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7011"/>
  <workbookPr/>
  <mc:AlternateContent xmlns:mc="http://schemas.openxmlformats.org/markup-compatibility/2006">
    <mc:Choice Requires="x15">
      <x15ac:absPath xmlns:x15ac="http://schemas.microsoft.com/office/spreadsheetml/2010/11/ac" url="/Users/bayarmaa.g/Desktop/"/>
    </mc:Choice>
  </mc:AlternateContent>
  <bookViews>
    <workbookView xWindow="880" yWindow="460" windowWidth="29040" windowHeight="15840" activeTab="5"/>
  </bookViews>
  <sheets>
    <sheet name="Товчилсон үг" sheetId="17" r:id="rId1"/>
    <sheet name="Нэгтгэсэн файл" sheetId="21" state="hidden" r:id="rId2"/>
    <sheet name="1. ХХЗХ" sheetId="1" r:id="rId3"/>
    <sheet name="2. НХЗХ" sheetId="7" r:id="rId4"/>
    <sheet name="3. БОЗХ" sheetId="4" r:id="rId5"/>
    <sheet name="4. ЗЗХ" sheetId="9" r:id="rId6"/>
    <sheet name="5. БХЗХ" sheetId="26" r:id="rId7"/>
    <sheet name="6. ҮӨЧНЗХ" sheetId="10" r:id="rId8"/>
  </sheets>
  <definedNames>
    <definedName name="_xlnm._FilterDatabase" localSheetId="5" hidden="1">'4. ЗЗХ'!#REF!</definedName>
    <definedName name="_xlnm._FilterDatabase" localSheetId="1" hidden="1">'Нэгтгэсэн файл'!$A$5:$R$5</definedName>
    <definedName name="_xlnm.Print_Area" localSheetId="2">'1. ХХЗХ'!$A$1:$Q$177</definedName>
    <definedName name="_xlnm.Print_Area" localSheetId="3">'2. НХЗХ'!$A$1:$Q$127</definedName>
    <definedName name="_xlnm.Print_Area" localSheetId="4">'3. БОЗХ'!$A$1:$Q$169</definedName>
    <definedName name="_xlnm.Print_Area" localSheetId="5">'4. ЗЗХ'!$A$1:$Q$153</definedName>
    <definedName name="_xlnm.Print_Area" localSheetId="6">'5. БХЗХ'!$A$1:$Q$131</definedName>
    <definedName name="_xlnm.Print_Area" localSheetId="7">'6. ҮӨЧНЗХ'!$A$1:$Q$76</definedName>
    <definedName name="_xlnm.Print_Titles" localSheetId="2">'1. ХХЗХ'!$4:$6</definedName>
    <definedName name="_xlnm.Print_Titles" localSheetId="3">'2. НХЗХ'!$4:$6</definedName>
    <definedName name="_xlnm.Print_Titles" localSheetId="4">'3. БОЗХ'!$4:$6</definedName>
    <definedName name="_xlnm.Print_Titles" localSheetId="5">'4. ЗЗХ'!$4:$6</definedName>
    <definedName name="_xlnm.Print_Titles" localSheetId="6">'5. БХЗХ'!$4:$6</definedName>
    <definedName name="_xlnm.Print_Titles" localSheetId="7">'6. ҮӨЧНЗХ'!$4:$6</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5" i="26" l="1"/>
  <c r="D8" i="1"/>
  <c r="D70" i="1"/>
  <c r="D34" i="7"/>
  <c r="D35" i="7"/>
  <c r="D125" i="7"/>
  <c r="D120" i="7"/>
  <c r="D112" i="7"/>
  <c r="D107" i="7"/>
  <c r="D101" i="7"/>
  <c r="D98" i="7"/>
  <c r="D95" i="7"/>
  <c r="D92" i="7"/>
  <c r="D86" i="7"/>
  <c r="D72" i="7"/>
  <c r="D69" i="7"/>
  <c r="D65" i="7"/>
  <c r="D58" i="7"/>
  <c r="D59" i="7"/>
  <c r="D54" i="7"/>
  <c r="D48" i="7"/>
  <c r="D24" i="7"/>
  <c r="D20" i="7"/>
  <c r="D9" i="7"/>
  <c r="D7" i="7"/>
  <c r="D9" i="26"/>
  <c r="D8" i="26"/>
  <c r="D7" i="26"/>
  <c r="D11" i="26"/>
  <c r="D16" i="26"/>
  <c r="D35" i="26"/>
  <c r="D38" i="26"/>
  <c r="D49" i="26"/>
  <c r="D51" i="26"/>
  <c r="D60" i="26"/>
  <c r="D61" i="26"/>
  <c r="D75" i="26"/>
  <c r="D82" i="26"/>
  <c r="D81" i="26"/>
  <c r="D86" i="26"/>
  <c r="D92" i="26"/>
  <c r="L92" i="26"/>
  <c r="M92" i="26"/>
  <c r="D97" i="26"/>
  <c r="D106" i="26"/>
  <c r="L106" i="26"/>
  <c r="M106" i="26"/>
  <c r="D113" i="26"/>
  <c r="J113" i="26"/>
  <c r="L113" i="26"/>
  <c r="M113" i="26"/>
  <c r="D119" i="26"/>
  <c r="D125" i="26"/>
  <c r="D81" i="7"/>
  <c r="D80" i="7"/>
  <c r="D84" i="7"/>
  <c r="D85" i="7"/>
  <c r="D118" i="7"/>
  <c r="D117" i="7"/>
  <c r="D116" i="7"/>
  <c r="D119" i="7"/>
  <c r="D255" i="21"/>
  <c r="D241" i="21"/>
  <c r="D238" i="21"/>
  <c r="D201" i="21"/>
  <c r="D9" i="10"/>
  <c r="D7" i="10"/>
  <c r="D14" i="10"/>
  <c r="D19" i="10"/>
  <c r="D18" i="10"/>
  <c r="D27" i="10"/>
  <c r="D36" i="10"/>
  <c r="D43" i="10"/>
  <c r="D42" i="10"/>
  <c r="D55" i="10"/>
  <c r="D62" i="10"/>
  <c r="D71" i="10"/>
  <c r="D8" i="9"/>
  <c r="D15" i="9"/>
  <c r="D33" i="9"/>
  <c r="D39" i="9"/>
  <c r="D44" i="9"/>
  <c r="D48" i="9"/>
  <c r="D62" i="9"/>
  <c r="D67" i="9"/>
  <c r="D73" i="9"/>
  <c r="D77" i="9"/>
  <c r="D82" i="9"/>
  <c r="D86" i="9"/>
  <c r="D90" i="9"/>
  <c r="D93" i="9"/>
  <c r="D97" i="9"/>
  <c r="D103" i="9"/>
  <c r="D106" i="9"/>
  <c r="D112" i="9"/>
  <c r="D118" i="9"/>
  <c r="D128" i="9"/>
  <c r="D134" i="9"/>
  <c r="D148" i="9"/>
  <c r="D144" i="9"/>
  <c r="D9" i="4"/>
  <c r="D22" i="4"/>
  <c r="D34" i="4"/>
  <c r="D50" i="4"/>
  <c r="D69" i="4"/>
  <c r="D88" i="4"/>
  <c r="D97" i="4"/>
  <c r="D114" i="4"/>
  <c r="D128" i="4"/>
  <c r="D143" i="4"/>
  <c r="D162" i="4"/>
  <c r="D13" i="1"/>
  <c r="D14" i="1"/>
  <c r="D15" i="1"/>
  <c r="D27" i="1"/>
  <c r="D34" i="1"/>
  <c r="D41" i="1"/>
  <c r="D65" i="1"/>
  <c r="D78" i="1"/>
  <c r="D84" i="1"/>
  <c r="D88" i="1"/>
  <c r="D91" i="1"/>
  <c r="D96" i="1"/>
  <c r="D95" i="1"/>
  <c r="D113" i="1"/>
  <c r="D112" i="1"/>
  <c r="D138" i="1"/>
  <c r="D159" i="1"/>
  <c r="D7" i="1"/>
  <c r="D91" i="7"/>
  <c r="D68" i="7"/>
  <c r="D111" i="4"/>
  <c r="D7" i="4"/>
  <c r="D61" i="10"/>
  <c r="D81" i="9"/>
  <c r="D116" i="9"/>
  <c r="D7" i="9"/>
  <c r="D47" i="9"/>
  <c r="D32" i="4"/>
  <c r="D86" i="4"/>
  <c r="D142" i="4"/>
  <c r="D68" i="1"/>
  <c r="D137" i="1"/>
  <c r="D212" i="21"/>
  <c r="D217" i="21"/>
  <c r="D223" i="21"/>
  <c r="D228" i="21"/>
  <c r="D234" i="21"/>
  <c r="D227" i="21"/>
  <c r="D250" i="21"/>
  <c r="D253" i="21"/>
  <c r="D254" i="21"/>
  <c r="D261" i="21"/>
  <c r="D260" i="21"/>
  <c r="D264" i="21"/>
  <c r="D267" i="21"/>
  <c r="D270" i="21"/>
  <c r="D276" i="21"/>
  <c r="D281" i="21"/>
  <c r="D287" i="21"/>
  <c r="D286" i="21"/>
  <c r="D288" i="21"/>
  <c r="D289" i="21"/>
  <c r="D294" i="21"/>
  <c r="D197" i="21"/>
  <c r="D186" i="21"/>
  <c r="D184" i="21"/>
  <c r="D249" i="21"/>
  <c r="D237" i="21"/>
  <c r="D211" i="21"/>
  <c r="D297" i="21"/>
  <c r="D285" i="21"/>
  <c r="D835" i="21"/>
  <c r="D844" i="21"/>
  <c r="D828" i="21"/>
  <c r="D816" i="21"/>
  <c r="D815" i="21"/>
  <c r="D809" i="21"/>
  <c r="D800" i="21"/>
  <c r="D792" i="21"/>
  <c r="D791" i="21"/>
  <c r="D787" i="21"/>
  <c r="D782" i="21"/>
  <c r="D834" i="21"/>
  <c r="D780" i="21"/>
  <c r="D850" i="21"/>
  <c r="D485" i="21"/>
  <c r="D445" i="21"/>
  <c r="D464" i="21"/>
  <c r="D416" i="21"/>
  <c r="D430" i="21"/>
  <c r="D399" i="21"/>
  <c r="D390" i="21"/>
  <c r="D371" i="21"/>
  <c r="D352" i="21"/>
  <c r="D336" i="21"/>
  <c r="D324" i="21"/>
  <c r="D311" i="21"/>
  <c r="D31" i="21"/>
  <c r="D24" i="21"/>
  <c r="D309" i="21"/>
  <c r="D334" i="21"/>
  <c r="D413" i="21"/>
  <c r="D388" i="21"/>
  <c r="D444" i="21"/>
  <c r="D625" i="21"/>
  <c r="D621" i="21"/>
  <c r="D595" i="21"/>
  <c r="D611" i="21"/>
  <c r="D605" i="21"/>
  <c r="D589" i="21"/>
  <c r="D583" i="21"/>
  <c r="D580" i="21"/>
  <c r="D574" i="21"/>
  <c r="D570" i="21"/>
  <c r="D567" i="21"/>
  <c r="D563" i="21"/>
  <c r="D559" i="21"/>
  <c r="D554" i="21"/>
  <c r="D550" i="21"/>
  <c r="D544" i="21"/>
  <c r="D539" i="21"/>
  <c r="D525" i="21"/>
  <c r="D521" i="21"/>
  <c r="D516" i="21"/>
  <c r="D510" i="21"/>
  <c r="D492" i="21"/>
  <c r="D472" i="21"/>
  <c r="D593" i="21"/>
  <c r="D631" i="21"/>
  <c r="D484" i="21"/>
  <c r="D524" i="21"/>
  <c r="D558" i="21"/>
  <c r="D132" i="21"/>
  <c r="D153" i="21"/>
  <c r="D107" i="21"/>
  <c r="D106" i="21"/>
  <c r="D90" i="21"/>
  <c r="D89" i="21"/>
  <c r="D85" i="21"/>
  <c r="D82" i="21"/>
  <c r="D78" i="21"/>
  <c r="D72" i="21"/>
  <c r="D67" i="21"/>
  <c r="D62" i="21"/>
  <c r="D38" i="21"/>
  <c r="D65" i="21"/>
  <c r="D131" i="21"/>
  <c r="D761" i="21"/>
  <c r="D755" i="21"/>
  <c r="M749" i="21"/>
  <c r="L749" i="21"/>
  <c r="J749" i="21"/>
  <c r="D749" i="21"/>
  <c r="M742" i="21"/>
  <c r="L742" i="21"/>
  <c r="D742" i="21"/>
  <c r="D733" i="21"/>
  <c r="M728" i="21"/>
  <c r="L728" i="21"/>
  <c r="D728" i="21"/>
  <c r="D722" i="21"/>
  <c r="D718" i="21"/>
  <c r="D711" i="21"/>
  <c r="D697" i="21"/>
  <c r="D696" i="21"/>
  <c r="D687" i="21"/>
  <c r="D685" i="21"/>
  <c r="D674" i="21"/>
  <c r="D671" i="21"/>
  <c r="D652" i="21"/>
  <c r="D647" i="21"/>
  <c r="D645" i="21"/>
  <c r="D644" i="21"/>
  <c r="D15" i="21"/>
  <c r="D14" i="21"/>
  <c r="D13" i="21"/>
  <c r="D8" i="21"/>
  <c r="D7" i="21"/>
  <c r="D172" i="21"/>
  <c r="D643" i="21"/>
  <c r="D768" i="21"/>
  <c r="D717" i="21"/>
  <c r="D651" i="21"/>
</calcChain>
</file>

<file path=xl/sharedStrings.xml><?xml version="1.0" encoding="utf-8"?>
<sst xmlns="http://schemas.openxmlformats.org/spreadsheetml/2006/main" count="16398" uniqueCount="2896">
  <si>
    <t>№</t>
  </si>
  <si>
    <t>Шаардагдах хөрөнгийн хэмжээ (сая.төгрөг)</t>
  </si>
  <si>
    <t>Санхүүжилтийн эх үүсвэр</t>
  </si>
  <si>
    <t>Шалгуур үзүүлэлт</t>
  </si>
  <si>
    <t>Хэмжих нэгж</t>
  </si>
  <si>
    <t>Суурь</t>
  </si>
  <si>
    <t>Зорилтот түвшин</t>
  </si>
  <si>
    <t>Мэдээллийн эх сурвалж</t>
  </si>
  <si>
    <t>Мэдээлэл цуглуулах арга зүй</t>
  </si>
  <si>
    <t>Мэдээлэл цуглуулах давтамж</t>
  </si>
  <si>
    <t>Хариуцах байгууллага</t>
  </si>
  <si>
    <t>Үндсэн</t>
  </si>
  <si>
    <t>Хамтрагч</t>
  </si>
  <si>
    <t>Түвшин</t>
  </si>
  <si>
    <t>Он</t>
  </si>
  <si>
    <t>БХЯ</t>
  </si>
  <si>
    <t>Зорилт 1.5. Улс орны батлан хамгаалах тогтолцоог боловсронгуй болгож, чадавхыг бэхжүүлнэ.</t>
  </si>
  <si>
    <t>Улсын төсөв</t>
  </si>
  <si>
    <t>Хувь</t>
  </si>
  <si>
    <t>Монгол Улсын батлан хамгаалах бодлогын үндэс, батлан хамгаалахын багц хуулиуд</t>
  </si>
  <si>
    <t>Тайлан мэдээ</t>
  </si>
  <si>
    <t>1.5.1</t>
  </si>
  <si>
    <t>7.1.1</t>
  </si>
  <si>
    <t>1.5.2</t>
  </si>
  <si>
    <t>7.2.2</t>
  </si>
  <si>
    <t>Батлан хамгаалах багц хуулиуд, Зэвсэгт хүчний байгуулалтын хөгжүүлэх бодлогын баримт бичиг</t>
  </si>
  <si>
    <t>1.5.3</t>
  </si>
  <si>
    <t>7.1.3</t>
  </si>
  <si>
    <t>ХХЗХ</t>
  </si>
  <si>
    <t xml:space="preserve"> -</t>
  </si>
  <si>
    <t>Тоо</t>
  </si>
  <si>
    <t>"Хүүхэд, залуучуудад эх оронч үзэл төлөвшүүлэх хөтөлбөр"</t>
  </si>
  <si>
    <t>ГХЯ</t>
  </si>
  <si>
    <t>Соёл, боловсрол, спорт</t>
  </si>
  <si>
    <t>Үндэсний нэгдмэл үнэт зүйлийн индексийн үзүүлэлт</t>
  </si>
  <si>
    <t>Индексийн судалгаа</t>
  </si>
  <si>
    <t>Түүвэр судалгаа</t>
  </si>
  <si>
    <t>Тайлан</t>
  </si>
  <si>
    <t xml:space="preserve">Тоо </t>
  </si>
  <si>
    <t>СоЯ</t>
  </si>
  <si>
    <t>1.1.2</t>
  </si>
  <si>
    <t>Үндэсний жагсаалтад бүртгэсэн соёлын биет бус өвийн тоо</t>
  </si>
  <si>
    <t xml:space="preserve">Соёлын өвийн улсын нэгдэн бүртгэл мэдээллийн сангийн мэдээлэл </t>
  </si>
  <si>
    <t>Статистик мэдээ</t>
  </si>
  <si>
    <t xml:space="preserve">Соёлын өвийн улсын нэгдсэн бүртгэл мэдээллийн санд бүртгэгдсэн өвлөн уламжлагчийн тоо </t>
  </si>
  <si>
    <t>1.4.1</t>
  </si>
  <si>
    <t xml:space="preserve">Улсын төсөв </t>
  </si>
  <si>
    <t>ХНХЯ, СЯ</t>
  </si>
  <si>
    <t>Зорилго</t>
  </si>
  <si>
    <t>Зорилт</t>
  </si>
  <si>
    <t>Үйл ажиллагаа</t>
  </si>
  <si>
    <t>1.1.19</t>
  </si>
  <si>
    <t>1.2.10</t>
  </si>
  <si>
    <t>Боловсрол</t>
  </si>
  <si>
    <t>2.1.10</t>
  </si>
  <si>
    <t>2.1.11</t>
  </si>
  <si>
    <t>2.1.12</t>
  </si>
  <si>
    <t>2.1.13</t>
  </si>
  <si>
    <t>Эрүүл мэнд</t>
  </si>
  <si>
    <t>2.2.10</t>
  </si>
  <si>
    <t>2.2.13</t>
  </si>
  <si>
    <t>2.2.16</t>
  </si>
  <si>
    <t>Үйл ажиллагаа 1.1.1. Нөхөн үржихүйн эрүүл мэндийн тусламж үйлчилгээний хүртээмж, чанар, өсвөр үе залуучуудын мэдлэг, ойлголтыг дээшлүүлнэ.</t>
  </si>
  <si>
    <t>2.2.17</t>
  </si>
  <si>
    <t>2.2.22</t>
  </si>
  <si>
    <t>2.2.35</t>
  </si>
  <si>
    <t>2.2.36</t>
  </si>
  <si>
    <t>2.3.11</t>
  </si>
  <si>
    <t>2.3.12</t>
  </si>
  <si>
    <t>2.4.11</t>
  </si>
  <si>
    <t>3.1.8.</t>
  </si>
  <si>
    <t>3.1.10</t>
  </si>
  <si>
    <t>3.1.12</t>
  </si>
  <si>
    <t>Үйл ажиллагаа 1.2.1. Ахмад настнуудад үзүүлэх эрүүл мэнд (гериатр), сэтгэл зүйн үйлчилгээний хүртээмж, чанарыг дээшлүүлнэ.</t>
  </si>
  <si>
    <t>3.3.11</t>
  </si>
  <si>
    <t>3.3.22</t>
  </si>
  <si>
    <t>3.4.2.</t>
  </si>
  <si>
    <t>3.4.3.</t>
  </si>
  <si>
    <t>4.1.25</t>
  </si>
  <si>
    <t>4.2.35</t>
  </si>
  <si>
    <t>Зорилт 2.4. Иргэдийн эрх зүйн болон улс төрийн мэдлэг, соёлыг дээшлүүлж, хариуцлагатай иргэн болгож төлөвшүүлнэ.</t>
  </si>
  <si>
    <t>6.1.4.</t>
  </si>
  <si>
    <t>6.2.14</t>
  </si>
  <si>
    <t>6.2.15</t>
  </si>
  <si>
    <t>6.4.11</t>
  </si>
  <si>
    <t>6.4.12</t>
  </si>
  <si>
    <t>6.4.13</t>
  </si>
  <si>
    <t>6.4.16</t>
  </si>
  <si>
    <t>6.4.22</t>
  </si>
  <si>
    <t>7.3.11</t>
  </si>
  <si>
    <t>7.5.14</t>
  </si>
  <si>
    <t>Дэд бүтэц</t>
  </si>
  <si>
    <t>Аялал жуулчлал</t>
  </si>
  <si>
    <t>8.3.15</t>
  </si>
  <si>
    <t>8.3.18</t>
  </si>
  <si>
    <t>8.3.19</t>
  </si>
  <si>
    <t>8.3.33</t>
  </si>
  <si>
    <t>Үйл ажиллагаа 3.1.1. Хүнсний сүлжээний бүх шатанд зохистой дадал, олон улсын чанарын удирдлагын тогтолцоог нэвтрүүлнэ.</t>
  </si>
  <si>
    <t>9.2.14</t>
  </si>
  <si>
    <t>9.2.40</t>
  </si>
  <si>
    <t>9.2.41</t>
  </si>
  <si>
    <t>9.3.22</t>
  </si>
  <si>
    <t>Товчилсон үг</t>
  </si>
  <si>
    <t>АЗДТГ</t>
  </si>
  <si>
    <t>Аймгийн Засаг даргын Тамгын газар</t>
  </si>
  <si>
    <t>АНЗДТГ</t>
  </si>
  <si>
    <t>Аймаг, нийслэлийн Засаг даргын Тамгын газар</t>
  </si>
  <si>
    <t>АНИТХ</t>
  </si>
  <si>
    <t>Аймгийн Иргэдийн төлөөлөгчдийн хурал</t>
  </si>
  <si>
    <t>АТГ</t>
  </si>
  <si>
    <t>Авлигатай тэмцэх газар</t>
  </si>
  <si>
    <t>БББС</t>
  </si>
  <si>
    <t>Банк бус санхүүгийн байгууллага</t>
  </si>
  <si>
    <t>БОАЖЯ</t>
  </si>
  <si>
    <t>Байгаль орчин, аялал жуулчлалын яам</t>
  </si>
  <si>
    <t>БНҮҮС</t>
  </si>
  <si>
    <t>Бүх нийтийн үйлчилгээний үүргийн сан</t>
  </si>
  <si>
    <t>БТСУХ</t>
  </si>
  <si>
    <t>Биеийн тамир, сдортын улсын хороо</t>
  </si>
  <si>
    <t>БХБЯ</t>
  </si>
  <si>
    <t>Барилга, хот байгуулалтын яам</t>
  </si>
  <si>
    <t>БШУЯ</t>
  </si>
  <si>
    <t xml:space="preserve">Боловсрол, шинжлэх ухааны яам </t>
  </si>
  <si>
    <t>Гадаад харилцааны яам</t>
  </si>
  <si>
    <t>ДБ</t>
  </si>
  <si>
    <t>Дэлхийн банк</t>
  </si>
  <si>
    <t>ДЭЗФ</t>
  </si>
  <si>
    <t>Дэлхийн эдийн засгийн форум</t>
  </si>
  <si>
    <t>ЕБС</t>
  </si>
  <si>
    <t>Ерөнхий боловсролын сургууль</t>
  </si>
  <si>
    <t>ЖҮХ</t>
  </si>
  <si>
    <t>Жендэрийн үндэсний хороо</t>
  </si>
  <si>
    <t>ЗГХЭГ</t>
  </si>
  <si>
    <t>Засгийн газрын Хэрэг эрхлэх газар</t>
  </si>
  <si>
    <t>ЗТХЯ</t>
  </si>
  <si>
    <t>Зам, тээврийн хөгжлийн яам</t>
  </si>
  <si>
    <t>ЗХЖШ</t>
  </si>
  <si>
    <t>Зэвсэгт хүчний жанжин штаб</t>
  </si>
  <si>
    <t>ИНБ</t>
  </si>
  <si>
    <t>Иргэний нийгмийн байгууллага</t>
  </si>
  <si>
    <t>ИНЕГ</t>
  </si>
  <si>
    <t>Иргэний нисэхийн ерөнхий газар</t>
  </si>
  <si>
    <t>МБ</t>
  </si>
  <si>
    <t>Монгол банк</t>
  </si>
  <si>
    <t>МҮХАҮТ</t>
  </si>
  <si>
    <t>Монголын үндэсний худалдаа, аж үйлдвэрийн тэнхим</t>
  </si>
  <si>
    <t>МХЕГ</t>
  </si>
  <si>
    <t>Мэргэжлийн хяналтын ерөнхий газар</t>
  </si>
  <si>
    <t>МХХ</t>
  </si>
  <si>
    <t>Монголын хуульчдын холбоо</t>
  </si>
  <si>
    <t>НЗДТГ</t>
  </si>
  <si>
    <t>Нийслэлийн Засаг даргын Тамгын Газар</t>
  </si>
  <si>
    <t>ОБЕГ</t>
  </si>
  <si>
    <t>Онцгой байдлын ерөнхий газар</t>
  </si>
  <si>
    <t>ОУВС</t>
  </si>
  <si>
    <t>Олон улсын валютын сан</t>
  </si>
  <si>
    <t>СЕХ</t>
  </si>
  <si>
    <t>Сонгуулийн ерөнхий хороо</t>
  </si>
  <si>
    <t>СЗХ</t>
  </si>
  <si>
    <t>Санхүүгийн зохицуулах хороо</t>
  </si>
  <si>
    <t>Соёлын яам</t>
  </si>
  <si>
    <t>СӨБ</t>
  </si>
  <si>
    <t>Сургуулийн өмнөх боловсрол</t>
  </si>
  <si>
    <t>СХЗГ</t>
  </si>
  <si>
    <t>Стандарт хэмжил зүйн газар</t>
  </si>
  <si>
    <t>СЯ</t>
  </si>
  <si>
    <t>Сангийн яам</t>
  </si>
  <si>
    <t>ТАЗ</t>
  </si>
  <si>
    <t>Төрийн албаны зөвлөл</t>
  </si>
  <si>
    <t>ТЕГ</t>
  </si>
  <si>
    <t>Тагнуулын ерөнхий газар</t>
  </si>
  <si>
    <t>УГ</t>
  </si>
  <si>
    <t>Усны газар</t>
  </si>
  <si>
    <t>УЕПГ</t>
  </si>
  <si>
    <t>Улсын ерөнхий прокурорын газар</t>
  </si>
  <si>
    <t>УУХҮЯ</t>
  </si>
  <si>
    <t>Уул уурхай, хүнд үйлдвэрийн яам</t>
  </si>
  <si>
    <t>ҮАБЗ</t>
  </si>
  <si>
    <t>Үндэсний аюулгүй байдлын зөвлөл</t>
  </si>
  <si>
    <t>ҮАГ</t>
  </si>
  <si>
    <t>Үндэсний аудитын газар</t>
  </si>
  <si>
    <t>ҮСХ</t>
  </si>
  <si>
    <t>Үндэсний статистикийн хороо</t>
  </si>
  <si>
    <t>ҮХЦ</t>
  </si>
  <si>
    <t>Үндсэн хуулийн цэц</t>
  </si>
  <si>
    <t>ХХААХҮЯ</t>
  </si>
  <si>
    <t>Хүнс, хөдөө аж ахуй, хөнгөн үйлдвэрийн яам</t>
  </si>
  <si>
    <t>ХЗДХЯ</t>
  </si>
  <si>
    <t>Хууль зүй, дотоод хэргийн яам</t>
  </si>
  <si>
    <t>ХНХЯ</t>
  </si>
  <si>
    <t>Хөдөлмөр, нийгмийн хамгааллын яам</t>
  </si>
  <si>
    <t>ХХЕГ</t>
  </si>
  <si>
    <t>Хил хамгаалах ерөнхий газар</t>
  </si>
  <si>
    <t>Харилцаа холбооны зохицуулах хороо</t>
  </si>
  <si>
    <t>ХЭҮК</t>
  </si>
  <si>
    <t>Хүний эрхийн үндэсний комисс</t>
  </si>
  <si>
    <t>ЦХХХЯ</t>
  </si>
  <si>
    <t>Цахим хөгжил, харилцаа, холбооны яам</t>
  </si>
  <si>
    <t>ЦЭК</t>
  </si>
  <si>
    <t>Цөмийн энергийн комисс</t>
  </si>
  <si>
    <t>ШЕЗ</t>
  </si>
  <si>
    <t>Шүүхийн ерөнхий зөвлөл</t>
  </si>
  <si>
    <t>ШӨХТГ</t>
  </si>
  <si>
    <t>Шударга өрсөлдөөн, хэрэглэгчийн төлөө газар</t>
  </si>
  <si>
    <t>ЭЗХЯ</t>
  </si>
  <si>
    <t>Эдийн засаг, хөгжлийн яам</t>
  </si>
  <si>
    <t>ЭМЯ</t>
  </si>
  <si>
    <t>Эрүүл мэндийн яам</t>
  </si>
  <si>
    <t>ЭХЗХ</t>
  </si>
  <si>
    <t>Эрчим хүчний зохицуулах хороо</t>
  </si>
  <si>
    <t>ЭХЯ</t>
  </si>
  <si>
    <t>Эрчим хүчний яам</t>
  </si>
  <si>
    <t>ЭЭХХЗГ</t>
  </si>
  <si>
    <t>Эм, эмнэлгийн хэрэгслийн хяналт зохицуулалтын газар</t>
  </si>
  <si>
    <t>ХҮНИЙ ХӨГЖЛИЙН ЗОРИЛТОТ ХӨТӨЛБӨР</t>
  </si>
  <si>
    <t>Бодлогын үндэслэл 
(Алсын хараа-2050)</t>
  </si>
  <si>
    <t>Зорилго, зорилт, үйл ажиллагаа</t>
  </si>
  <si>
    <t>Шаардагдах хөрөнгийн хэмжээ 
(сая төгрөг)</t>
  </si>
  <si>
    <t>Хамрах салбар, хариуцах байгууллага</t>
  </si>
  <si>
    <t>2025 он 
(5 жил)</t>
  </si>
  <si>
    <t>2030 он 
(10 жил)</t>
  </si>
  <si>
    <t>Үндэсний нэгдмэл үнэт зүйлийн индексийн судалгаа</t>
  </si>
  <si>
    <t>2 жил</t>
  </si>
  <si>
    <t>Соёл</t>
  </si>
  <si>
    <t>Холбогдох бусад</t>
  </si>
  <si>
    <t>Үндэсний эв нэгдлийн индексийн үзүүлэлт</t>
  </si>
  <si>
    <t>1.1.1</t>
  </si>
  <si>
    <t>1.1.2, 1.1.6, 1.1.7, 1.2.9, 1.2.6, 1.4.4, 1.4.7, 1.4.10</t>
  </si>
  <si>
    <t>Соёлын яам (СоЯ), Шинжлэх ухааны академи (ШУА)</t>
  </si>
  <si>
    <t>Судалгааны тайлан</t>
  </si>
  <si>
    <t xml:space="preserve">Судалгааны ажил </t>
  </si>
  <si>
    <t>5 жил</t>
  </si>
  <si>
    <t>1.1.3</t>
  </si>
  <si>
    <t>1.1.1, 1.1.14, 1.1.20.</t>
  </si>
  <si>
    <t>Олон улсад гаргасан уран бүтээл</t>
  </si>
  <si>
    <t>Тодорхойлох шаардлагатай</t>
  </si>
  <si>
    <t>СоЯ-ны тайлан</t>
  </si>
  <si>
    <t>Жил</t>
  </si>
  <si>
    <t>1.1.7,
1.4.3, 1.4.4,
1.4.8, 1.4.9,
1.5.3, 1.5.9</t>
  </si>
  <si>
    <t>Аймаг, нийслэлийн засаг даргын тамгын газар (АНЗДТГ)</t>
  </si>
  <si>
    <t>Соёлын өвийн улсын нэгдсэн бүртгэл мэдээллийн сангийн мэдээлэл</t>
  </si>
  <si>
    <t>Улсын төсөв, Гадаад зээл, тусламж</t>
  </si>
  <si>
    <t>Дэлхийн байгалийн болон соёлын өвд бүртгүүлсэн өв</t>
  </si>
  <si>
    <t>ЮНЕСКО-ийн тайлан</t>
  </si>
  <si>
    <t>ЮНЕСКО-д бүртгүүлсэн соёлын биет бус өв</t>
  </si>
  <si>
    <t>ЮНЕСКО-д бүртгүүлсэн баримтат өв</t>
  </si>
  <si>
    <t>Соёлын биет бус өвийн үндэсний жагсаалтад бүртгэгдсэн өвлөн уламжлагч</t>
  </si>
  <si>
    <t>1.1.4</t>
  </si>
  <si>
    <t>1.1.4, 1.5.12</t>
  </si>
  <si>
    <t>Уралдаан наадам</t>
  </si>
  <si>
    <t>Соёлын статистик</t>
  </si>
  <si>
    <t>Уран бүтээлчдэд олгосон мөнгөн шагналын хэмжээ</t>
  </si>
  <si>
    <t>Уралдаан наадамд оролцогчдын тоо</t>
  </si>
  <si>
    <t>1.1.5</t>
  </si>
  <si>
    <t>1.2.5, 1.5.12, 3.5.12.</t>
  </si>
  <si>
    <t>Олимп, паралимпын наадамд оролцох эрх авсан тамирчид</t>
  </si>
  <si>
    <t>Олон улсын спортын холбоо</t>
  </si>
  <si>
    <t xml:space="preserve">БСУХ-ны тайлан </t>
  </si>
  <si>
    <t>4 жил</t>
  </si>
  <si>
    <t>Үндэсний шигшээ багт хамрагдаж буй тамирчдын тоо</t>
  </si>
  <si>
    <t>Насанд хүрэгчид-163
Залуучууд-15
Өсвөр үе-6716</t>
  </si>
  <si>
    <t>Насанд хүрэгчид 193 
 Залуучууд 90
 Өсвөр үе 6761</t>
  </si>
  <si>
    <t>Насанд хүрэгчид 243 
 Залуучууд 215
 Өсвөр үе 6836</t>
  </si>
  <si>
    <t>Салбарын тайлан</t>
  </si>
  <si>
    <t>БТСУХ-ны тайлан</t>
  </si>
  <si>
    <t>Соёл, боловсрол</t>
  </si>
  <si>
    <t>Нүүдлийн соёл иргэншлийн индекс</t>
  </si>
  <si>
    <t>1.2.1</t>
  </si>
  <si>
    <t>1.1.3, 1.5.7, 1.1.10, 1.1.15, 1.1.19</t>
  </si>
  <si>
    <t>Орон нутгийн төсөв</t>
  </si>
  <si>
    <t xml:space="preserve">СоЯ-ны тайлан </t>
  </si>
  <si>
    <t>Үндэсний хэв шинж, архитектор, дизайны шийдэл бүхий орчин, орон зайг тогтоох судалгаа</t>
  </si>
  <si>
    <t>ЗДТГ-ын тайлан</t>
  </si>
  <si>
    <t>Нүүдлийн соёл иргэншлийн онцлогийг хадгалсан орон зай</t>
  </si>
  <si>
    <t>СоЯ, Байгаль орчин, аялал жуулчлалын яам (БОАЖЯ), Хөдөлмөр, нийгмийн хамгааллын яам (ХНХЯ)</t>
  </si>
  <si>
    <t>Хүүхдийн соёлын орчин бүрдүүлсэн зуслан, цогцолбор</t>
  </si>
  <si>
    <t>2-оор нэмэгдүүлнэ</t>
  </si>
  <si>
    <t>5-аар нэмэгдүүлнэ</t>
  </si>
  <si>
    <t>Жилийн тайлан</t>
  </si>
  <si>
    <t>Гадаад зээл, тусламж</t>
  </si>
  <si>
    <t>Боловсрол, соёл</t>
  </si>
  <si>
    <t>Монгол хэл, бичгийн индекс</t>
  </si>
  <si>
    <t>1.3.1</t>
  </si>
  <si>
    <t>Үйл ажиллагаа 1.3.1. Иргэдийн эх хэлний мэдлэг чадварыг нэмэгдүүлнэ.</t>
  </si>
  <si>
    <t>БШУЯ, СоЯ</t>
  </si>
  <si>
    <t>Монгол хэл, бичгийн чадварын судалгаа</t>
  </si>
  <si>
    <t>Бага насны хүүхдийн эх хэлний хэрэглээний түвшин</t>
  </si>
  <si>
    <t>Нөхцөл байдлын судалгаа, түүвэр судалгаа</t>
  </si>
  <si>
    <t>Хос хэлтэн (тэл хэлтэн) иргэдийн эх хэлний хэрэглээний түвшин</t>
  </si>
  <si>
    <t>1.3.2</t>
  </si>
  <si>
    <t>1.3.1, 1.3.2</t>
  </si>
  <si>
    <t>Үйл ажиллагаа 1.3.2. Бүх нийтийн эх хэлний соёлын түвшнийг дээшлүүлнэ.</t>
  </si>
  <si>
    <t>Хэлний дээд, дунд, доод найруулгын түвшин</t>
  </si>
  <si>
    <t>нөхцөл байдлын судалгаа, түүвэр судалгаа</t>
  </si>
  <si>
    <t>БШУЯ, ШУА</t>
  </si>
  <si>
    <t>Идэвхтэй үгийн мэдээллийн сан дахь эерэг хандлагатай үг хэллэг</t>
  </si>
  <si>
    <t>ШУА</t>
  </si>
  <si>
    <t>Иргэдийн соён гэгээрлийн түвшин</t>
  </si>
  <si>
    <t>БШУЯ, ХНХЯ</t>
  </si>
  <si>
    <t>Соёл, урлагийн боловсрол олгох сургалтын хөтөлбөр</t>
  </si>
  <si>
    <t>Хэрэгжүүлсэн хөтөлбөрийн үр дүн</t>
  </si>
  <si>
    <t>Хөтөлбөр хэрэгжүүлэгч соёл, урлагийн байгууллага, сургалтын төвүүд,ТББ</t>
  </si>
  <si>
    <t>Түүврийн сэтгэл ханамжийн судалгаа</t>
  </si>
  <si>
    <t>-</t>
  </si>
  <si>
    <t>СоЯ, ХНХЯ</t>
  </si>
  <si>
    <t>Албан бус соёл, урлагийн боловсролын хамрагдалтын түвшин</t>
  </si>
  <si>
    <t> Тодорхойлох шаардлагатай</t>
  </si>
  <si>
    <t>СоЯ, ЦХХХЯ</t>
  </si>
  <si>
    <t>Олон нийтийн радио, телевизийн эфирт соёлын боловсролын нэвтрүүлгийн эзлэх хувь</t>
  </si>
  <si>
    <t>Телевизийн эфирийн судалгаа</t>
  </si>
  <si>
    <t>Захиалгат судалгаа</t>
  </si>
  <si>
    <t>БШУЯ, ХНХЯ, СоЯ</t>
  </si>
  <si>
    <t xml:space="preserve">Мэдээллийн болон цахим боловсролын сургалтын хамрагдалтын түвшин </t>
  </si>
  <si>
    <t>2021</t>
  </si>
  <si>
    <t>Өрхийн МХХТ-н хэрэглээ, хүртээмжийн судалгааны тайлан</t>
  </si>
  <si>
    <t>Статистик</t>
  </si>
  <si>
    <t>2021 оны статистик мэдээ</t>
  </si>
  <si>
    <t>Хагас жил</t>
  </si>
  <si>
    <t>ҮСГ</t>
  </si>
  <si>
    <t>Утга зохиолын төрөл, шүүмж судлалыг хөгжүүлэх чиглэлээр дэмжлэг үзүүлсэн арга хэмжээ, ном бүтээлийн тоо</t>
  </si>
  <si>
    <t>2022 оны статистик мэдээ</t>
  </si>
  <si>
    <t>1.4.2</t>
  </si>
  <si>
    <t>1.4.6,
1.1.2,
2.1.5,
1.1.14</t>
  </si>
  <si>
    <t>Үйл ажиллагаа 1.4.2. Эх оронч, хариуцлагатай иргэдийг төлөвшүүлнэ.</t>
  </si>
  <si>
    <t>БШУЯ, Батлан хамгаалах яам (БХЯ)</t>
  </si>
  <si>
    <t>Иргэдийн эрх зүйн боловсролын түвшин</t>
  </si>
  <si>
    <t>50% нэмэгдүүлнэ</t>
  </si>
  <si>
    <t>90% нэмэгдүүлнэ</t>
  </si>
  <si>
    <t>Баримт бичгийн шинжилгээ, социологийн судалгаа, статистик мэдээлэл</t>
  </si>
  <si>
    <t>СоЯ, холбогдох бусад</t>
  </si>
  <si>
    <t>"Оюутан цэрэг" хөтөлбөрт хамрагдах хүсэлт гаргасан оюутны нийт оюутанд эзлэх хувь</t>
  </si>
  <si>
    <t>Хэрэглэгчийн боловсролыг дээшлүүлсэн түвшин</t>
  </si>
  <si>
    <t>1.4.4</t>
  </si>
  <si>
    <t> </t>
  </si>
  <si>
    <t>Уран бүтээлийн тоо</t>
  </si>
  <si>
    <t>Шинээр буй болсон үйлчилгээний төрөл</t>
  </si>
  <si>
    <t>Тэргүүлэх зэрэглэлийн уралдаанд ирж оролцох улсын тоо</t>
  </si>
  <si>
    <t>Технологид суурилсан соёлын бүтээгдэхүүн, үйлчилгээний тоо</t>
  </si>
  <si>
    <t>1.4.5</t>
  </si>
  <si>
    <t>БХБЯ, АНЗДТГ</t>
  </si>
  <si>
    <t>Стандартын шаардлага хангасан номын сан</t>
  </si>
  <si>
    <t>Стандартын шаардлага хангасан театр</t>
  </si>
  <si>
    <t>Стандартын шаардлага хангасан музей</t>
  </si>
  <si>
    <t>Стандартын шаардлага хангасан Соёлын төв, соёлын ордон</t>
  </si>
  <si>
    <t>Зорилт 1.5. Дэлхий дахинд монгол үндэсний үнэт зүйлсийн дархлаа тогтож, монгол соёлыг түгээн дэлгэрүүлж, гадаад нэр хүнд, үнэлэмжийг дээшлүүлж, хилийн чанад дахь монголчууд, монгол угсаатны хамтын ажиллагаа төлөвшинө.</t>
  </si>
  <si>
    <t>Дэлхийн Монгол индекс</t>
  </si>
  <si>
    <t>1.2.5, 1.3.7, 1.4.3, 1.4.8, 1.5.7, 1.5.8, 1.5.9, 1.5.10, 1.5.12</t>
  </si>
  <si>
    <t>Үйл ажиллагаа 1.5.1. “Дэлхийн Монголчууд” цогц арга хэмжээг хэрэгжүүлнэ</t>
  </si>
  <si>
    <t>Оноо</t>
  </si>
  <si>
    <t>1.1.7, 1.4.3, 1.4.8, 1.5.3, 1.5.4, 1.5.5, 1.5.6, 1.5.9,</t>
  </si>
  <si>
    <t>Үйл ажиллагаа 1.5.2. “Гадаад сурталчилгааны - Монгол Үндэстний үнэлэмж” цогц арга хэмжээг хэрэгжүүлнэ</t>
  </si>
  <si>
    <t>Азийн повер индекс</t>
  </si>
  <si>
    <t>Хүн амын дундаж наслалт</t>
  </si>
  <si>
    <t>Төрөлтөөс тооцсон дундаж наслалт</t>
  </si>
  <si>
    <t>Эрэгтэйчүүд эмэгтэйчүүдийн дундаж наслалтын зөрүү</t>
  </si>
  <si>
    <t>Төрөлтөөс тооцсон эрэгтэй дундаж наслалт</t>
  </si>
  <si>
    <t>Эрүүл мэнд, боловсрол</t>
  </si>
  <si>
    <t>Зүрх судасны өвчин, хорт хавдар,
чихрийн шижин болон амьсгалын замын архаг өвчний улмаас 30-70 хүртэлх насандаа нас барах магадлал</t>
  </si>
  <si>
    <t xml:space="preserve">Эрүүл мэндийн статистик үзүүлэлт </t>
  </si>
  <si>
    <t>Эрүүл мэндийн статистик</t>
  </si>
  <si>
    <t>ЭМЯ, ЭМХТ</t>
  </si>
  <si>
    <t>2.1.2</t>
  </si>
  <si>
    <t>2.2.5,
2.2.38</t>
  </si>
  <si>
    <t>Эрүүл мэндийн яам (ЭМЯ)</t>
  </si>
  <si>
    <t>Эрт илрүүлэг үзлэгт хамрагдсан хүн ам</t>
  </si>
  <si>
    <t>ЭМЯ, ЭМХТ, ЭМДЕГ</t>
  </si>
  <si>
    <t>2.1.3</t>
  </si>
  <si>
    <t>Хөдөлгөөний хомсдолтой хүн ам</t>
  </si>
  <si>
    <t>Халдварт бус өвчний эрсдэлт хүчин зүйлсийн судалгаа</t>
  </si>
  <si>
    <t xml:space="preserve">Судалгаа </t>
  </si>
  <si>
    <t>НЭМҮТ</t>
  </si>
  <si>
    <t>Илүүдэл жин ба таргалалттай хүн ам (БЖИ&gt;=25 кг/м2)</t>
  </si>
  <si>
    <t>2.1.4</t>
  </si>
  <si>
    <t>Эрүүл мэндийн үзүүлэлт</t>
  </si>
  <si>
    <t>Дотоод хэрэг, засаглал</t>
  </si>
  <si>
    <t xml:space="preserve">Олон Улсын эрүүл мэндийн дүрмийг хэрэгжүүлэх чадавх, нийгмийн эрүүл мэндийн ноцтой үеийн бэлэн байдал </t>
  </si>
  <si>
    <t>Жил бүрийн тайлан</t>
  </si>
  <si>
    <t>2.2.1</t>
  </si>
  <si>
    <t>ОБЕГ, ЗДТГ, ЦХХХЯ</t>
  </si>
  <si>
    <t xml:space="preserve">Эрүүл мэндийн байгууллагуудын тайлан </t>
  </si>
  <si>
    <t xml:space="preserve">Тайлан </t>
  </si>
  <si>
    <t>2.2.2</t>
  </si>
  <si>
    <t> 2.2.10</t>
  </si>
  <si>
    <t>ОБЕГ, ЗДТГ</t>
  </si>
  <si>
    <t>Нөөцийн мэдээний сан</t>
  </si>
  <si>
    <t xml:space="preserve">Нөөцөд байх шаардлагатай эм, эмнэлгийн хэрэгсэл, ариутгал халдваргүйтгэлийн бодис, урвалж оношлуурын бүртгэл </t>
  </si>
  <si>
    <t xml:space="preserve">Сар </t>
  </si>
  <si>
    <t>2.2.3</t>
  </si>
  <si>
    <t>ЗДТГ, СЯ</t>
  </si>
  <si>
    <t>100,000 хүн ам дахь сүрьеэгийн түвшин</t>
  </si>
  <si>
    <t>Просантимилль</t>
  </si>
  <si>
    <t>ЭМЯ, ХӨСҮТ</t>
  </si>
  <si>
    <t>Засаглал</t>
  </si>
  <si>
    <t>Бүх нийтийн эрүүл мэндийн хамралт</t>
  </si>
  <si>
    <t>ЭМ-ийн үзүүлэлт</t>
  </si>
  <si>
    <t>2.3.1</t>
  </si>
  <si>
    <t xml:space="preserve">Тав хүртэлх насны хүүхдийн эндэгдлийн түвшин </t>
  </si>
  <si>
    <t xml:space="preserve">Промиль </t>
  </si>
  <si>
    <t>2.3.2</t>
  </si>
  <si>
    <t> 2.2.11,
2.2.15</t>
  </si>
  <si>
    <t>Төрөлжсөн мэргэшлийн эмнэлэг, тусгай мэргэжлийн төвүүдэд хөдөө орон нутгаас ирж хэвтэн эмчлүүлэгчдийн хувь</t>
  </si>
  <si>
    <t>2.3.3</t>
  </si>
  <si>
    <t> 9.1.11</t>
  </si>
  <si>
    <t>ХНХЯ, АНЗДТГ</t>
  </si>
  <si>
    <t>Сэргээн засахын дагнасан тусламж үйлчилгээ үзүүлдэг байгууллага</t>
  </si>
  <si>
    <t>ХНХЯ, ЭМЯ</t>
  </si>
  <si>
    <t>Санхүү, даатгал</t>
  </si>
  <si>
    <t>Эрүүл мэндийн даатгалын хамралт</t>
  </si>
  <si>
    <t>Эрүүл мэндийн даатгалын статистик</t>
  </si>
  <si>
    <t>ЭМДЕГ</t>
  </si>
  <si>
    <t>2.4.1</t>
  </si>
  <si>
    <t>Эрүүл мэндийн үндэсний тооцоо</t>
  </si>
  <si>
    <t>2.4.2</t>
  </si>
  <si>
    <t>2.2.6, 2.2.19, 2.2.36, 2.2.37</t>
  </si>
  <si>
    <t>СЯ, ХНХЯ</t>
  </si>
  <si>
    <t>Эрүүл мэндийн даатгалын сангийн статистик</t>
  </si>
  <si>
    <t>ЭМЯ, ЭМДЕГ</t>
  </si>
  <si>
    <t>Зайлшгүй шаардлагатай эмийн хангалт</t>
  </si>
  <si>
    <t>Эм зүйн салбарын үзүүлэлт</t>
  </si>
  <si>
    <t>2.5.1</t>
  </si>
  <si>
    <t>ЭЭХХЗГ, СЯ</t>
  </si>
  <si>
    <t>Олон Улсад итгэмжлэгдсэн эм, вакцины чанарын хяналтын лаборатори, итгэмжлэгдсэн нэгж</t>
  </si>
  <si>
    <t>Статистик, тайлан</t>
  </si>
  <si>
    <t>2.5.2</t>
  </si>
  <si>
    <t> 2.2.8,
2.2.24</t>
  </si>
  <si>
    <t>Антибиотикийн хэрэглээ 1000 хүн ам тутамд хоногийн тогтоосон тун</t>
  </si>
  <si>
    <t>Антибиотикийн хэрэглээний тандалт судалгаа</t>
  </si>
  <si>
    <t>2.5.3</t>
  </si>
  <si>
    <t> 2.2.8
2.2.24</t>
  </si>
  <si>
    <t>ХХААХҮЯ, МХЕГ, СЯ, ШӨХТГ, ХЗДХЯ, ЦХХХЯ</t>
  </si>
  <si>
    <t>Төгсөгчдийн хөдөлмөр эрхлэлтийн түвшин</t>
  </si>
  <si>
    <t>ХНСИ-ийн тайлан, Төгсөгчдийн хөдөлмөр эрхлэлтийн тайлан</t>
  </si>
  <si>
    <t>Баримт бичгийн шинжилгээ, Статистик мэдээлэл</t>
  </si>
  <si>
    <t>ХНХЯ, БШУЯ</t>
  </si>
  <si>
    <t>Боловсрол, шинжлэх ухаан, хөдөлмөр, нийгмийн хамгаал</t>
  </si>
  <si>
    <t>ЭЗХЯ, БШУЯ, ХНХЯ-ны тайлан, холбогдох судалгаа</t>
  </si>
  <si>
    <t>ЭЗХЯ, БШУЯ, ХНХЯ</t>
  </si>
  <si>
    <t>3.1.1</t>
  </si>
  <si>
    <t>Үйл ажиллагаа 3.1.1. Эдийн засгийн салбар бүрд шаардлагатай хүний нөөцийн эрэлт, ур чадварын шаардлагын санг бүрдүүлж, нэгдсэн удирдлагын системийг бүрэн нэвтрүүлнэ</t>
  </si>
  <si>
    <t>Мэдээллийн нэгдсэн сан</t>
  </si>
  <si>
    <t>Сангийн мэдээллийн бүрдэл 50 хувь</t>
  </si>
  <si>
    <t>Сангийн мэдээллийн бүрдэл 100 хувь</t>
  </si>
  <si>
    <t>3.1.2</t>
  </si>
  <si>
    <t xml:space="preserve">Ажлын хэсгийн үйл ажиллагаа, судалгааны тайлан, санал </t>
  </si>
  <si>
    <t>Баримт бичгийн шинжилгээ, холбогдох байгууллагын тайлан мэдээ</t>
  </si>
  <si>
    <t xml:space="preserve"> БШУЯ, ХНХЯ-ны тайлан, холбогдох судалгаа</t>
  </si>
  <si>
    <t>МБС-180
ДБ-100</t>
  </si>
  <si>
    <t>МБС-300
ДБ-500</t>
  </si>
  <si>
    <t>3.1.3</t>
  </si>
  <si>
    <t>Улсын төсөв, Гадаад зээл, тусламж, Хувийн хэвшлийн хөрөнгө оруулалт</t>
  </si>
  <si>
    <t>Баримт бичгийн шинжилгээ, түүвэр судалгаа</t>
  </si>
  <si>
    <t>Тэргүүлэх мэргэжлээр суралцагчдад олгодог тэтгэлийг 30 хувиар нэмэгдүүлэх</t>
  </si>
  <si>
    <t>БШУЯ-ны тайлан</t>
  </si>
  <si>
    <t>БШУЯ, СЯ</t>
  </si>
  <si>
    <t>Тэргүүлэх мэргэжлээр МБСБ-ын суралцагчдын тэтгэлгийг 20% нэмэгдүүлэх</t>
  </si>
  <si>
    <t>3.1.4</t>
  </si>
  <si>
    <t>ДБ-2014 оны А/78 тоот тушаал
МБС-2016 оны А/150 тоот тушаалаар баталсан индексийг мөрдөж байгаа</t>
  </si>
  <si>
    <t>Баримт бичгийн шинжилгээ, МБСХ, ДБМБСГ-ын мэдээ</t>
  </si>
  <si>
    <t>БШУЯ, БЕГ</t>
  </si>
  <si>
    <t>Сайжруулсан хөтөлбөрийн эзлэх жин</t>
  </si>
  <si>
    <t>3.1.5</t>
  </si>
  <si>
    <t xml:space="preserve">
2.1.3,
2.1.7,
2.1.10,
2.1.30,
2.1.32,
2.1.42</t>
  </si>
  <si>
    <t>БШУЯ, МҮХАҮТ, АОЭНХ</t>
  </si>
  <si>
    <t>МБСБ, ДБСБ-ын мэдээ, БҮТ-ийн мэдээ</t>
  </si>
  <si>
    <t>3.1.6</t>
  </si>
  <si>
    <t>МҮХАҮТ, АОЭНХ</t>
  </si>
  <si>
    <t>БШУЯ болон МҮХАҮТ-ийн тайлан</t>
  </si>
  <si>
    <t xml:space="preserve">БШУЯ, МҮХАҮТ
</t>
  </si>
  <si>
    <t>3.1.7</t>
  </si>
  <si>
    <t>Улсын төсөв, Хувийн хэвшлийн хөрөнгө оруулалт</t>
  </si>
  <si>
    <t>Төрөлжсөн хөтөлбөр хэрэгжүүлдэг сургалтын байгууллагын эзлэх жин</t>
  </si>
  <si>
    <t xml:space="preserve">БШУЯ
</t>
  </si>
  <si>
    <t>3.1.8</t>
  </si>
  <si>
    <t>2.1.5,
2.1.34, 2.1.41</t>
  </si>
  <si>
    <t>Түншлэлийн хүрээнд сургалтын байгууллага болон үйлдвэрлэгчдийн хамтарсан төслийн тоо</t>
  </si>
  <si>
    <t>УУЭХ-ийн ПК нь Дарханы ЦДС ТӨХК-ийн хамтран нэг мэргэжлийн чиглэлээр дундын дадлагын баазтай</t>
  </si>
  <si>
    <t>МБСБ, ДБСБ-ын мэдээ тайлан, МҮХАҮТ-ийн тайлан</t>
  </si>
  <si>
    <t>Боловсролын түвшний индекс</t>
  </si>
  <si>
    <t>БШУЯ, БЕГ-ийн тайлан, ҮСХ-ий мэдээ, Боловсролын салбарын төсвийн тайлан</t>
  </si>
  <si>
    <t>БШУЯ, БЕГ, БҮТ</t>
  </si>
  <si>
    <t>Боловсрол, шинжлэх ухаан</t>
  </si>
  <si>
    <t>Эрүүл мэнд, хөдөлмөр, нийгмийн хамгаалал</t>
  </si>
  <si>
    <t>СӨБ 91
ЕБ 95 МБС, ДБ-Тодорхойлох шаардлагатай</t>
  </si>
  <si>
    <t>Бүх түвшний дундаж 70</t>
  </si>
  <si>
    <t>Бүх түвшний дундаж 100%</t>
  </si>
  <si>
    <t>4.1.1</t>
  </si>
  <si>
    <t>Орчны эрүүл ахуй, аюулгүй байдлын стандарт шаардлага</t>
  </si>
  <si>
    <t>БЕГ-ын тайлан</t>
  </si>
  <si>
    <t>Хөтөлбөр хэрэгжүүлэхэд шаардагдах хэрэглэгдэхүүний жагсаалт гарсан</t>
  </si>
  <si>
    <t>БҮТ-ийн тайлан</t>
  </si>
  <si>
    <t>БШУЯ, БҮТ</t>
  </si>
  <si>
    <t>4.1.2</t>
  </si>
  <si>
    <t>СЯ, БХБЯ</t>
  </si>
  <si>
    <t>Баримт бичгийн шинжилгээ, түүвэр судалгаа, статистик мэдээ</t>
  </si>
  <si>
    <t>4.1.3</t>
  </si>
  <si>
    <t>ЭМЯ, ХНХЯ, СоЯ, ЦХХХЯ</t>
  </si>
  <si>
    <t>Бага анги 100
дунд анги 96.6
ахлах 65.8</t>
  </si>
  <si>
    <t>Ахлах анги-80</t>
  </si>
  <si>
    <t>Цахим сурах бичиг</t>
  </si>
  <si>
    <t>БЕГ, БСҮХ-ийн тайлан</t>
  </si>
  <si>
    <t>4.1.4</t>
  </si>
  <si>
    <t>БШУЯ, ЭМЯ, ХНХЯ</t>
  </si>
  <si>
    <t>Малчин өрхийн хүүхэд - 13%
Үндэсний цөөнхийн (баян өлгий аймагт) - 60.7%
Ядуу өрхийн хүүхдийн 34% хамрагдаж байна</t>
  </si>
  <si>
    <t>Малчин өрхийн хүүхэд - 16%
Үндэсний цөөнх, ядуу өрхийн хүүхдийн тоо бэлэн бус</t>
  </si>
  <si>
    <t>2018
2021</t>
  </si>
  <si>
    <t>БЕГ-ын тайлан
ЮНЕСКО, ҮСХ хамтарсан судалгаа</t>
  </si>
  <si>
    <t>Баримт бичгийн шинжилгээ</t>
  </si>
  <si>
    <t>Жил
2 жил</t>
  </si>
  <si>
    <t>БЕГ</t>
  </si>
  <si>
    <t>Суралцахуйн менежментийн цахим систем</t>
  </si>
  <si>
    <t>ЕБС-д хэрэглэж буй цахим мэдээллийн систем</t>
  </si>
  <si>
    <t>БШУЯ-ЦБСХ, БЕГ-ын тайлан</t>
  </si>
  <si>
    <t>ЦБСХ, БЕГ</t>
  </si>
  <si>
    <t>4.1.5</t>
  </si>
  <si>
    <t>2.1.33,
2.1.34</t>
  </si>
  <si>
    <t>ХНХЯ, ЭМЯ, ЖҮХ</t>
  </si>
  <si>
    <t>Тоо, Хувь</t>
  </si>
  <si>
    <t>СӨБ - 1.2%
ЕБС - 19.8%
МБС - 65% 
ДБ - 38.7%
Нийт - 31.1%</t>
  </si>
  <si>
    <t>БЕГ, БШУЯ</t>
  </si>
  <si>
    <t>Жендэрийн үндэсний хороо (ЖҮХ)</t>
  </si>
  <si>
    <t>Зөвхөн СТЕМ боловсролын сургалтад хамрагдсан 3572 багш, сургалтын менежер, 33%</t>
  </si>
  <si>
    <t xml:space="preserve">
Дээд боловсрол-21%</t>
  </si>
  <si>
    <t>Боловсролын салбарын өрсөлдөх чадварын индекс</t>
  </si>
  <si>
    <t>Чанарын шаардлага хангасан сургалтын байгууллагын эзлэх жин</t>
  </si>
  <si>
    <t>5.1.1</t>
  </si>
  <si>
    <t>ЭМЯ, ХНХЯ, СоЯ</t>
  </si>
  <si>
    <t>МБС, бага ангийн багшийн стандартын судалгаа хийгдсэн</t>
  </si>
  <si>
    <t>БЕГ-ийн тайлан, стандартын хэрэгжилтийн тайлан, дүн мэдээ</t>
  </si>
  <si>
    <t>Олон улсын нэр хүнд бүхий сэтгүүлд өгүүлэл хэвлүүлсэн бүх түвшний багшийн хувь</t>
  </si>
  <si>
    <t>Зохион байгуулагч эрх бүхий байгууллагын мэдээ, Багшийн гүйцэтгэлийн үнэлгээний тайлан, Сургалтын байгууллагын тайлан</t>
  </si>
  <si>
    <t>Баримт бичгийн шинжилгээ, ажиглалт үнэлгээ</t>
  </si>
  <si>
    <t>5.1.2</t>
  </si>
  <si>
    <t>1 мэргэжлээр шагналт байр</t>
  </si>
  <si>
    <t>"Дэлхийн ур чадвар" олон улсын ур чадварын олимпын мэдээ, МБСХ, БЕГ, БҮТ-ийн тайлан</t>
  </si>
  <si>
    <t>5.1.3</t>
  </si>
  <si>
    <t>Их дээд сургуулийн олон улс дахь эрэмбэ</t>
  </si>
  <si>
    <t>Эхний 1000-д 1 сургууль</t>
  </si>
  <si>
    <t>3 жил</t>
  </si>
  <si>
    <t>5.1.4</t>
  </si>
  <si>
    <t>Үйл ажиллагаа 5.1.4. Боловсролын бүх түвшинд чанарын үнэлгээ хийдэг болно.</t>
  </si>
  <si>
    <t>Мэргэжлийн холбоод, холбогдох бусад</t>
  </si>
  <si>
    <t>Баримт бичгийн шинжилгээ, чанарын үнэлгээ</t>
  </si>
  <si>
    <t>Цахим үнэлгээний систем</t>
  </si>
  <si>
    <t>BI</t>
  </si>
  <si>
    <t>Холбогдох байгууллагуудын тайлан, мэдээлэл</t>
  </si>
  <si>
    <t>Чанарын үнэлгээ</t>
  </si>
  <si>
    <t>5.1.5</t>
  </si>
  <si>
    <t>Улсын төсөв, Орон нутгийн төсөв</t>
  </si>
  <si>
    <t>Хот, хөдөөгийн суралцагчдын гүйцэтгэлийн үнэлгээний зөрүү</t>
  </si>
  <si>
    <t>БҮТ тайлан</t>
  </si>
  <si>
    <t>БҮТ</t>
  </si>
  <si>
    <t>Хот, хөдөөгийн багшийн гүйцэтгэлийн үнэлгээний зөрүү</t>
  </si>
  <si>
    <t>Боловсрол, эрүүл мэнд, хөдөлмөр, нийгмийн хамгаалал</t>
  </si>
  <si>
    <t>Хөдөлмөрийн бүтээмжийн индекс</t>
  </si>
  <si>
    <t>ҮСХ-ний мэдээлэл, БШУЯ</t>
  </si>
  <si>
    <t>5.2.1</t>
  </si>
  <si>
    <t>ДБ-ын байгууллагын болон захиргааны статистик мэдээлэл</t>
  </si>
  <si>
    <t>НТБ-ын хэлтэс: Эцэг эхчүүдэд 30 теле хичээл
Иргэдэд зориулсан 17 теле хичээл</t>
  </si>
  <si>
    <t>Боловсролын бүх байгууллагуудын чанарын шаардлага хангасан хичээл нийт 
1000</t>
  </si>
  <si>
    <t>Боловсролын бүх байгууллагуудын чанарын шаардлага хангасан хичээл нийт 
4000</t>
  </si>
  <si>
    <t>5.2.2</t>
  </si>
  <si>
    <t>МСҮТ, ПК, Их дээд сургуулийн үйл ажиллагааны тайлан</t>
  </si>
  <si>
    <t>БЕГ, Насан туршийн боловсролын төвүүд</t>
  </si>
  <si>
    <t>5.2.3</t>
  </si>
  <si>
    <t>Элсэлтийн ерөнхий шалгалтын Монгол хэл бичгийн шалгалтын улсын дундаж</t>
  </si>
  <si>
    <t>БШУЯ, ХНХЯ-ны тайлан</t>
  </si>
  <si>
    <t>НТБХ, НТБ-ийн төвүүд, бусад яамдын танилцуулга мэдээлэл</t>
  </si>
  <si>
    <t>5.2.4</t>
  </si>
  <si>
    <t>Улсын төсөв, Орон нутгийн төсөв, Гадаад зээл, тусламж</t>
  </si>
  <si>
    <t>ЭМЯ, АНЗДТГ</t>
  </si>
  <si>
    <t>Агаарын бохирдлыг бууруулах нөлөөллийн ажилд хамрагдсан иргэд</t>
  </si>
  <si>
    <t>Мянган хүн</t>
  </si>
  <si>
    <t>БОАЖЯ-ны жилийн тайлан</t>
  </si>
  <si>
    <t>Тайлан, мэдээ</t>
  </si>
  <si>
    <t>БАОЖЯ</t>
  </si>
  <si>
    <t>Агаарын бохирдлоос үүдэлтэй өвчлөлийн бууралт</t>
  </si>
  <si>
    <t>ЭМЯ-ны жилийн тайлан</t>
  </si>
  <si>
    <t>5.2.5</t>
  </si>
  <si>
    <t>Иргэд, хүүхэд залуусын байгаль орчныг хамгаалах, уур амьсгалын өөрчлөлтийн ойлголт мэдлэг</t>
  </si>
  <si>
    <t xml:space="preserve">Хувь </t>
  </si>
  <si>
    <t>Түүвэр судалгааны тайлан</t>
  </si>
  <si>
    <t>БОАЖЯ, ТББ
ЖҮХ</t>
  </si>
  <si>
    <t>БШУЯ-ны жилийн тайлан</t>
  </si>
  <si>
    <t>Сургалт, мэдээллийн тайлан</t>
  </si>
  <si>
    <t xml:space="preserve">Боловсролын статистикт уур амьсгалын өөрчлөлт, тогтвортой хөгжлийн боловсролтой холбоотой статистикийг оруулж, статистик мэдээ, мэдээлэл цуглуулдаг болсон эсэх </t>
  </si>
  <si>
    <t>Тийм/Үгүй</t>
  </si>
  <si>
    <t xml:space="preserve">Үгүй </t>
  </si>
  <si>
    <t>Тийм</t>
  </si>
  <si>
    <t>5.2.6</t>
  </si>
  <si>
    <t>ЦХХХЯ-ны жилийн тайлан</t>
  </si>
  <si>
    <t>5.2.7</t>
  </si>
  <si>
    <t>Уур амьсгалын өөрчлөлтөөс хүний эрүүл мэндэд үзүүлэх нөлөөллийн судалгаа, үнэлгээ хийгдсэн эсэх</t>
  </si>
  <si>
    <t>Үгүй</t>
  </si>
  <si>
    <t>Нийт төсөв</t>
  </si>
  <si>
    <t xml:space="preserve">Шалгуур </t>
  </si>
  <si>
    <t>НИЙГМИЙН ХӨГЖЛИЙН ЗОРИЛТОТ ХӨТӨЛБӨР</t>
  </si>
  <si>
    <t>Зорилго 1. Хүн амын тогтвортой өсөлт, зохистой бүтцийг бүрдүүлнэ.</t>
  </si>
  <si>
    <t xml:space="preserve">Хүн амын жилийн дундаж өсөлт </t>
  </si>
  <si>
    <t>&gt;1.8</t>
  </si>
  <si>
    <t>&gt;1.6</t>
  </si>
  <si>
    <t>УБЕГ-ын захиргааны бүртгэл</t>
  </si>
  <si>
    <t>Хүн амын ердийн хөдөлгөөний тайлан</t>
  </si>
  <si>
    <t>Дундаж наслалт</t>
  </si>
  <si>
    <t>Төрөлтийн нийлбэр коэффициент</t>
  </si>
  <si>
    <t>&gt;2.9</t>
  </si>
  <si>
    <t>&gt;2.5</t>
  </si>
  <si>
    <t>БШУЯ, СЯ, ЭЗХЯ, ЖҮХ</t>
  </si>
  <si>
    <t>Өсвөр насны (15 хүртэлх) 1000 эмэгтэйд ногдох төрөлтийн түвшин</t>
  </si>
  <si>
    <t>Промиль</t>
  </si>
  <si>
    <t>Нялхсын эндэгдлийн түвшин</t>
  </si>
  <si>
    <t xml:space="preserve">Эхийн эндэгдлийн түвшин </t>
  </si>
  <si>
    <t>2.2.9</t>
  </si>
  <si>
    <t>Үйл ажиллагаа 1.1.2. Бага насны хүүхдийн асаргаа, сувилгаа, эрүүл мэндийн тусламж үйлчилгээний хүртээмж, нярайн эрт үеийн оношилгооны чадавхыг бэхжүүлнэ.</t>
  </si>
  <si>
    <t>СЯ, ЭЗХЯ, ХНХЯ</t>
  </si>
  <si>
    <t>Тав хүртэлх насны хүүхдийн эндэгдлийн түвшин</t>
  </si>
  <si>
    <t>Нэг хүртэлх насны хүүхдийн өргөн дархлаажуулалтад хамрагдалт, дархлаажуулалтын төрлөөр</t>
  </si>
  <si>
    <t>100,000 амьд төрөлтөд ногдох төрөлхийн гажигтай хүүхдийн тоо</t>
  </si>
  <si>
    <t>Нийгмийн үзүүлэлтийн бүлгийн түүвэр судалгаа</t>
  </si>
  <si>
    <t>ҮСХ, НҮБХС</t>
  </si>
  <si>
    <t>2.3.7</t>
  </si>
  <si>
    <t xml:space="preserve">Үйл ажиллагаа 1.1.3. Хөдөлмөр эрхлэгчдэд үзүүлэх хүүхдийн тооноос хамаарсан урамшуулал, дэмжлэгийн нэр төрөл, хүртээмжийг нэмэгдүүлнэ. </t>
  </si>
  <si>
    <t>ЭЗХЯ, СЯ</t>
  </si>
  <si>
    <t>ХНХЯ-ны захиргааны бүртгэл</t>
  </si>
  <si>
    <t>ХНХЯ-ны тайлан мэдээ</t>
  </si>
  <si>
    <t xml:space="preserve"> ХНХЯ</t>
  </si>
  <si>
    <t>Бага насны хүүхдийн хөгжлийн индекс</t>
  </si>
  <si>
    <t>ҮСХ, ХНХЯ, НҮБХС</t>
  </si>
  <si>
    <t>Зорилт 1.2. Ахмад настны эрүүл, идэвхтэй насжилтыг дэмжинэ.</t>
  </si>
  <si>
    <t xml:space="preserve">Улсын төсөв, Орон нутгийн төсөв, Гадаад зээл, тусламж </t>
  </si>
  <si>
    <t>65, түүнээс дээш насны хүн амын нас баралтын ерөнхий коэффициент</t>
  </si>
  <si>
    <t>Өрхийн нийгэм, эдийн засгийн судалгаа</t>
  </si>
  <si>
    <t>ҮСХ, ХНХЯ</t>
  </si>
  <si>
    <t>Эрүүл мэнд (гериатр), сэтгэл зүйн үйлчилгээний хүртээмж</t>
  </si>
  <si>
    <t>промиль</t>
  </si>
  <si>
    <t>1.2.2</t>
  </si>
  <si>
    <t>Үйл ажиллагаа 1.2.2. Ахмад настны мэргэжлийн өндөр ур чадвар, ажлын туршлага, идэвх, оролцоонд суурилсан зөвлөн туслах, сургалтын үйлчилгээг хөгжүүлнэ.</t>
  </si>
  <si>
    <t>ЗГХЭГ, ХНХЯ, Төрийн албаны зөвлөл</t>
  </si>
  <si>
    <t>Гадаад харилцаа</t>
  </si>
  <si>
    <t xml:space="preserve">Гадаад цэвэр шилжих хөдөлгөөний үр нөлөөний коэффициент </t>
  </si>
  <si>
    <t>НҮБ</t>
  </si>
  <si>
    <t>НҮБ-ын Эдийн засаг, нийгмийн зөвлөлийн тайлан мэдээ</t>
  </si>
  <si>
    <t>Гадаад цэвэр шилжих хөдөлгөөний түвшин</t>
  </si>
  <si>
    <t>Эх орондоо эргэн ирсэн иргэдийн хөдөлмөр эрхлэлтийн түвшин</t>
  </si>
  <si>
    <t>Хүн амын хөдөлмөр эрхлэлтийн бүртгэл, мэдээлэл</t>
  </si>
  <si>
    <t>ХНХЯ, ХХҮЕГ</t>
  </si>
  <si>
    <t>Зорилго 2. Хүнд ээлтэй, аюулгүй амьдрах орчныг бүрдүүлнэ.</t>
  </si>
  <si>
    <t>Иргэдийн сэтгэл ханамжийн түвшин</t>
  </si>
  <si>
    <t>БХБЯ, ХНХЯ</t>
  </si>
  <si>
    <t>Зорилт 2.1. Зам талбай, барилга, байгууламжийн хүртээмж, ая тухтай байдлыг нэмэгдүүлнэ.</t>
  </si>
  <si>
    <t xml:space="preserve">Засаглал </t>
  </si>
  <si>
    <t xml:space="preserve">Барилга, хот байгуулалт 
 </t>
  </si>
  <si>
    <t xml:space="preserve"> ХНХЯ, АНЗДТГ</t>
  </si>
  <si>
    <t>2.1.1</t>
  </si>
  <si>
    <t xml:space="preserve">Үйл ажиллагаа 2.1.1. Нийтийн эзэмшлийн гудамж талбай, барилга, байгууламж, хотын ногоон байгууламжийг олон улсын түгээмэл загварт нийцүүлнэ. </t>
  </si>
  <si>
    <t xml:space="preserve">Улсын төсөв, Орон нутгийн төсөв </t>
  </si>
  <si>
    <t>БХБЯ, ЗТХЯ</t>
  </si>
  <si>
    <t>Олон улсын түгээмэл загварын нийцэл</t>
  </si>
  <si>
    <t>МХГ-ын тайлан</t>
  </si>
  <si>
    <t xml:space="preserve">МХГ-ын хяналт шалгалтын арга зүй </t>
  </si>
  <si>
    <t>Нэг хүнд ногдох ногоон байгууламж</t>
  </si>
  <si>
    <t>БХБЯ, аймаг, нийслэлийн ЗДТГ</t>
  </si>
  <si>
    <t>БХБЯ, аймаг, нийслэлийн ЗДТГ-ын тайлан мэдээ</t>
  </si>
  <si>
    <t>Үйл ажиллагаа 2.1.2. Иргэд чөлөөт цагаа зөв боловсон өнгөрүүлэх үйлчилгээний хүртээмжийг сайжруулна.</t>
  </si>
  <si>
    <t xml:space="preserve">Иргэдийн чөлөөт цагаа өнгөрүүлэх байгууламжийн хүртээмж (цэцэрлэгт хүрээлэн, талбай, номын сан, театр, музей, жуулчны бааз, байгалийн үзэсгэлэнт газар, спорт заал, фитнес төв г.м) </t>
  </si>
  <si>
    <t xml:space="preserve">Хот төлөвлөлт судалгааны институтийн тайлан </t>
  </si>
  <si>
    <t xml:space="preserve">Хот төлөвлөлтийн статистик мэдээ </t>
  </si>
  <si>
    <t xml:space="preserve">Хот төлөвлөлт судалгааны институт </t>
  </si>
  <si>
    <t>Насанд хүрэгчдийн өөрийгөө хөгжүүлэх болон хувийн хэрэгцээний үйл ажиллагаанд зарцуулсан хугацаа</t>
  </si>
  <si>
    <t>Минут</t>
  </si>
  <si>
    <t xml:space="preserve">Цаг ашиглалтын судалгаа </t>
  </si>
  <si>
    <t>Зорилт 2.2. Осол гэмтлийн гаралтыг бууруулна.</t>
  </si>
  <si>
    <t xml:space="preserve">Боловсрол </t>
  </si>
  <si>
    <t xml:space="preserve">Монгол улсын хэмжээнд бүртгэгдсэн осол гэмтэл </t>
  </si>
  <si>
    <t xml:space="preserve">Осол гэмтлийн тандалтын эргэн мэдээлэл </t>
  </si>
  <si>
    <t>Осол гэмтлийн тандалтын эргэн мэдээлэлтийн статистик үзүүлэлт</t>
  </si>
  <si>
    <t>Ослын шалтгаант нас баралтын түвшин /100,000 хүн амд ногдох зам тээврийн ослоор нас барсан хүн/</t>
  </si>
  <si>
    <t xml:space="preserve">Эрүүл мэндийн статистик </t>
  </si>
  <si>
    <t>ЭМЯ-ны бүртгэл</t>
  </si>
  <si>
    <t>Сар</t>
  </si>
  <si>
    <t>ХЗДХЯ, ЭМЯ</t>
  </si>
  <si>
    <t xml:space="preserve">Үйл ажиллагаа 2.2.1. Бүх төрлийн осол, гэмтлээс өөрийгөө болон бусдыг хамгаалах чадавхыг нэмэгдүүлнэ. </t>
  </si>
  <si>
    <t xml:space="preserve">Бүртгэгдсэн ахуйн осол гэмтлийн тохиолдол </t>
  </si>
  <si>
    <t xml:space="preserve">Үйл ажиллагаа 2.2.2. Осол гэмтлээс урьдчилан сэргийлэх олон нийтийн оролцоо, салбар дундын хамтын ажиллагааг сайжруулна. </t>
  </si>
  <si>
    <t xml:space="preserve"> ЭМЯ</t>
  </si>
  <si>
    <t>АНЗДТГ, ХЗДХЯ</t>
  </si>
  <si>
    <t>Олон нийтийн оролцооны түвшин</t>
  </si>
  <si>
    <t xml:space="preserve"> </t>
  </si>
  <si>
    <t>Сая төгрөг</t>
  </si>
  <si>
    <t xml:space="preserve">Зорилт 2.3. Гэмт хэрэг, зөрчлийг бууруулна. </t>
  </si>
  <si>
    <t>Дотоод хэрэг</t>
  </si>
  <si>
    <t xml:space="preserve">Бүртгэгдсэн гэмт хэрэг </t>
  </si>
  <si>
    <t>Бүртгэгдсэн гэмт хэргийн статистикийн мэдээллийн нэгдсэн сан</t>
  </si>
  <si>
    <t xml:space="preserve">Гэмт хэргийн мэдээ </t>
  </si>
  <si>
    <t xml:space="preserve">ХЗДХЯ </t>
  </si>
  <si>
    <t xml:space="preserve">Бүртгэгдсэн зөрчил </t>
  </si>
  <si>
    <t>Бүртгэгдсэн зөрчлийн статистикийн мэдээллийн нэгдсэн сан</t>
  </si>
  <si>
    <t>Зөрчлийн мэдээ</t>
  </si>
  <si>
    <t>7.3.6</t>
  </si>
  <si>
    <t xml:space="preserve">Үйл ажиллагаа 2.3.1. Гэмт хэргээс урьдчилан сэргийлэх үйл ажиллагааг сайжруулна. </t>
  </si>
  <si>
    <t xml:space="preserve"> Улсын төсөв, Орон нутгийн төсөв </t>
  </si>
  <si>
    <t xml:space="preserve">ХЗДХЯ,ХЗДХЯ </t>
  </si>
  <si>
    <t xml:space="preserve">Зорилго 3. Хүнсний аюулгүй байдлыг сайжруулна. </t>
  </si>
  <si>
    <t>Хүнсний баталгаат байдлын түвшин</t>
  </si>
  <si>
    <t xml:space="preserve">Индекс </t>
  </si>
  <si>
    <t xml:space="preserve">ҮАБЗ </t>
  </si>
  <si>
    <t>Хүнс, хөдөө аж ахуй</t>
  </si>
  <si>
    <t>Шинжилгээнд хамрагдсан хүнсний бүтээгдэхүүний бохирдлын түвшин</t>
  </si>
  <si>
    <t>Захиргааны бүртгэл</t>
  </si>
  <si>
    <t>ҮАБЗ, ХХААХҮЯ</t>
  </si>
  <si>
    <t>8.3.7</t>
  </si>
  <si>
    <t>ХХААХҮЯ, АНЗДТГ</t>
  </si>
  <si>
    <t>Хүн амын хэрэгцээнд нийлүүлж байгаа үйлдвэрлэлийн аргаар боловсруулсан махны нийт махны хэрэглээнд эзлэх хувь</t>
  </si>
  <si>
    <t>Хүн амын хэрэгцээнд нийлүүлж байгаа үйлдвэрлэлийн аргаар боловсруулсан сүүний нийт сүүний хэрэглээнд эзлэх хувь</t>
  </si>
  <si>
    <t>Хүн амын хүнсний ногооны хангамжийн хувь</t>
  </si>
  <si>
    <t>Хүнсний аюулгүй байдлын статистикийн үзүүлэлтүүд</t>
  </si>
  <si>
    <t>Статистикийн тайлан</t>
  </si>
  <si>
    <t xml:space="preserve">Үйл ажиллагаа 3.1.3. Хүнсний илчлэг, шим тэжээл, чанартай байдалд хяналт тавихад мэргэжлийн байгууллага, олон нийтийн оролцоог нэмэгдүүлнэ. </t>
  </si>
  <si>
    <t>ХХААХҮЯ, ЭМЯ</t>
  </si>
  <si>
    <t>Хяналт шалгалтын явцад арилгуулсан зөрчил</t>
  </si>
  <si>
    <t xml:space="preserve"> МХЕГ-ын мэдээ</t>
  </si>
  <si>
    <t>ЭМЯ, ХХААХҮЯ, МХЕГ</t>
  </si>
  <si>
    <t>Зорилт 3.2. Иргэдийн хоол, хүнсний зөв, зохистой, соёлтой хэрэглээ, хүнсний аюулгүй байдлын талаарх мэдлэг, ойлголтыг нэмэгдүүлнэ.</t>
  </si>
  <si>
    <t>15-64 насны хүн амын
илүүдэл жингийн тархалт</t>
  </si>
  <si>
    <t xml:space="preserve">Үндэсний судалгааны тайлан </t>
  </si>
  <si>
    <t>3.2.1</t>
  </si>
  <si>
    <t>2.2.8</t>
  </si>
  <si>
    <t>Үйл ажиллагаа 3.2.1. Иргэдийн зохистой зөв хооллолтын мэдлэг олгох мэдээлэл, сургалт, сурталчилгааг сайжруулна.</t>
  </si>
  <si>
    <t>АНЗДТГ, МХЕГ</t>
  </si>
  <si>
    <t xml:space="preserve">Жишсэн нэг хүний хүнснээс авах илчлэг </t>
  </si>
  <si>
    <t>ӨНЭЗС</t>
  </si>
  <si>
    <t xml:space="preserve">Түүвэр судалгаа </t>
  </si>
  <si>
    <t>Зорилго 4. Гэр бүлийн эрүүл, тогтвортой байдлыг дээшлүүлнэ.</t>
  </si>
  <si>
    <t>Гэр бүлийн хөгжлийн индекс /гэр бүлийн боловсрол эзэмшилт, хамтын амьдралын жил, гэр бүлийн орлого/</t>
  </si>
  <si>
    <t>Захиргааны бүртгэл, судалгаа</t>
  </si>
  <si>
    <t>ХНХЯ
ГБХЗХГ</t>
  </si>
  <si>
    <t>Зорилт 4.1. Гэр бүлийн боловсролыг дээшлүүлнэ.</t>
  </si>
  <si>
    <t>Гэр бүл цуцлалтын коэффициент</t>
  </si>
  <si>
    <t>УБЕГ</t>
  </si>
  <si>
    <t>Үйл ажиллагаа 4.1.1. Гэр бүлийн боловсролын агуулга, арга зүйг сайжруулж, гэр бүлд үзүүлэх мэргэжлийн үйлчилгээг хөгжүүлнэ.</t>
  </si>
  <si>
    <t>1. Гэр бүлийн сургалт, зөвлөгөө, хөтөлбөрт хамрагдсан гэр бүлийн тоо
2. Шинээр батлагдсан стандартын дагуу мэргэжлийн үйлчилгээнд хамрагдсан гэр бүлийн эзлэх хувь</t>
  </si>
  <si>
    <t xml:space="preserve">ХНХЯ, БШУЯ </t>
  </si>
  <si>
    <t>Үйл ажиллагааны тайлан</t>
  </si>
  <si>
    <t xml:space="preserve">Жил </t>
  </si>
  <si>
    <t>ГБХЗХГ</t>
  </si>
  <si>
    <t>Үйл ажиллагаа 4.1.2. Гэр бүлтэй ажиллах мэргэжлийн хүний нөөцийг бэлтгэнэ.</t>
  </si>
  <si>
    <t xml:space="preserve"> БШУЯ </t>
  </si>
  <si>
    <t>Захиргааны мэдээлэл</t>
  </si>
  <si>
    <t>Зорилт 4.2. Гэр бүл дэх хүчирхийллийг бууруулна.</t>
  </si>
  <si>
    <t>Гэр бүлийн хүчирхийллийн улмаас үйлдэгдсэн гэмт хэрэг</t>
  </si>
  <si>
    <t>ЦЕГ</t>
  </si>
  <si>
    <t xml:space="preserve">Гэр бүл, хүүхдийн эсрэг хүчирхийллийн шалган шийдвэрлэлтийн хувь /зөрчил, гэмт хэрэг/ </t>
  </si>
  <si>
    <t>4.2.1</t>
  </si>
  <si>
    <t>Үйл ажиллагаа 4.2.1. Гэр бүл, хүүхдийн эсрэг хүчирхийллийг бууруулах, урьдчилан сэргийлэх ажлыг эрчимжүүлнэ.</t>
  </si>
  <si>
    <t>Эрсдэл бүхий гэр бүлийн гишүүдийг урьдчилан сэргийлэх сургалт нөлөөллийн үйл ажиллагаанд хамрагдалт</t>
  </si>
  <si>
    <t xml:space="preserve">ХНХЯ </t>
  </si>
  <si>
    <t>4.2.2</t>
  </si>
  <si>
    <t>Үйл ажиллагаа 4.2.2. Гэр бүлийн хүчирхийлэл үйлдэгчийн зан үйлийг өөрчлөх, хандлагад нөлөөлөх ажлыг тогтмолжуулна.</t>
  </si>
  <si>
    <t>Гэр бүлийн хүчирхийлэл давтан үйлдэгчийн тооны бууралт</t>
  </si>
  <si>
    <t>ХЗДХЯ-ын статистик</t>
  </si>
  <si>
    <t>4.2.3</t>
  </si>
  <si>
    <t>Үйл ажиллагаа 4.2.3. Хүчирхийллийн хохирогчийг хамгаалах цогц үйлчилгээг хөгжүүлнэ.</t>
  </si>
  <si>
    <t xml:space="preserve">ГХУСЗ </t>
  </si>
  <si>
    <t>4.2.4</t>
  </si>
  <si>
    <t>Үйл ажиллагаа 4.2.4. Нийгмийн бүх орчинд хүүхэд хамгааллыг сайжруулна.</t>
  </si>
  <si>
    <t>Зорилт 4.3. Өрхийн орон байрны нөхцөлийг сайжруулна.</t>
  </si>
  <si>
    <t>Улсын төсөв, Орон нутгийн төсөв, Гадаад зээл, тусламж, Хувийн хэвшлийн хөрөнгө оруулалт</t>
  </si>
  <si>
    <t>Барилга, хот байгуулалт</t>
  </si>
  <si>
    <t>Нийгмийн хамгаалал</t>
  </si>
  <si>
    <t xml:space="preserve">Орон байр, сууцны нөхцөлөө сайжруулсан өрхийн нийт өрхөд эзлэх хувь </t>
  </si>
  <si>
    <t>БХБЯ, аймаг, нийслэлийн ЗДТГ-ын тайлан</t>
  </si>
  <si>
    <t>4.3.1</t>
  </si>
  <si>
    <t>Үйл ажиллагаа 4.3.1. Орлогод нийцсэн орон сууцны нийлүүлэлтийг нэмэгдүүлнэ.</t>
  </si>
  <si>
    <t>Улсын төсөв, Нийслэлийн төсөв, Гадаад зээл, тусламж, Хувийн хэвшлийн хөрөнгө оруулалт</t>
  </si>
  <si>
    <t>Ашиглалтад орсон орон сууц</t>
  </si>
  <si>
    <t>Нийслэлийн Захиргааны статистик мэдээ</t>
  </si>
  <si>
    <t xml:space="preserve">Статистик мэдээ </t>
  </si>
  <si>
    <t>4.3.2</t>
  </si>
  <si>
    <t>Үйл ажиллагаа 4.3.2. Орон сууцны ипотекийн зээлийн нөхцөлийг сайжруулж, санхүүжилтийн эх үүсвэрийг нэмэгдүүлнэ.</t>
  </si>
  <si>
    <t>СЯ, МБ</t>
  </si>
  <si>
    <t>Ипотекийн зээлд хамрагдсан өрх</t>
  </si>
  <si>
    <t>4.3.3</t>
  </si>
  <si>
    <t>ЭЗХЯ, СЯ, АНЗДТГ</t>
  </si>
  <si>
    <t>Орон байрны нөхцөлөө сайжруулсан бага орлоготой өрхийн тоо</t>
  </si>
  <si>
    <t>Аймаг, нийслэлийн ЗДТГ-ын тайлан</t>
  </si>
  <si>
    <t>4.3.4</t>
  </si>
  <si>
    <t>Үйл ажиллагаа 4.3.4. Төрийн өмчийн түрээсийн болон түрээслээд өмчлөх хэлбэрийн орон сууцны санг нэмэгдүүлнэ.</t>
  </si>
  <si>
    <t>Төрийн өмчийн түрээсийн орон сууц</t>
  </si>
  <si>
    <t>4407</t>
  </si>
  <si>
    <t>БХБЯ-ны статистик</t>
  </si>
  <si>
    <t>4.3.5</t>
  </si>
  <si>
    <t>Үйл ажиллагаа 4.3.5. Эрчим хүчний хэмнэлттэй, инженерийн дэд бүтэц бүхий амины орон сууцны санхүүжилт, зээлийн эх үүсвэрийг нэмэгдүүлнэ.</t>
  </si>
  <si>
    <t>СЯ, ЭЗХЯ</t>
  </si>
  <si>
    <t>Зорилт 4.4. Угийн бичиг хөтлөлтийг нэмэгдүүлж, Монгол хүний удмын санг хамгаална.</t>
  </si>
  <si>
    <t xml:space="preserve">СоЯ </t>
  </si>
  <si>
    <t>4.4.1</t>
  </si>
  <si>
    <t>Үйл ажиллагаа 4.4.1. "Угийн бичиг"-ийг шинжлэх ухааны үндэслэлтэйгээр хөтлүүлэх арга зүйг нэвтрүүлнэ.</t>
  </si>
  <si>
    <t>СоЯ, БШУЯ</t>
  </si>
  <si>
    <t>Батлагдсан арга зүй</t>
  </si>
  <si>
    <t>4.4.2</t>
  </si>
  <si>
    <t>4.4.3</t>
  </si>
  <si>
    <t>Үйл ажиллагаа 4.4.3. Хүний генетикийн оношилгоо, эмчилгээ, гений сан бий болгоно.</t>
  </si>
  <si>
    <t>4.4.4</t>
  </si>
  <si>
    <t>СоЯ, ХНХЯ, БШУЯ, ЭМЯ</t>
  </si>
  <si>
    <t>Зорилго 5. Зохистой хөдөлмөр эрхлэлтийг нэмэгдүүлнэ.</t>
  </si>
  <si>
    <t>Зорилт 5.1. Албан бус хөдөлмөр эрхлэлтийг бууруулна.</t>
  </si>
  <si>
    <t xml:space="preserve"> Улсын төсөв</t>
  </si>
  <si>
    <t>Албан бус хөдөлмөр эрхлэлтийн түвшин</t>
  </si>
  <si>
    <t>Ажиллах хүчний судалгаа</t>
  </si>
  <si>
    <t>Үйл ажиллагаа 5.1.1. Албан бус хөдөлмөр эрхлэгчдийг бүртгэлд хамруулж, албан хөдөлмөр эрхлэлтэд шилжих боломж бүрдүүлнэ.</t>
  </si>
  <si>
    <t>Татвар, нийгмийн даатгалын тайлан</t>
  </si>
  <si>
    <t>Үйл ажиллагаа 5.1.2. Албан бус эдийн засгийн нэгжүүдийг албан секторт шилжихийг дэмжиж, бүртгэл, татвар, шимтгэл төлөлтийг хялбаршуулна.</t>
  </si>
  <si>
    <t>Зорилт 5.2. Ажлын цагийн зохистой горим тогтоож, цалин хөлсийг нэмэгдүүлнэ.</t>
  </si>
  <si>
    <t>НД-ын шимтгэлийн тайлан</t>
  </si>
  <si>
    <t xml:space="preserve">Үйл ажиллагаа 5.2.1. Аж ахуйн нэгж байгууллагын ажлын цагийн горим, зохион байгуулалт, хөлс төлөх оновчтой хэлбэрүүдийг нэвтрүүлнэ. </t>
  </si>
  <si>
    <t>НДЕГ-ын тайлан</t>
  </si>
  <si>
    <t>Нэлэнхүй ажиглалт</t>
  </si>
  <si>
    <t>Үйл ажиллагаа 5.2.2. Загвар үйлдвэрүүдийг бий болгож, тэдгээрийн туршлага, арга зүйг түгээн дэлгэрүүлнэ.</t>
  </si>
  <si>
    <t>АХС, НДЕГ-ын тайлан</t>
  </si>
  <si>
    <t>Зорилт 5.3. Үйлдвэрлэлийн осол, хурц хордлогыг бууруулна.</t>
  </si>
  <si>
    <t>Хүн</t>
  </si>
  <si>
    <t>МХЕГ-ын тайлан мэдээ</t>
  </si>
  <si>
    <t>5.3.1</t>
  </si>
  <si>
    <t xml:space="preserve">Үйл ажиллагаа 5.3.1. Олон улсын болон үндэсний хууль тогтоомжоор тогтоосон хөдөлмөрийн хэм хэмжээ, нормативыг мөрдөнө. </t>
  </si>
  <si>
    <t>5.3.2</t>
  </si>
  <si>
    <t>Үйл ажиллагаа 5.3.2. Хөдөлмөрийн хяналтын тогтолцоог сайжруулж, чадавхыг бэхжүүлнэ.</t>
  </si>
  <si>
    <t xml:space="preserve"> МХЕГ-ын тайлан мэдээ</t>
  </si>
  <si>
    <t>Зорилт 5.4. Нийгмийн түншлэлийн механизм, хамтын гэрээ хэлэлцээрийн хамрах хүрээг өргөжүүлнэ.</t>
  </si>
  <si>
    <t>Хөдөлмөр эрхлэлт</t>
  </si>
  <si>
    <t>ХНХЯ-ны бүртгэл</t>
  </si>
  <si>
    <t>5.4.1</t>
  </si>
  <si>
    <t xml:space="preserve">Үйл ажиллагаа 5.4.1. Эвлэлдэн нэгдэх, хамтын хэлэлцээ хийх эрх, нийгмийн түншлэлийн зарчмыг хүлээн зөвшөөрөх, хүндэтгэн үзэхийг дэмжсэн сургалт, сурталчилгааг нэмэгдүүлнэ. </t>
  </si>
  <si>
    <t>Хамрагдсан хүний тоо</t>
  </si>
  <si>
    <t>Сургалтын тайлан</t>
  </si>
  <si>
    <t>5.4.2</t>
  </si>
  <si>
    <t>Үйл ажиллагаа 5.4.2. Ажилчдын эрх ашгийн аливаа маргаантай асуудлыг хамтын хэлэлцээ, зөвшилцлөөр шийдвэрлэх чадавхыг нэмэгдүүлнэ.</t>
  </si>
  <si>
    <t>Ажил хаялт</t>
  </si>
  <si>
    <t>Хөдөлмөрийн маргааны мэдээ тайлан</t>
  </si>
  <si>
    <t>Оролцсон хүний тоо</t>
  </si>
  <si>
    <t>Ажил хаялтын улмаас алдсан өдөр</t>
  </si>
  <si>
    <t>Хүн өдөр</t>
  </si>
  <si>
    <t>Хүүхдийн хөдөлмөрийн судалгаа</t>
  </si>
  <si>
    <t>ХНХЯ, ҮСХ</t>
  </si>
  <si>
    <t>Сэдэвчилсэн судалгаа</t>
  </si>
  <si>
    <t>Хөдөлмөрийн хүрээн дэх ялгаварлал, дарамтад өртсөн хүний тоо</t>
  </si>
  <si>
    <t>5.5.1</t>
  </si>
  <si>
    <t>Үйл ажиллагаа 5.5.1. Хүүхдийн хөдөлмөрийн тэвчишгүй хэлбэр, албадан хөдөлмөр, хөдөлмөрийн хүрээн дэх ялгаварлал, дарамтын хор уршгийн талаарх олон нийтийн ойлголт, мэдлэгийг сайжруулна.</t>
  </si>
  <si>
    <t>5.5.2</t>
  </si>
  <si>
    <t>Үйл ажиллагаа 5.5.2. Албадан болон хүүхдийн хөдөлмөр, хөдөлмөрийн хүрээн дэх ялгаварлал, дарамттай тэмцэх үндэсний чадавхыг нэмэгдүүлнэ.</t>
  </si>
  <si>
    <t>Зорилго 6. Нийгмийн хамгааллын тогтолцоог шинэчилж, үр ашгийг сайжруулна</t>
  </si>
  <si>
    <t>Нийгмийн хамгааллын индекс</t>
  </si>
  <si>
    <t xml:space="preserve">Зорилт 6.1. Нийгмийн даатгалд хамрагдалтыг нэмэгдүүлнэ. </t>
  </si>
  <si>
    <t>НДС-ийн тайлан</t>
  </si>
  <si>
    <t>6.1.1</t>
  </si>
  <si>
    <t>Үйл ажиллагаа 6.1.1. Нийгмийн даатгалын талаарх иргэдийн мэдлэг, ойлголтыг сайжруулж, итгэлийг нэмэгдүүлнэ.</t>
  </si>
  <si>
    <t>НДЕГ</t>
  </si>
  <si>
    <t>6.1.2</t>
  </si>
  <si>
    <t>Үйл ажиллагаа 6.1.2. Малчин, хувиараа хөдөлмөр эрхлэгчийн нийгмийн даатгалд хамрагдалтыг нэмэгдүүлнэ.</t>
  </si>
  <si>
    <t>Нийгмийн даатгалд хамрагдсан малчин, хувиараа хөдөлмөр эрхлэгчдийн тоо</t>
  </si>
  <si>
    <t xml:space="preserve">Зорилт 6.2. Иргэдийн нийгмийн хамгааллын баталгааг сайжруулна. </t>
  </si>
  <si>
    <t>Батлагдсан эрх зүйн баримт бичгийн тоо</t>
  </si>
  <si>
    <t>6.2.1</t>
  </si>
  <si>
    <t>Үйл ажиллагаа: 6.2.1. Инфляцын түвшин, хүн амын амьжиргааны доод түвшинтэй уялдуулан нийгмийн хамгааллын тэтгэвэр, тэтгэмжийн хэмжээг нэмэгдүүлнэ.</t>
  </si>
  <si>
    <t xml:space="preserve">СЯ
</t>
  </si>
  <si>
    <t>Нийгмийн даатгалын сангаас олгох тэтгэврийн доод хэмжээ ба амьжиргааны доод түвшний харьцаа</t>
  </si>
  <si>
    <t>Нийгмийн халамжийн сангаас олгох дундаж тэтгэврийн хэмжээ ба амьжиргааны доод түвшний харьцаа</t>
  </si>
  <si>
    <t>6.2.2</t>
  </si>
  <si>
    <t>Үйл ажиллагаа 6.2.2. Олон давхаргат тэтгэврийн даатгалын тогтолцоонд шилжүүлж, төлсөн шимтгэлтэй уялдсан тэтгэвэр, тэтгэмж авах шударга тогтолцоог бүрдүүлнэ.</t>
  </si>
  <si>
    <t>ХЗДХЯ, СЯ</t>
  </si>
  <si>
    <t>6.2.3</t>
  </si>
  <si>
    <t>Үйл ажиллагаа 6.2.3. Нийгмийн даатгалын сангийн хөрөнгийг эрсдэлээс хамгаалж, удирдлагыг сайжруулна.</t>
  </si>
  <si>
    <t>Зорилт 6.3. Нийгмийн халамжийн үйлчилгээний хүртээмжийг оновчтой болгоно.</t>
  </si>
  <si>
    <t>Зорилтот бүлгийн хамрагдалт</t>
  </si>
  <si>
    <t>6.3.1</t>
  </si>
  <si>
    <t>Тухай бүр</t>
  </si>
  <si>
    <t>6.3.2</t>
  </si>
  <si>
    <t>Үйл ажиллагаа 6.3.2. Нийгмийн халамжийн зорилтот бүлгийн иргэдийн хандлага, төлөвшлийг өөрчлөх нөлөөллийн арга хэмжээг зохион байгуулан, бие даан амьдрах чадварыг дээшлүүлж, ажлын байрыг нэмэгдүүлнэ.</t>
  </si>
  <si>
    <t xml:space="preserve">ХНХЯ, АНЗДТГ </t>
  </si>
  <si>
    <t xml:space="preserve">НИЙТ </t>
  </si>
  <si>
    <t xml:space="preserve">БАЙГАЛЬ ОРЧНЫ ХӨГЖЛИЙН ЗОРИЛТОТ ХӨТӨЛБӨРИЙН ТӨСӨЛ </t>
  </si>
  <si>
    <t>Байгаль орчны гүйцэтгэлийн индекс</t>
  </si>
  <si>
    <t>Иелийн их сургуулийн судалгаа</t>
  </si>
  <si>
    <t>Холбогдох олон улсын аргачлал, тайлан</t>
  </si>
  <si>
    <t>Тусгай хамгаалалттай газар нутгийн өгөөж/жилд</t>
  </si>
  <si>
    <t>Тэрбум төгрөг</t>
  </si>
  <si>
    <t>Байгаль орчин</t>
  </si>
  <si>
    <t>Засаглал, 
Соёл</t>
  </si>
  <si>
    <t>Улсын тусгай хамгаалалтад авсан газар нутгийн хэмжээ, нийт газар нутагт эзлэх хувь</t>
  </si>
  <si>
    <t>Барилга, Хөдөө аж ахуй</t>
  </si>
  <si>
    <t>Тусгай хамгаалалттай газар нутгийн менежментийн үр ашигт байдлын үнэлгээний улсын дундаж</t>
  </si>
  <si>
    <t>Тусгай хамгаалалтад авсан усны урсац бүрэлдэх эхийн хэмжээ</t>
  </si>
  <si>
    <t>Тусгай хамгаалалтад авсан ойн сан бүхий газрын хэмжээ</t>
  </si>
  <si>
    <t>Тусгай хамгаалалтад авсан хээрийн экосистем бүхий газрын хэмжээ</t>
  </si>
  <si>
    <t>Тусгай хамгаалалтад авсан хүлэрт намаг бүхий газрын хэмжээ</t>
  </si>
  <si>
    <t>Улсын тусгай хамгаалалтад авсан түүх, соёлын дурсгалт газар</t>
  </si>
  <si>
    <t>Улсын тусгай хамгаалалтад авсан соёлын өвийн дурсгалт газар</t>
  </si>
  <si>
    <t>4.2.46, 6.1.4, 6.1.5, 6.1.6, 6.1.8, 6.3.6, 9.2.7, 9.2.16, 9.2.20</t>
  </si>
  <si>
    <t>Улсын төсөв, Гадаад зээл, тусламж, 
Хувийн хэвшлийн хөрөнгө оруулалт</t>
  </si>
  <si>
    <t>Үйл ажиллагаа 1.1.3. Тусгай хамгаалалттай газар нутагт байгальд ээлтэй эко аялал жуулчлалыг хөгжүүлнэ.</t>
  </si>
  <si>
    <t>Улсын төсөв, Орон нутгийн төсөв, Гадаад зээл, тусламж, 
Хувийн хэвшлийн хөрөнгө оруулалт</t>
  </si>
  <si>
    <t>Эко аялал жуулчлалын ногоон гэрчилгээ авсан хуулийн этгээд</t>
  </si>
  <si>
    <t>БОАЖЯ-ны тайлан</t>
  </si>
  <si>
    <t>Стандартын мэдээллийн сан</t>
  </si>
  <si>
    <t>БОАЖЯ, СХЗГ</t>
  </si>
  <si>
    <t>Тусгай хамгаалалттай газар нутаг дахь стандартад нийцсэн цэвэрлэх байгууламж суурилуулсан аялал жуулчлалын үйлчилгээний байгууллагуудын эзлэх хувь</t>
  </si>
  <si>
    <t>Сангийн яам (СЯ)</t>
  </si>
  <si>
    <t>Байгаль орчны сайдын багцын төсвийн ДНБ-д эзлэх хувь</t>
  </si>
  <si>
    <t>Төсвийн гүйцэтгэлийн мэдээ</t>
  </si>
  <si>
    <t xml:space="preserve">Үйл ажиллагаа 1.2.1. Экосистемийн үйлчилгээг үнэлэх, төлбөр тооцох зохицуулалтыг бий болгоно. </t>
  </si>
  <si>
    <t>БШУЯ, СЯ, Шинжлэх ухааны академи (ШУА)</t>
  </si>
  <si>
    <t>4.2.5</t>
  </si>
  <si>
    <t>БШУЯ, СЯ, ШУА</t>
  </si>
  <si>
    <t>ШУА-ийн Ботаникийн цэцэрлэгт хүрээлэн</t>
  </si>
  <si>
    <t>БОАЖЯ, ШУА</t>
  </si>
  <si>
    <t>ШУА-ийн Биологийн хүрээлэн</t>
  </si>
  <si>
    <t>Ойн экологи-эдийн засгийн үнэлгээг шинэчлэн тогтоосон эсэх</t>
  </si>
  <si>
    <t xml:space="preserve">Тийм </t>
  </si>
  <si>
    <t>Усны экологи-эдийн засгийн үнэлгээг шинэчлэн тогтоосон эсэх</t>
  </si>
  <si>
    <t>1.2.4</t>
  </si>
  <si>
    <t>Улсын төсөв, Орон нутгийн төсөв, Гадаад зээл, тусламж, хувийн хэвшлийн хөрөнгө</t>
  </si>
  <si>
    <t>Хүнс, хөдөө аж ахуй, хөнгөн үйлдвэрийн яам (ХААХҮЯ), АНЗДТГ, Цаг уур орчны шинжилгээний газар (ЦУОШГ), ЦЕГ</t>
  </si>
  <si>
    <t>Байгаль хамгаалах нөхөрлөл, хувийн хэвшлийн хариуцан хамгаалж байгаа талбай</t>
  </si>
  <si>
    <t>Технологид суурилсан хамгааллын арга хэрэгсэл</t>
  </si>
  <si>
    <t>Ойгоор бүрхэгдсэн талбайн эзлэх хувь</t>
  </si>
  <si>
    <t>Цөлжилтийн нэн хүчтэй, хүчтэй зэрэглэлд өртсөн газрын нийт газар нутагт эзлэх хувь</t>
  </si>
  <si>
    <t>Цөлжилтийн төлөв байдлын судалгаа</t>
  </si>
  <si>
    <t xml:space="preserve">Зорилт 2.1. "Тэрбум мод" үндэсний хөдөлгөөнийг өрнүүлж, ойгоор бүрхэгдсэн талбайн хэмжээг нэмэгдүүлнэ. </t>
  </si>
  <si>
    <t>Ойжуулсан талбайн хэмжээ</t>
  </si>
  <si>
    <t>Шинээр тарьж ургуулсан модны хэмжээ</t>
  </si>
  <si>
    <t>Ойн хүлэмжийн хийн шингээлт</t>
  </si>
  <si>
    <t>Хүлэмжийн хийн тооллогын дүн, мэдээ</t>
  </si>
  <si>
    <t>2.5.5, 6.2.4, 9.2.2, 9.2.9, 9.2.39, 9.2.11, 9.2.37, 9.2.38</t>
  </si>
  <si>
    <t>Улсын төсөв, Орон нутгийн төсөв, Хувийн хэвшлийн хөрөнгө оруулалт</t>
  </si>
  <si>
    <t>Стандартын шаардлага хангасан ойн үрийн нөөцийн хэмжээ</t>
  </si>
  <si>
    <t>Кг</t>
  </si>
  <si>
    <t>Ургуулсан стандартын тарьц, суулгац</t>
  </si>
  <si>
    <t>Сая ширхэг</t>
  </si>
  <si>
    <t>Үрийн аж ахуй, үрсэлгээний төв</t>
  </si>
  <si>
    <t>БОАЖЯ, АНЗДТГ</t>
  </si>
  <si>
    <t>Агро ойн талбай</t>
  </si>
  <si>
    <t>Мянган га</t>
  </si>
  <si>
    <t>Хот, суурин газрын нэг хүнд ногдох ногоон байгууламж</t>
  </si>
  <si>
    <t>5.5 (Улаанбаатар хот)</t>
  </si>
  <si>
    <t>8.3.4</t>
  </si>
  <si>
    <t>Хөнөөлт шавжийн тархалтын голомтыг бууруулж, хяналтад авсан талбайн хэмжээ</t>
  </si>
  <si>
    <t>Ойн сэргэн ургалтыг дэмжсэн, нөхөн сэргээсэн талбайн хэмжээ</t>
  </si>
  <si>
    <t>Ой зохион байгуулалт хийсэн талбайн хэмжээ</t>
  </si>
  <si>
    <t>9.2.8</t>
  </si>
  <si>
    <t>Ойн нөхөрлөлийн хариуцан хамгаалж байгаа ойн талбай</t>
  </si>
  <si>
    <t>Сая га</t>
  </si>
  <si>
    <t>Ойн аж ахуйн арга хэмжээг ойн менежментийн төлөвлөгөөг үндэслэж хэрэгжүүлсэн аймаг, сумын тоо</t>
  </si>
  <si>
    <t>Ой бүхий бүх аймаг</t>
  </si>
  <si>
    <t>Ой бүхий бүх сумд</t>
  </si>
  <si>
    <t>2.1.5</t>
  </si>
  <si>
    <t>Онцгой байдлын ерөнхий газар (ОБЕГ)</t>
  </si>
  <si>
    <t>Түймэрт өртөж доройтсон ойн талбайн хэмжээ</t>
  </si>
  <si>
    <t>Га</t>
  </si>
  <si>
    <t>2.1.6</t>
  </si>
  <si>
    <t>6.1.3</t>
  </si>
  <si>
    <t>Гадаад зээл, тусламж, Хувийн хэвшлийн хөрөнгө оруулалт</t>
  </si>
  <si>
    <t>БОАЖЯ, БШУЯ</t>
  </si>
  <si>
    <t>Нэгж модны ашиглалтын түвшин</t>
  </si>
  <si>
    <t>2.1.7</t>
  </si>
  <si>
    <t>Үйл ажиллагаа 2.1.7.Ойн хомсдол доройтлоос үүдэлтэй хүлэмжийн хийн ялгарлыг бууруулах (REDD+) үндэсний стратеги, үйл ажиллагааны төлөвлөгөөний хэрэгжилтийг хангана.</t>
  </si>
  <si>
    <t>ХХААХҮЯ, АНЗДТГ, БШУЯ</t>
  </si>
  <si>
    <t>Байгалийн ургамлыг тарималжуулсан талбайн хэмжээ</t>
  </si>
  <si>
    <t>Аймгуудын БОАЖГазар</t>
  </si>
  <si>
    <t xml:space="preserve">Байгаль орчин, аялал жуулчлал, боловсрол, шинжлэх ухаан </t>
  </si>
  <si>
    <t>Улаан дансны үнэлгээ хийгдсэн ургамлын зүйл</t>
  </si>
  <si>
    <t>Улаан дансны үнэлгээ хийгдсэн амьтны зүйл</t>
  </si>
  <si>
    <t>523 (зүйл шувуу)</t>
  </si>
  <si>
    <t>Мэдээллийн сан</t>
  </si>
  <si>
    <t>ШУА-ийн Ботаникийн цэцэрлэгт хүрээлэн, ХААИС</t>
  </si>
  <si>
    <t>ШУА, ХААИС-ийн жилийн тайлан</t>
  </si>
  <si>
    <t>ШУА, АНЗДТГ</t>
  </si>
  <si>
    <t xml:space="preserve">Ургах орчинд нь буюу in-situ нөхцөлд хамгаалагдсан ургамлын зүйл </t>
  </si>
  <si>
    <t>Зориудаар буюу ex-situ нөхцөлд хамгаалагдсан ургамлын зүйл</t>
  </si>
  <si>
    <t>Улсын төсөв, Хувийн хэвшлийн хөрөнгө оруулалт Гадаад зээл, тусламж</t>
  </si>
  <si>
    <t xml:space="preserve">Амьдрах орчныг тэтгэх арга хэмжээ авсан болон зориудаар өсгөн үржүүлсэн нэн ховор, ховор амьтны зүйл </t>
  </si>
  <si>
    <t>Улсын төсөв, хувийн хэвшлийн хөрөнгө, Гадаад зээл, тусламж</t>
  </si>
  <si>
    <t>ЗТХЯ-ны жилийн тайлан</t>
  </si>
  <si>
    <t>Улсын төсөв, төсөл</t>
  </si>
  <si>
    <t>2.2.4</t>
  </si>
  <si>
    <t>6.2.6, 9.2.42</t>
  </si>
  <si>
    <t>Үйл ажиллагаа 2.2.4. Био-аюулгүй байдлыг хангах материаллаг баазыг бэхжүүлж, түрэмгийлэгч харь зүйлийн хяналтыг сайжруулж, эрсдэлээс урьдчилан сэргийлнэ.</t>
  </si>
  <si>
    <t>БШУЯ, ХХААХҮЯ, ЭМЯ, ШУА</t>
  </si>
  <si>
    <t>Олон улсын мэдээлэл солилцооны төв, үндэсний бүртгэлийн системд бүртгэгдсэн хувиргасан амьд организм, түүний гаралтай түүхий эд, бүтээгдэхүүн</t>
  </si>
  <si>
    <t>БОАЖЯ, ХХААХҮЯ, ШУА</t>
  </si>
  <si>
    <t>Хувиргасан амьд организмын эрсдэлийн үнэлгээ хийсэн таримал ургамлын зүйлийн тоо, цар хүрээ</t>
  </si>
  <si>
    <t>БОАЖЯ, ХХААХҮЯ</t>
  </si>
  <si>
    <t>Эзлэх талбай, га</t>
  </si>
  <si>
    <t>ХХААХҮЯ, Эрдэм шинжилгээ, судалгааны байгууллагууд</t>
  </si>
  <si>
    <t>2.2.5</t>
  </si>
  <si>
    <t>Үйл ажиллагаа 2.2.5. Мал, зэрлэг амьтны халдварт өвчнөөс урьдчилан сэргийлж, эрсдэлийг бууруулна.</t>
  </si>
  <si>
    <t>БОАЖЯ, МХЕГ, ОБЕГ, АНЗДТГ</t>
  </si>
  <si>
    <t>Мал, зэрлэг амьтны гаралтай халдварт өвчний суурь судалгаа хийгдсэн эсэх</t>
  </si>
  <si>
    <t>Шинжлэх ухаан</t>
  </si>
  <si>
    <t>6.2.10, 8.3.27, 9.2.6, 9.2.25</t>
  </si>
  <si>
    <t>БШУЯ, АНЗДТГ</t>
  </si>
  <si>
    <t>Цөлжилтөд өртсөн газар нутгийг нөхөн сэргээх, ургамалжуулах, элсний нүүлтийг хязгаарлах, баянбүрдийг хамгаалах арга хэмжээ авсан талбайн хэмжээ</t>
  </si>
  <si>
    <t>БОАЖЯ, Шинжлэх ухааны судалгааны байгууллага</t>
  </si>
  <si>
    <t>Цөлжилт, газрын доройтлыг бууруулах, элсний нүүдлийг зогсоох хамгаалалтын ойн зурвасын хэмжээ</t>
  </si>
  <si>
    <t>БШУЯ, ШУА-ийн жилийн тайлан</t>
  </si>
  <si>
    <t>Цөлжилтийг бууруулах, элсний нүүдлийг сааруулах чиглэлээр боловсруулсан, нэвтрүүлсэн технологи</t>
  </si>
  <si>
    <t>8.3.3</t>
  </si>
  <si>
    <t>Үйл ажиллагаа 2.3.2. Хөрс, бэлчээрийн доройтолд хөдөө аж ахуйн салбарын үзүүлэх сөрөг нөлөөг бууруулна.</t>
  </si>
  <si>
    <t>Бэлчээрийн талхагдал</t>
  </si>
  <si>
    <t>Бэлчээрийн төлөв байдлын судалгаа</t>
  </si>
  <si>
    <t>Батлагдсан аргачлал</t>
  </si>
  <si>
    <t>Малчдын бүлэг, хоршоодын бэлчээрийн зохистой менежментийг хэрэгжүүлж байгаа талбайн хэмжээ</t>
  </si>
  <si>
    <t>Бэлчээрийн даац</t>
  </si>
  <si>
    <t>Нэг га-д ногдох малын тоо (хонин толгой)</t>
  </si>
  <si>
    <t>Мал тооллогын дүн мэдээ</t>
  </si>
  <si>
    <t>Статистик үзүүлэлт</t>
  </si>
  <si>
    <t>Элэгдэл, эвдрэлд орж үржил шимээ алдсан, атаршсан талбайг тордож, жилд эргэлтэд оруулсан хэмжээ</t>
  </si>
  <si>
    <t>Тариалангийн талбайд байгуулсан хамгаалалтын ойн зурвасын хэмжээ</t>
  </si>
  <si>
    <t>Цомхотгосон болон тэг элдэншүүлэг бүхий технологи нэвтрүүлсэн тариалангийн талбайн хэмжээ</t>
  </si>
  <si>
    <t>АНЗДТГ-ын тайлан</t>
  </si>
  <si>
    <t>Үйл ажиллагаа 2.3.3. Уул уурхай, үйлдвэрлэлийн үйл ажиллагаанаас үүсэх газрын доройтлыг бууруулж, нөхөн сэргээнэ.</t>
  </si>
  <si>
    <t xml:space="preserve">Хувийн хэвшлийн хөрөнгө оруулалт </t>
  </si>
  <si>
    <t>УУХҮЯ, БОАЖЯ</t>
  </si>
  <si>
    <t>Гол мөрний урсац бүрэлдэх эх, ой, усны сан бүхий газрын хамгаалалтын бүсэд нөхөн сэргээлт хийсэн талбайн эзлэх хэмжээ</t>
  </si>
  <si>
    <t>Нөхөн сэргээлтийн ажлын хэмжээ</t>
  </si>
  <si>
    <t>Техникийн нөхөн сэргээлт, га</t>
  </si>
  <si>
    <t>Уулын ажлын тайлан, Байгаль орчны менежментийн төлөвлөгөөний биелэлтийн тайлан</t>
  </si>
  <si>
    <t>Биологийн нөхөн сэргээлт, га</t>
  </si>
  <si>
    <t>БОАЖЯ, АНЗДТГ, ХЗДХЯ</t>
  </si>
  <si>
    <t>Нөхөн сэргээлт хийгдэлгүй орхигдсон талбайг нөхөн сэргээсэн хэмжээ</t>
  </si>
  <si>
    <t>Нөхөн сэргээлтийн ажлын тайлан</t>
  </si>
  <si>
    <t xml:space="preserve"> ХЗДХЯ, МХЕГ</t>
  </si>
  <si>
    <t>УУХҮЯ, АНДЗТГ</t>
  </si>
  <si>
    <t>Хууль бусаар ашигт малтмал олборлосон гэмт хэрэг, зөрчлийн бууралт</t>
  </si>
  <si>
    <t>ЦЕГ-ын жилийн тайлан</t>
  </si>
  <si>
    <t>МХЕГ, УУХҮЯ</t>
  </si>
  <si>
    <t>Зорилго 3. Усны нөөцийг хамгаалж, хэмнэлттэй, үр ашигтай хэрэглээг нэмэгдүүлнэ.</t>
  </si>
  <si>
    <t xml:space="preserve">Ашигласан усны хэмжээ </t>
  </si>
  <si>
    <t>Сая шоо метр</t>
  </si>
  <si>
    <t>БОАЖЯ, ҮСХ</t>
  </si>
  <si>
    <t xml:space="preserve">Эргүүлэн болон дахин ашигласан усны хэмжээ </t>
  </si>
  <si>
    <t>БОАЖЯ, СЯ</t>
  </si>
  <si>
    <t>Зорилт 3.1.Усны нөөцийг хамгаалж, хуримтлал бий болгоно.</t>
  </si>
  <si>
    <t>Шаардлагад нийцсэн ундны усаар хангагдсан хүн амын эзлэх хувь</t>
  </si>
  <si>
    <t xml:space="preserve">Үйл ажиллагаа 3.1.1. Усны нөөц баялгийг бүртгэлжүүлэн мэдээллийн санг боловсронгуй болгож, ашиглалтын хяналтыг сайжруулж, усны нөөцийн өөрчлөлтийн талаарх бодит мэдээллийг бий болгоно. </t>
  </si>
  <si>
    <t>БОАЖЯ, СГЗ, БОАЖГ</t>
  </si>
  <si>
    <t>Цэвдэг, мөстлийн төлөв байдлын судалгаа</t>
  </si>
  <si>
    <t>Байгаль орчны төлөв байдлын тайлан</t>
  </si>
  <si>
    <t>6.3.13, 6.3.14, 9.2.18</t>
  </si>
  <si>
    <t>Үйл ажиллагаа 3.1.2. Усны сан бүхий газрын онцгой болон энгийн хамгаалалтын бүс, ус хангамжийн эх үүсвэрийн эрүүл ахуйн бүс, тэжээгдлийн мужийн хилийн заагийг бүрэн тогтоож, тэмдэгдүүлж, хамгаалалтын дэглэмийг мөрдүүлнэ.</t>
  </si>
  <si>
    <t>УГ, СГЗ, аймгуудын БОАЖГ-ын жилийн тайлан</t>
  </si>
  <si>
    <t>СГЗ, бүх шатны ИТХ</t>
  </si>
  <si>
    <t>БХБЯ, БОАЖЯ</t>
  </si>
  <si>
    <t>Эрүүл ахуйн бүс, тэжээгдлийн мужийг тогтоосон ус хангамжийн эх үүсвэрийн эзлэх хувь</t>
  </si>
  <si>
    <t>БОАЖЯ, СГЗ, аймгуудын БОАЖГ-ын жилийн тайлан</t>
  </si>
  <si>
    <t>6.3.8</t>
  </si>
  <si>
    <t>Үйл ажиллагаа 3.1.4. Газрын доорх усны нөөцийг нэмэгдүүлэхэд чиглэсэн шингээх худаг, нэвчүүлэх цөөрөм зэрэг дэвшилтэт технологийг нэвтрүүлнэ.</t>
  </si>
  <si>
    <t>БОАЖЯ, ААНБ</t>
  </si>
  <si>
    <t>6.3.10, 6.3.11, 9.2.19</t>
  </si>
  <si>
    <t>Үйл ажиллагаа 3.1.5. Хур тунадас, хайлсан цас, мөсний усыг хуримтлуулах цувраа хөв цөөрөм, далд усан сангууд байгуулна.</t>
  </si>
  <si>
    <t>БОАЖЯ, СГЗ, аймгуудын БОАЖГ</t>
  </si>
  <si>
    <t>Цэнгэг усны нийт нөөцөөс авч ашиглаж байгаа усны хэмжээ</t>
  </si>
  <si>
    <t>БОАЖЯ 
БОАЖЯ</t>
  </si>
  <si>
    <t>Усны нөөц ашигласан төлбөрийн орлого</t>
  </si>
  <si>
    <t>Усны нөөц ашигласны төлбөрөөс ус, усан орчныг хамгаалах, нөхөн сэргээхэд зарцуулсан хөрөнгийн хувь хэмжээ</t>
  </si>
  <si>
    <t>3.2.2</t>
  </si>
  <si>
    <t>Хувийн хэвшлийн хөрөнгө оруулалт</t>
  </si>
  <si>
    <t>БХБЯ, СХГ</t>
  </si>
  <si>
    <t>Тоолууржуулсан эх үүсвэрийн эзлэх хувь</t>
  </si>
  <si>
    <t>Иргэд, ААН</t>
  </si>
  <si>
    <t>3.2.3</t>
  </si>
  <si>
    <t>Үйл ажиллагаа 3.2.3. Газрын доорх цэнгэг усны ордыг үйлдвэрлэлийн зориулалтаар ашиглахыг хязгаарлаж, гадаргын усны ашиглалтыг нэмэгдүүлнэ.</t>
  </si>
  <si>
    <t>Улсын төсөв, Хувийн хэвшлийн хөрөнгө оруулалт, Гадаад зээл, тусламж</t>
  </si>
  <si>
    <t xml:space="preserve">УУХҮЯ, ХХААХҮЯ, БХБЯ, Эрчим хүчний яам (ЭХЯ), АНЗДТ </t>
  </si>
  <si>
    <t>Гадаргын ус ашиглалтын хувь хэмжээний өсөлт</t>
  </si>
  <si>
    <t>Улс, орон нутгийн тусгай хамгаалалтад авсан говь, тал хээрийн бүс дэх газрын доорх цэнгэг усны ордын тоо</t>
  </si>
  <si>
    <t>3.2.4</t>
  </si>
  <si>
    <t>6.3.4, 6.3.12</t>
  </si>
  <si>
    <t>Үйл ажиллагаа 3.2.4. Үйлдвэрлэлийн усны дахин ашиглалт, үр ашгийг нэмэгдүүлнэ.</t>
  </si>
  <si>
    <t xml:space="preserve"> УУХҮЯ, ХХААХҮЯ, БХБЯ, ЭХЯ, АНЗДТГ, БОАЖЯ</t>
  </si>
  <si>
    <t>Уул уурхай, үйлдвэр, үйлчилгээний салбарын ус ашиглалт</t>
  </si>
  <si>
    <t>Эргүүлэн болон дахин ашигласан усны хэмжээ</t>
  </si>
  <si>
    <t>3.2.5</t>
  </si>
  <si>
    <t xml:space="preserve"> Улсын төсөв, Гадаад зээл, тусламж, 
Хувийн хэвшлийн хөрөнгө оруулалт </t>
  </si>
  <si>
    <t>Усны хэмнэлттэй дэвшилтэт технологи нэвтрүүлснээр гарсан усны хэмнэлт</t>
  </si>
  <si>
    <t xml:space="preserve">Сая шоо метр/жил
</t>
  </si>
  <si>
    <t>Батлагдсан хүснэгтийн дагуу</t>
  </si>
  <si>
    <t xml:space="preserve">Улсын төсөв , Хувийн хэвшлийн хөрөнгө оруулалт </t>
  </si>
  <si>
    <t>Хөдөө аж ахуйн салбарт тоолууржуулсан эх үүсвэрийн эзлэх хувь</t>
  </si>
  <si>
    <t xml:space="preserve"> Улсын төсөв, Гадаад зээл, тусламж, 
Хувийн хэвшлийн хөрөнгө оруулалт</t>
  </si>
  <si>
    <t>3.2.6</t>
  </si>
  <si>
    <t>Зорилго 4. Агаар, ус, хөрсний бохирдлыг бууруулна.</t>
  </si>
  <si>
    <t>Усны чанарын жилийн тойм</t>
  </si>
  <si>
    <t>Хөрсний чанарын жилийн тойм</t>
  </si>
  <si>
    <t>Зорилт 4.1. Агаарын бохирдлыг бууруулна.</t>
  </si>
  <si>
    <t>Орон нутгийн төсөв, Гадаад зээл, тусламж, Хувийн хэвшлийн хөрөнгө оруулалт</t>
  </si>
  <si>
    <t xml:space="preserve">Улаанбаатар хотын агаар дахь PM2.5 тоосонцрын жилийн дундаж агууламж </t>
  </si>
  <si>
    <t>Үйл ажиллагаа 4.1.1. Шинээр байгуулах дулааны цахилгаан станцад супер критикал даралтад технологи нэвтрүүлж, хуучин станцуудад технологийн шинэчлэл хийж үр ашгийг дээшлүүлнэ.</t>
  </si>
  <si>
    <t>Улсын төсөв, Гадаад зээл, тусламж , Хувийн хэвшлийн хөрөнгө оруулалт</t>
  </si>
  <si>
    <t>ЭЗХЯ, БХБЯ, УУХҮЯ</t>
  </si>
  <si>
    <t xml:space="preserve">Нүүрсээр ажилладаг цахилгаан станцуудын ашигт үйлийн коэффициент </t>
  </si>
  <si>
    <t>АНЗДТГ, ЭХЯ</t>
  </si>
  <si>
    <t>ЭХЯ, АНЗДТГ</t>
  </si>
  <si>
    <t>2.5.7, 2.5.8, 9.2.13</t>
  </si>
  <si>
    <t>Үйл ажиллагаа 4.1.3. Агаарын бохирдолтой хот, суурин газрын гэр хорооллын айл өрхийн түүхий нүүрсний хэрэглээг бууруулна.</t>
  </si>
  <si>
    <t>ЭХЯ, УУХҮЯ, БОАЖЯ</t>
  </si>
  <si>
    <t>Түүхий нүүрсний хэрэглээг халж, сайжруулсан түлш хэрэглэсэн өрх</t>
  </si>
  <si>
    <t>2.5.4</t>
  </si>
  <si>
    <t xml:space="preserve">Орон нутгийн төсөв, Гадаад зээл, тусламж, Хувийн хэвшлийн хөрөнгө оруулалт </t>
  </si>
  <si>
    <t>Дулаалсан угсармал орон сууцны барилга</t>
  </si>
  <si>
    <t>БХБЯ
 АНЗДТГ</t>
  </si>
  <si>
    <t>БХБЯ,
АЗДТГ</t>
  </si>
  <si>
    <t>Гэр хорооллын дулаалсан байшин</t>
  </si>
  <si>
    <t>Монгол гэрийн дулаалга, халаалтын багц нэвтрүүлсэн өрх</t>
  </si>
  <si>
    <t>Барилгын дулаан алдагдлыг бууруулсан хувь</t>
  </si>
  <si>
    <t xml:space="preserve">Ногоон барилгын зэрэглэл тогтоох үндэсний үнэлгээний системийн дагуу гэрчилгээжүүлсэн барилгын тоо </t>
  </si>
  <si>
    <t>&gt;50</t>
  </si>
  <si>
    <t>&gt;200</t>
  </si>
  <si>
    <t>4.1.6</t>
  </si>
  <si>
    <t>Нийт тээврийн хэрэгсэлд 10 дээш жилийн насжилттай машины эзлэх хувь</t>
  </si>
  <si>
    <t>УУХҮЯ, АНЗДТГ</t>
  </si>
  <si>
    <t>Цахилгаан автомашин цэнэглэх станцын тоо</t>
  </si>
  <si>
    <t>4.1.7</t>
  </si>
  <si>
    <t>2.5.9</t>
  </si>
  <si>
    <t>Түлш, шатахууны хэрэглээнд Евро-5 стандартаас доошгүй бензин, дизель түлшний эзлэх хувь</t>
  </si>
  <si>
    <t>Зорилт 4.2. Хөрс, усны бохирдлыг бууруулна</t>
  </si>
  <si>
    <t>Хүрээлэн буй орчин:MNS4943:2015 стандартын шаардлага хангасан хаягдал усны эзлэх хувь</t>
  </si>
  <si>
    <t>Гадаргын усны чанарын хяналт шинжилгээний цэг</t>
  </si>
  <si>
    <t xml:space="preserve">БОАЖЯ </t>
  </si>
  <si>
    <t>Хөрсний чанарын хяналт шинжилгээний цэг</t>
  </si>
  <si>
    <t>Орчны цацрагийн хяналт шинжилгээний цэг</t>
  </si>
  <si>
    <t>4.2.1, 6.2.17, 6.4.1, 6.4.4, 6.4.23, 9.2.4, 9.2.26</t>
  </si>
  <si>
    <t>Үйл ажиллагаа 4.2.1. Дэвшилтэт технологи нэвтрүүлэн цэвэрлэх байгууламжийн хүчин чадал, хүртээмжийг нэмэгдүүлнэ.</t>
  </si>
  <si>
    <t>Шинээр барьсан болон шинэчлэл хийсэн цэвэрлэх байгууламжийн тоо</t>
  </si>
  <si>
    <t>Төвлөрсөн сүлжээнд холбогдсон айл өрхийн эзлэх хувь</t>
  </si>
  <si>
    <t>6.3.3, 6.3.5</t>
  </si>
  <si>
    <t>БОАЖЯ, СГЗ</t>
  </si>
  <si>
    <t>СХГ</t>
  </si>
  <si>
    <t>Үйл ажиллагаа 4.2.3. Үйлдвэрийн хаягдал усыг эх үүсвэр дээр нь цэвэрлэж, дахин ашиглаж, цэвэрлэх байгууламжид нийлүүлэх усыг стандартын түвшинд хүргэнэ.</t>
  </si>
  <si>
    <t>Стандартын шаардлагад нийцсэн цэвэрлэх байгууламж бүхий арьс шир ноос, ноолуурын үйлдвэрийн эзлэх хувь</t>
  </si>
  <si>
    <t>ХХААХҮЯ, БОАЖЯ</t>
  </si>
  <si>
    <t>ХХААХҮЯ, хувийн хэвшлийн байгууллага</t>
  </si>
  <si>
    <t>БХБЯ, АНЗДТГ, МХЕГ</t>
  </si>
  <si>
    <t>Технологийн шаардлага хангасан цэвэрлэх байгууламж бүхий хөнгөн, хүнсний үйлдвэр, авто угаалгын газрын эзлэх хувь</t>
  </si>
  <si>
    <t>6.4.18, 6.4.19, 6.4.20, 9.2.30, 9.2.32</t>
  </si>
  <si>
    <t>БОАЖЯ, ЭЗХЯ</t>
  </si>
  <si>
    <t>Цөмийн энергийн комисс (ЦЭК)</t>
  </si>
  <si>
    <t>БОАЖЯ, БХБЯ</t>
  </si>
  <si>
    <t>Цацраг идэвхт хаягдлын менежментийн барилга байгууламж</t>
  </si>
  <si>
    <t xml:space="preserve">ЦЭК </t>
  </si>
  <si>
    <t>Хүлэмжийн хийн ялгарлын бууралт</t>
  </si>
  <si>
    <t>Мянган тонн СО2 экв</t>
  </si>
  <si>
    <t>Үндэсний 2 жил тутмын тайлан</t>
  </si>
  <si>
    <t>Барилгын салбарын хүлэмжийн хийн ялгарлыг бууруулах хэмжээ</t>
  </si>
  <si>
    <t>Хүнд үйлдвэр</t>
  </si>
  <si>
    <t>Аж үйлдвэрийн салбарын хүлэмжийн хийн ялгарлыг бууруулах хэмжээ</t>
  </si>
  <si>
    <t>Зам, тээвэр</t>
  </si>
  <si>
    <t>Тээврийн салбарын хүлэмжийн хийн ялгарлыг бууруулах хэмжээ</t>
  </si>
  <si>
    <t>Хөдөө аж ахуй</t>
  </si>
  <si>
    <t>Хөдөө аж ахуйн салбарын хүлэмжийн хийн ялгарлыг бууруулах хэмжээ</t>
  </si>
  <si>
    <t>Ногоон эдийн засгийг хөгжүүлэхэд зарцуулсан зардлын дотоодын нийт бүтээгдэхүүнд эзлэх хувь</t>
  </si>
  <si>
    <t>6.4.10, 6.4.17</t>
  </si>
  <si>
    <t>ЭХЯ, ЭХЗХ</t>
  </si>
  <si>
    <t>Эрчим хүчний үйлдвэрлэлд сэргээгдэх эрчим хүчний эзлэх хувь</t>
  </si>
  <si>
    <t>Хорооны жилийн тайлан</t>
  </si>
  <si>
    <t xml:space="preserve">Гадаад зээл, тусламж, Хувийн хэвшлийн хөрөнгө оруулалт </t>
  </si>
  <si>
    <t>&gt;3000</t>
  </si>
  <si>
    <t>&gt;100</t>
  </si>
  <si>
    <t>БХБЯ, ЭХЯ</t>
  </si>
  <si>
    <t>Цахилгаан дамжуулалт, түгээлтийн алдагдал</t>
  </si>
  <si>
    <t>Улаанбаатар хот, Дархан-Уул, Орхон аймгийн төвийн төвлөрсөн дулаан хангамжийн системд холбогдсон барилга байгууламжийн дулааны тоолууржуулалт</t>
  </si>
  <si>
    <t>Улсын төсөв , Гадаад зээл, тусламж</t>
  </si>
  <si>
    <t>6.4.7, 6.4.9</t>
  </si>
  <si>
    <t xml:space="preserve">Үйл ажиллагаа 5.1.5. Салбаруудын хүлэмжийн хийн ялгарлыг хэмжих, тооцоолох, магадлах чадавхыг бэхжүүлж, тайлагналтыг хэвшүүлнэ. </t>
  </si>
  <si>
    <t>ЭХЯ, БХБЯ, ХХААХҮЯ, УУХҮЯ, ЗТХЯ</t>
  </si>
  <si>
    <t>5.1.6</t>
  </si>
  <si>
    <t>6.3.14, 6.4.6, 6.4.1, 6.4.15, 6.4.16</t>
  </si>
  <si>
    <t>Засгийн газрын ногоон худалдан авалтын хувь</t>
  </si>
  <si>
    <t>Нэгж бүтээгдэхүүн үйлдвэрлэл, үйлчилгээнд зарцуулах ус, эрчим хүчний зарцуулалтыг бууруулсан байдал</t>
  </si>
  <si>
    <t>5.1.7</t>
  </si>
  <si>
    <t>2.5.13, 6.4.5</t>
  </si>
  <si>
    <t>СЯ, СЗХ</t>
  </si>
  <si>
    <t>СХЗГ, БОАЖЯ</t>
  </si>
  <si>
    <t>5.1.8</t>
  </si>
  <si>
    <t>СЯ-ны жилийн тайлан</t>
  </si>
  <si>
    <t>5.2.1
9.2.1</t>
  </si>
  <si>
    <t>ОБЕГ-ын жилийн тайлан</t>
  </si>
  <si>
    <t>ЦУОШГ, ОБЕГ</t>
  </si>
  <si>
    <t>6.4.3</t>
  </si>
  <si>
    <t>&gt;500</t>
  </si>
  <si>
    <t>&gt;5000</t>
  </si>
  <si>
    <t>Эрх зүйн орчныг бүрдүүлсэн эсэх</t>
  </si>
  <si>
    <t>Тийм\Үгүй</t>
  </si>
  <si>
    <t xml:space="preserve">6.4.11 </t>
  </si>
  <si>
    <t>ЭЗХЯ, АНЗДТГ, ОУБ</t>
  </si>
  <si>
    <t>ХНХЯ, БОАЖЯ</t>
  </si>
  <si>
    <t>АНЭМГ, АНЗДТГ</t>
  </si>
  <si>
    <t>Төсөл хөтөлбөрт хамрагдаж чадавхажсан иргэд</t>
  </si>
  <si>
    <t xml:space="preserve">ЗАСАГЛАЛЫН ЗОРИЛТОТ ХӨТӨЛБӨР </t>
  </si>
  <si>
    <t>Зорилго 1. Төрийн эрх мэдэл хуваарилалт, хяналт тэнцлийг хангана.</t>
  </si>
  <si>
    <t>Дэлхийн банкны засаглалын  үзүүлэлт: Хуулийн засаглал</t>
  </si>
  <si>
    <t>Тоон судалгаа</t>
  </si>
  <si>
    <t>Зорилт 1.1. Хууль тогтоох засаглалыг төгөлдөржүүлж, хууль тогтоох үйл ажиллагаанд иргэдийн шууд болон шууд бус оролцоог нэмэгдүүлж, ардчилсан сонгуулийн зарчимд бүрэн нийцсэн сонгуулийн тогтолцоог бүрдүүлнэ.</t>
  </si>
  <si>
    <t xml:space="preserve">Холбогдох бусад </t>
  </si>
  <si>
    <t xml:space="preserve">Арга хэмжээний хэрэгжилтээр </t>
  </si>
  <si>
    <t xml:space="preserve">Олон улсын үзүүлэлт, тооцоо, судалгаа </t>
  </si>
  <si>
    <t>Оролцооны хэлбэрүүдийг нэмэгдүүлсэн байдал</t>
  </si>
  <si>
    <t>Хууль санаачлах, боловсруулах эрх бүхий байгууллагуудын тайлан, мэдээ</t>
  </si>
  <si>
    <t>Үйл ажиллагаа 1.1.2. Улсын Их Хурлын гишүүдийн тоог хүн амын тоотой уялдуулан нэмэгдүүлнэ.</t>
  </si>
  <si>
    <t xml:space="preserve">ЭЗХЯ </t>
  </si>
  <si>
    <t>Хүн амын шинэчилсэн хэтийн тооцоо: 2020-2050</t>
  </si>
  <si>
    <t>Үйл ажиллагаа 1.1.3. Монгол Улсын Ерөнхийлөгчийг парламентаас сонгодог болно.</t>
  </si>
  <si>
    <t>Монгол Улсын Ерөнхийлөгчийг парламентаас сонгодог тогтолцоо бүрдсэн эсэх</t>
  </si>
  <si>
    <t xml:space="preserve">Монгол Улсын үндсэн хууль, Монгол Улсын их хурлын тухай хууль </t>
  </si>
  <si>
    <t>5.1.1.5</t>
  </si>
  <si>
    <t>Үйл ажиллагаа 1.1.4. Улсын Их Хурлын сонгуулийг холимог системээр явуулах эрх зүйн орчныг бүрдүүлнэ.</t>
  </si>
  <si>
    <t xml:space="preserve">ХЗДХЯ, СЕХ </t>
  </si>
  <si>
    <t xml:space="preserve">Монгол Улсын Их Хурлын сонгуулийн тухай хуулийг шинэчлэн найруулсан байх </t>
  </si>
  <si>
    <t xml:space="preserve">тийм </t>
  </si>
  <si>
    <t>Улсын Их Хурлын сонгуулийн тухай хууль</t>
  </si>
  <si>
    <t>Үйл ажиллагаа 1.1.5. Сонгуулийн байгууллагын бие даасан, хараат бус байдлыг нэмэгдүүлж, сонгуулийн үед санал хураах үйл явцын аюулгүй байдлыг хангаж, зөрчил, маргаангүй сонгууль явуулах нөхцөлийг бүрдүүлнэ.</t>
  </si>
  <si>
    <t xml:space="preserve"> СЕХ </t>
  </si>
  <si>
    <t>2011-2021</t>
  </si>
  <si>
    <t xml:space="preserve">Шүүхийн ерөнхий зөвлөл </t>
  </si>
  <si>
    <t>Зөрчил, маргааны бүртгэл</t>
  </si>
  <si>
    <t>1.1.6</t>
  </si>
  <si>
    <t>Үйл ажиллагаа 1.1.6. Сонгуулийн байгууллагад нэр дэвшүүлэх, томилох үйл ажиллагааг хараат бус, нээлттэйгээр явуулж, чиг үүргээ хэрэгжүүлэхэд шаардлагатай нөөцөөр хангах нөхцөлийг сайжруулна.</t>
  </si>
  <si>
    <t>Нээлттэй, ил тод сонгон шалгаруулалтаар сонгогдож томилогдсон албан хаагчдын нийт нэр дэвшигчдийн тоонд эзлэх хувь</t>
  </si>
  <si>
    <t xml:space="preserve">Тоон судалгаа </t>
  </si>
  <si>
    <t>Зорилт 1.2. Шүүгчийн хараат бус, шүүхийн бие даасан байдлыг бэхжүүлнэ.</t>
  </si>
  <si>
    <t xml:space="preserve">Судалгаа, шинжилгээ </t>
  </si>
  <si>
    <t xml:space="preserve">Тухай бүр </t>
  </si>
  <si>
    <t>ХЗДХЯ, ШЕЗ</t>
  </si>
  <si>
    <t xml:space="preserve">ХЗДХЯ, ШЕЗ </t>
  </si>
  <si>
    <t xml:space="preserve">СЯ </t>
  </si>
  <si>
    <t xml:space="preserve">Хуульд оруулсан нэмэлт өөрчлөлтийн тоо </t>
  </si>
  <si>
    <t>ШтХ-д орсон</t>
  </si>
  <si>
    <t xml:space="preserve">ЭХХШТХ, ИХШХШТХ, ЗХШХШТХ </t>
  </si>
  <si>
    <t>Монгол Улсын шүүхийн тухай хуулийн 73.3, 73.4 дэх хэсэг</t>
  </si>
  <si>
    <t>1.2.3</t>
  </si>
  <si>
    <t xml:space="preserve">Үйл ажиллагаа 1.2.3. Шүүхийн хүртээмжийг дээшлүүлэх зорилгоор шүүхэд нэхэмжлэл гаргах, хэрэг хянан шийдвэрлэх ажиллагаанд зайнаас оролцох боломжийг хангах цахим шилжилтийг үе шаттай зохион байгуулна </t>
  </si>
  <si>
    <t>Шүүгчийн ажлын ачаалал тооцох шалгуур үзүүлэлт</t>
  </si>
  <si>
    <t>Монгол Улсын шүүхийн тухай хуулийн 46.7 дахь хэсэг</t>
  </si>
  <si>
    <t xml:space="preserve">СЯ, ШЕЗ </t>
  </si>
  <si>
    <t>Шүүн таслах ажлын бодит санхүүжилт</t>
  </si>
  <si>
    <t>Монгол Улсын шүүхийн тухай хуулийн 74.1.3 дэх заалт</t>
  </si>
  <si>
    <t>1.2.5</t>
  </si>
  <si>
    <t>Шалгалтын цахим системийн санхүүжилт</t>
  </si>
  <si>
    <t>2017 онд хийгдсэн, дутагдалтай</t>
  </si>
  <si>
    <t>Монгол Улсын шүүхийн тухай хуулийн 32.1 дэх хэсэг</t>
  </si>
  <si>
    <t>Шүүхийн Ерөнхий зөвлөлийн тайлан</t>
  </si>
  <si>
    <t>1.2.6</t>
  </si>
  <si>
    <t>Хууль тогтоомж</t>
  </si>
  <si>
    <t>Монгол Улсын шүүхийн тухай хуулийн 72.1.1, 72.1.7, 72.1.11 дэх заалт</t>
  </si>
  <si>
    <t>1.2.7</t>
  </si>
  <si>
    <t xml:space="preserve">Шүүхийн байгуулах тухай хууль </t>
  </si>
  <si>
    <t>2015 оны хууль</t>
  </si>
  <si>
    <t>Монгол Улсын шүүхийн тухай хуулийн 13.4, 14.2, 14.3, 14,4 дэх хэсэг</t>
  </si>
  <si>
    <t>1.2.8</t>
  </si>
  <si>
    <t>Шүүн таслах ажиллагааны стандарт хангасан шүүхийн байрны санхүүжилт</t>
  </si>
  <si>
    <t>Зарим шүүх түрээсийн болон шаардлага хангахгүй байранд үйл ажиллагаа явуулж байна</t>
  </si>
  <si>
    <t>Монгол Улсын шүүхийн тухай хуулийн 74.1.4 дэх заалт</t>
  </si>
  <si>
    <t>1.2.9</t>
  </si>
  <si>
    <t xml:space="preserve">ШЕЗ </t>
  </si>
  <si>
    <t>Цахим санд байршуулсан шүүхийн шийдвэрийн нийт шүүхийн шийдвэрт эзлэх хувь</t>
  </si>
  <si>
    <t>Тогтмол</t>
  </si>
  <si>
    <t>Үйл ажиллагаа 1.2.10. Шүүхэд иргэдийн итгэх итгэлийг тогтмол судлах хэрэглэгчийн үнэлгээний судалгаа хийх тогтолцоо бүрдүүлнэ.</t>
  </si>
  <si>
    <t>ХЗДХЯ, ЦХХХЯ, СЯ</t>
  </si>
  <si>
    <t>Хэрэглэгчийн судалгааны платформ</t>
  </si>
  <si>
    <t>Монгол Улсын шүүхийн тухай хуулийн 75.2.5 дахь хэсэг</t>
  </si>
  <si>
    <t>1.2.11</t>
  </si>
  <si>
    <t>УДШ-ийн дэргэдэх Сургалт судалгаа, мэдээллийн хүрээлэн</t>
  </si>
  <si>
    <t>Журам, аргачлал</t>
  </si>
  <si>
    <t>Монгол Улсын шүүхийн тухай хуулийн 22.10, 22.11 дэх хэсэг</t>
  </si>
  <si>
    <t xml:space="preserve">ШЕЗ, УДШ-ийн дэргэдэх Сургалт судалгаа, мэдээллийн хүрээлэн </t>
  </si>
  <si>
    <t>1.2.12</t>
  </si>
  <si>
    <t>Үйл ажиллагаа 1.2.12. Шүүхэд хэрэг хянан шийдвэрлэх ажиллагаа, шүүх хуралдааны нээлттэй байдлыг хангах, шүүх хурлын танхимын хүртээмжийг нэмэгдүүлэх, цахим технологид тулгуурласан шүүхийн үйлчилгээг нэвтрүүлнэ.</t>
  </si>
  <si>
    <t xml:space="preserve">ЦХХХЯ, СЯ </t>
  </si>
  <si>
    <t>Цахимаар шүүн таслах ажиллагаа явуулах дууны, дуу-дүрсний төхөөрөмж бүхий танхимын нийт шүүх хуралдааны танхимд эзлэх хувь</t>
  </si>
  <si>
    <t>Монгол Улсын шүүхийн тухай хуулийн 71.1.14 дэх заалт</t>
  </si>
  <si>
    <t>1.2.13</t>
  </si>
  <si>
    <t>Шүүн таслах ажиллагааг цахимаар явуулсан хувь</t>
  </si>
  <si>
    <t>Шүүх цахимаар нэхэмжлэл, хүсэлт хүлээн авах, хэргийн материалтай цахимаар танилцах, шүүх хооронд хавтаст хэргийг цахимаар илгээх зэргээр шүүн таслах ажиллагааг цахим хэлбэрт шилжүүлэх нэгдсэн систем</t>
  </si>
  <si>
    <t>19 салангид систем ажиллаж байна</t>
  </si>
  <si>
    <t>1 нэгдсэн систем</t>
  </si>
  <si>
    <t>Шүүхийн тухай хуулийн 71.1.11. 71.1.12 дахь заалт</t>
  </si>
  <si>
    <t>1.2.14</t>
  </si>
  <si>
    <t>1.2.15</t>
  </si>
  <si>
    <t>ШШСЯ</t>
  </si>
  <si>
    <t>Шийдвэр гүйцэтгэлийн бодит биелэлт</t>
  </si>
  <si>
    <t xml:space="preserve">Шүүхийн шийдвэр гүйцэтгэх байгууллагын 2017-2021 оны статистик </t>
  </si>
  <si>
    <t>Статистик, тоон мэдээ</t>
  </si>
  <si>
    <t xml:space="preserve">Зорилт 1.3. Нутгийн өөрийн удирдлагыг төрийн удирдлагатай хослуулах зарчмын хүрээнд төрийн болон орон нутгийн чиг үүргийн уялдааг хангана. </t>
  </si>
  <si>
    <t>Үйл ажиллагаа 1.3.1. Засаг захиргаа, нутаг дэвсгэрийн нэгжийн удирдлага, зохион байгуулалтыг бүсчилсэн хөгжлийн бодлоготой уялдуулан төрийн үйлчилгээг үр дүнтэй хүргэх, оршин суугч, эдийн засгийн чадавх, газар нутгийн алслалтын шалгуурыг хэмжээ, тоогоор нарийвчлан тодорхойлох замаар эдийн засгийн хувьд бие даан хөгжих боломжийг хангахуйц засаг захиргаа, нутаг дэвсгэрийн нэгжийн хуваарилалтыг үе шаттай хийж, сумдын тоог цөөрүүлнэ</t>
  </si>
  <si>
    <t xml:space="preserve">ЭЗХЯ, БХБЯ-ны судалгааны тайлан, мэдээ </t>
  </si>
  <si>
    <t>Эдийн засгийн бүсчлэл, дэд бүтцийн хөгжил, газар зүйн байршил</t>
  </si>
  <si>
    <t>Үйл ажиллагаа 1.3.2. Нийслэлийг засаг захиргаа, нутаг дэвсгэрийн нэгжийн зохицуулалтаас гаргаж, бие даан хөгжих эрх зүйн орчныг улам төгөлдөржүүлнэ.</t>
  </si>
  <si>
    <t xml:space="preserve">ЭЗХЯ, ХЗДХЯ </t>
  </si>
  <si>
    <t>СЯ, НЗДТГ</t>
  </si>
  <si>
    <t>Нийслэлийг засаг захиргаа, нутаг дэвсгэрийн нэгжийн зохицуулалтаас гаргаж, бие даан хөгжих эрх зүйн орчин бүрдсэн эсэх</t>
  </si>
  <si>
    <t>үгүй</t>
  </si>
  <si>
    <t>Зорилт 1.4. Үндэсний аюулгүй байдлын хангах институцийн тогтолцоо, чиг үүргийг боловсронгуй болгоно.</t>
  </si>
  <si>
    <t xml:space="preserve">Үйл ажиллагаа 1.4.1. Үндэсний аюулгүй байдлын зөвлөлийг бүрдүүлж байгаа институцийн эрх хэмжээ, зөвлөлөөр хэлэлцэх асуудлын хүрээ хязгаар, нөхцөл, шалгуурыг нарийвчлан тодорхойлж, харилцан тэнцэл бүхий бүрэн эрх, чиг үүргийн тогтолцоог бүрдүүлнэ. </t>
  </si>
  <si>
    <t>ХЗДХЯ, ҮАБЗ</t>
  </si>
  <si>
    <t xml:space="preserve">Эрх зүйн орчин боловсронгуй болсон байх </t>
  </si>
  <si>
    <t>Үйл ажиллагаа 1.4.2. Монгол Улсын хөгжлийн бодлого, төлөвлөлт, Засгийн газрын үйл ажиллагааны уялдааг хангах зорилгоор Үндэсний аюулгүй байдлын зөвлөлийн нарийн бичгийн даргыг Ерөнхий сайд нэр дэвшүүлснээр Зөвлөл томилж, чөлөөлөх эрх зүйн орчныг бүрдүүлнэ.</t>
  </si>
  <si>
    <t xml:space="preserve">Эрх зүйн орчин бүрдсэн байх </t>
  </si>
  <si>
    <t xml:space="preserve">Хэрэгжилтийн хувь </t>
  </si>
  <si>
    <t>Үйл ажиллагаа 1.5.1. Төр, захиргааны байгууллагууд, нийт иргэний оролцоонд тулгуурласан орон нутгийн хамгаалалтын тогтолцоог бүрдүүлж, бэхжүүлнэ.</t>
  </si>
  <si>
    <t>ЗХЖШ, АНЗДТГ</t>
  </si>
  <si>
    <t xml:space="preserve"> ЗХЖШ, АНЗДТГ</t>
  </si>
  <si>
    <t>1.5.4</t>
  </si>
  <si>
    <t>Үйл ажиллагаа 1.5.4. Хил хамгаалах тогтолцоог орчин үеийн шаардлагад нийцүүлж, эрх зүйн орчныг боловсронгуй болгоно</t>
  </si>
  <si>
    <t>Бүсчилсэн хамгаалалтын тогтолцоог бүрэн нэвтэрсэн эсэх. Мэргэшсэн хүний нөөц орчин үеийн техник төхөөрөмжөөр бүрэн хангагдсан эсэх</t>
  </si>
  <si>
    <t>ХЗДХЯ-ны үйл ажиллагааны тайлан</t>
  </si>
  <si>
    <t>Зорилт 1.6. Үндсэн хуулийн хяналтын тогтолцоог оновчтой болгоно.</t>
  </si>
  <si>
    <t>1.6.1</t>
  </si>
  <si>
    <t xml:space="preserve"> 5.1.1</t>
  </si>
  <si>
    <t>ШЕЗ, ҮХЦ</t>
  </si>
  <si>
    <t xml:space="preserve">Иргэний нийгмийн байгууллагын тайлан мэдээ </t>
  </si>
  <si>
    <t>1.6.2</t>
  </si>
  <si>
    <t>Үйл ажиллагаа 1.6.2. Иргэдийн төлөөлөгчдийн хурлын шийдвэрийг шүүх эсхүл Үндсэн хуулийн цэц хянах тогтолцоог судалж шийдвэрлэнэ.</t>
  </si>
  <si>
    <t>Оновчтой тогтолцоо бүрдсэн эсэх</t>
  </si>
  <si>
    <t>ХЗДХЯ тайлан мэдээ</t>
  </si>
  <si>
    <t>Зорилго 2. Эрх зүйт төрийг төлөвшүүлж, хүний эрхийн баталгааг хангана.</t>
  </si>
  <si>
    <t>Дэлхийн банкны засаглалын  үзүүлэлт: Зохицуулалтын чанар</t>
  </si>
  <si>
    <t>Дэлхийн банкны засаглалын  үзүүлэлт</t>
  </si>
  <si>
    <t>Зорилт 2.1. Хүний эрхийг хангах олон улсын сайн туршлага нэвтрүүлж, хүний эрхийн төлөөх үйл ажиллагааг хөхиүлэн дэмжинэ.</t>
  </si>
  <si>
    <t xml:space="preserve">ХЗДХЯ, ГХЯ </t>
  </si>
  <si>
    <t>Тайлан мэдээг цаг хугацаандаа чанартай хүргүүлсэн эсэх</t>
  </si>
  <si>
    <t>Үйл ажиллагаа 2.1.2. Хүний эрх зөрчигдөхөөс урьдчилан сэргийлж, зөрчигдсөн эрхийг сэргээн эдлүүлэх хохирол нөхөн барагдуулах механизмыг боловсронгуй болгоно.</t>
  </si>
  <si>
    <t xml:space="preserve">Оновчтой механизм бүрдсэн эсэх </t>
  </si>
  <si>
    <t xml:space="preserve"> ТАЗ </t>
  </si>
  <si>
    <t>Төрийн удирдах албан тушаалтны томилгоонд болон төрийн албан хаагчийн ур чадварын үнэлэх шалгуурын гол үзүүлэлт болгосон эсэх</t>
  </si>
  <si>
    <t xml:space="preserve">ХЗДХЯ, ТАЗ </t>
  </si>
  <si>
    <t>Үйл ажиллагаа 2.1.4. ХЭҮК-ыг Парисын зарчимд бүрэн нийцсэн хүний эрхийн үндэсний байгууллага болгож бэхжүүлнэ.</t>
  </si>
  <si>
    <t>Парисын зарчмыг мөрдлөг болгодог хүний эрхийн бие даасан байгууллагатай эсэх</t>
  </si>
  <si>
    <t xml:space="preserve"> ТХЗ-16.а.1</t>
  </si>
  <si>
    <t xml:space="preserve">ХЗДХЯ, ХЭҮК </t>
  </si>
  <si>
    <t>Үйл ажиллагаа 2.1.5. НҮБ-ын Бизнес ба хүний эрхийн зарчмыг хууль тогтоомжид тусган хэрэгжүүлнэ.</t>
  </si>
  <si>
    <t>НҮБ-ын Бизнес ба хүний эрхийн зарчмыг хууль тогтоомжид тусган хэрэгжүүлсэн эсэх.</t>
  </si>
  <si>
    <t xml:space="preserve">Индексээр хэмждэг болсон эсэх </t>
  </si>
  <si>
    <t>Иргэдийн шашин шүтэх, эс шүтэх эрх чөлөөг аливаа хэлбэрээр зөрчихөөс хамгаалахтай холбоотой зарчмыг тодорхойлж, эрх зүйн орчныг боловсронгуй болгосон эсэх</t>
  </si>
  <si>
    <t>2.1.8</t>
  </si>
  <si>
    <t>Үйл ажиллагаа 2.1.8. Иргэд үндэсний аюулгүй байдал, нийгмийн дэг журам, бусдын эрх, эрх чөлөөг алдагдуулахаас бусад тохиолдолд үзэл бодлоо чөлөөтэй илэрхийлэх, тайван жагсаал, цуглаан хийх, эвлэлдэн нэгдэх эрхийг хангах баталгааг нэмэгдүүлнэ.</t>
  </si>
  <si>
    <t xml:space="preserve">Эрх зүйн орчин боловсронгуй болсон эсэх </t>
  </si>
  <si>
    <t>2.1.9</t>
  </si>
  <si>
    <t xml:space="preserve">Хэвлэлийн эрх чөлөөний индекс </t>
  </si>
  <si>
    <t xml:space="preserve">Эзлэх байр </t>
  </si>
  <si>
    <t>90/180</t>
  </si>
  <si>
    <t>ТХЗ-16.10.1</t>
  </si>
  <si>
    <t>Хил хязгааргүй сурвалжлагчид</t>
  </si>
  <si>
    <t>Үйл ажиллагаа 2.1.10. Иргэний үзэл бодлоо чөлөөтэй илэрхийлэх, төрийн байгууллага, албан тушаалтан, улс төрчид, нийгмийн зүтгэлтнүүдийн үйл ажиллагааны талаар өөрийн санаа бодол, шүүмж, зэмлэлээ чөлөөтэй илэрхийлэх эрхийг хязгаарласан хууль тогтоомж, хууль сахиулах байгууллагуудын үйл ажиллагааг олон улсын хүний эрхийн стандарт, сайн туршлагад нийцүүлэн боловсронгуй болгож хэрэгжүүлнэ.</t>
  </si>
  <si>
    <t>Үйл ажиллагаа 2.1.11. Бүх нийтийн тайван жагсаал, цуглаан хийх эрхийг баталгаажуулж, жагсаал, цуглаанд оролцогчдын аюулгүй байдлыг хангах цагдаагийн байгууллагын үйл ажиллагааг хуулийн хүрээнд, олон улсын (НҮБ) хүний эрхийн стандартад нийцүүлж, мөрдүүлнэ.</t>
  </si>
  <si>
    <t xml:space="preserve">ХЭҮК </t>
  </si>
  <si>
    <t>Жагсаал, цуглаанд оролцогчдын аюулгүй байдал, эрхийн зөрчил буурсан эсэх</t>
  </si>
  <si>
    <t>2017-2021</t>
  </si>
  <si>
    <t xml:space="preserve">Үйл ажиллагаа 2.1.12. Өмчлөх эрхийг зөвхөн хуульд заасан үндэслэл журмаар хязгаарлах эрх зүйн орчныг боловсронгуй болгоно. </t>
  </si>
  <si>
    <t>Үйл ажиллагаа 2.1.13. Иргэд, аж ахуй нэгж, байгууллагыг царай таних, тагнах, чагнах зориулалтын хэрэгсэл, тоног төхөөрөмжийг ашиглах хүрээ, хязгаарыг тогтооно</t>
  </si>
  <si>
    <t xml:space="preserve">Буурсан зөрчлийн тоо </t>
  </si>
  <si>
    <t>Зөрчлийн бүртгэл, мэдээллийн нэгдсэн сан</t>
  </si>
  <si>
    <t xml:space="preserve">Зорилт 2.2. Эдийн засаг, бизнесийн орчныг дэмжсэн эрх зүйн шинэчлэлийн бодлогыг эрчимжүүлнэ. </t>
  </si>
  <si>
    <t xml:space="preserve">ЭЗХЯ, СЯ </t>
  </si>
  <si>
    <t xml:space="preserve">Хувийн эрх зүйн чиглэлийн судалгааны институц байгуулагдсан эсэх </t>
  </si>
  <si>
    <t xml:space="preserve">ГХЯ </t>
  </si>
  <si>
    <t>Олон улсын хувийн эрх зүйн асуудлаар хамтын ажиллагаатай олон улсын байгууллага болон гадаад улсын тоо</t>
  </si>
  <si>
    <t>Төрийн мэдээлэл эмхэтгэл</t>
  </si>
  <si>
    <t>Мэргэшүүлэх сургалтад хамрагдсан шүүхийн шүүгч, хуульч, судлаачдын тоо</t>
  </si>
  <si>
    <t xml:space="preserve">Үйл ажиллагаа 2.2.4. Эрх зүйч бэлтгэдэг дээд боловсролын сургалтын байгууллагын сургалтын хөтөлбөрт хувийн эрх зүйн хичээлийн багц цагийн эзлэх хувийг нэмэгдүүлж Монгол Улсад эдийн засаг, бизнесийн эрх зүйн чиглэлээрх хуульчийн тоог нэмэгдүүлнэ. </t>
  </si>
  <si>
    <t xml:space="preserve">МХХ </t>
  </si>
  <si>
    <t>Эрх зүйч бэлтгэдэг дээд боловсролын сургалтын байгууллагын сургалтын хөтөлбөрт хувийн эрх зүйн хичээлийн багц цагийн эзлэх хувь</t>
  </si>
  <si>
    <t>Зорилт 2.3. Хууль боловсруулах, батлах, хэрэгжүүлэх процессыг сайжруулж, хуулийн нэгдмэл, тогтвортой байдлыг хангана.</t>
  </si>
  <si>
    <t>Хууль батлах квоттой эсэх</t>
  </si>
  <si>
    <t>Улсын Их Хурлын таваас доошгүй гишүүн нэгдэж хууль санаачлах эрхийг хэрэгжүүлдэг байх зохицуулалт бий болсон эсэх</t>
  </si>
  <si>
    <t xml:space="preserve">Хэлэлцүүлэг зохион байгуулж Улсын Их Хуралд өргөн мэдүүлсэн байдал </t>
  </si>
  <si>
    <t>2.3.4</t>
  </si>
  <si>
    <t>Хүний эрхийг хангах шалгуурыг тусгасан аргалчал боловсруулсан байдал</t>
  </si>
  <si>
    <t>2.3.5</t>
  </si>
  <si>
    <t>Орчуулгыг нягталж, дахин баталгаажуулж, эрх зүйн мэдээллийн нэгдсэн санд тогтмол, бүрэн байршуулсан Монгол Улсын олон улсын гэрээний эзлэх хувь</t>
  </si>
  <si>
    <t>ЭЗМНС</t>
  </si>
  <si>
    <t>Үйл ажиллагаа 2.4.1. Иргэдийн эрх зүйн боловсролыг дээшлүүлэхэд бүх талын идэвхтэй оролцоог хангаж, бүх нийтийн эрх зүйн боловсролыг тасралтгүй дээшлүүлэх үр дүнтэй тогтолцоог бүрдүүлнэ.</t>
  </si>
  <si>
    <t>Хяналт-шинжилгээ, үнэлгээний хувь</t>
  </si>
  <si>
    <t>Үйл ажиллагаа 2.4.2. Бүх нийтэд хүний эрхийн боловсрол олгох, хүний эрхийн зөрчлөөс урьдчилан сэргийлэхэд чиглэсэн сургалт, сурталчилгааг зохион байгуулах нэгдсэн тогтолцоог бэхжүүлж хөгжүүлнэ.</t>
  </si>
  <si>
    <t>2.4.3</t>
  </si>
  <si>
    <t>Үйл ажиллагаа 2.4.3. Сонгогчдын боловсролыг дээшлүүлэх ажлыг тогтмол хийх тогтолцоог бий болгох</t>
  </si>
  <si>
    <t xml:space="preserve">Сонгуулийн ирц нэмэгдсэн байдал </t>
  </si>
  <si>
    <t xml:space="preserve">Тоон мэдээлэл </t>
  </si>
  <si>
    <t>Зорилт 2.5. Гэмт хэрэг, зөрчлөөс урьдчилан сэргийлэх үр нөлөөтэй тогтолцоог бүрдүүлнэ</t>
  </si>
  <si>
    <t xml:space="preserve">Мөрдөх албыг байгуулсан эсэх </t>
  </si>
  <si>
    <t>7.5.1</t>
  </si>
  <si>
    <t xml:space="preserve">Үйл ажиллагаа 2.5.2. Гэмт хэрэг, зөрчлийг илрүүлэх үйл ажиллагааг сайжруулна. </t>
  </si>
  <si>
    <t xml:space="preserve">Гэмт хэргийн илрүүлэлт </t>
  </si>
  <si>
    <t>Холбогдох байгууллагуудын судалгааны тайлан, дүгнэлт санал</t>
  </si>
  <si>
    <t xml:space="preserve">Тогтмол </t>
  </si>
  <si>
    <t>Дэлхийн банкны засаглалын  үзүүлэлт: Засгийн газрын үр нөлөө</t>
  </si>
  <si>
    <t xml:space="preserve">Цахим засгийн хөгжлийн индекс (EGDI) </t>
  </si>
  <si>
    <t xml:space="preserve">Үйл ажиллагаа 3.1.2. Нийтийн мэдээллийг олон улсын (Европын холбоо) сайн туршлагад үндэслэн нээлттэй өгөгдөл болгож, төрийн үйлчилгээний ил тод байдал, чанар, үр нөлөөг сайжруулна. </t>
  </si>
  <si>
    <t>Нийтийн мэдээллийг нээлттэй өгөгдөл болгон ашиглаж байгаа эсэх</t>
  </si>
  <si>
    <t xml:space="preserve">Хөгжлийн судалгааны хүрээлэн байгуулагдсан байдал </t>
  </si>
  <si>
    <t>Хөгжлийн бодлого, төлөвлөлт, түүний удирдлагын тухай хууль</t>
  </si>
  <si>
    <t>Цахим үндэстэн бодлогын баримт бичиг</t>
  </si>
  <si>
    <t>Үйл ажиллагаа 3.2.1. Цахим засаглалын тогтолцоог боловсронгуй болгож, технологийн дэд бүтэц, төрийн цахим үйлчилгээг нэгдсэн бодлого, төлөвлөлттэй хөгжүүлнэ.</t>
  </si>
  <si>
    <t>Үйл ажиллагаа 3.2.2. Үндэсний ашиг сонирхлыг хамгаалсан төр, иргэн, хувийн хэвшлийн мэдээллийн бүрэн бүтэн, нууцлагдсан, хүртээмжтэй байдлыг хангасан мэдээллийн аюулгүй байдлын тогтолцоог бэхжүүлж, чадавхыг нэмэгдүүлнэ.</t>
  </si>
  <si>
    <t>Зорилт 3.3. Төрийн байгууллагуудын үйл ажиллагааны давхардлыг арилгах, төрийн чиг үүргийн уялдааг хангах замаар бүтэц, зохион байгуулалтыг оновчтой, цомхон болгоно.</t>
  </si>
  <si>
    <t>3.3.1</t>
  </si>
  <si>
    <t>Үйл ажиллагаа 3.3.1. Төрийн захиргааны байгууллагад чиг үүргийн иж бүрэн шинжилгээ хийж, ажил үүргийн давхцалыг арилгана.</t>
  </si>
  <si>
    <t xml:space="preserve">Чиг үүргийн давхардал арилсан эсэх </t>
  </si>
  <si>
    <t>Судалгаа, шинжилгээ</t>
  </si>
  <si>
    <t xml:space="preserve">ТАЗ </t>
  </si>
  <si>
    <t>3.3.2</t>
  </si>
  <si>
    <t>Үйл ажиллагаа 3.3.2. Төрийн зарим чиг үүргийг хувийн хэвшил, мэргэжлийн холбоо, иргэний нийгмийн байгууллагад шилжүүлнэ.</t>
  </si>
  <si>
    <t>Төрийн зарим чиг үүргийг хувийн хэвшил, мэргэжлийн холбоо, иргэний нийгмийн байгууллагад шилжүүлсэн байдал</t>
  </si>
  <si>
    <t>3.4.1</t>
  </si>
  <si>
    <t>Үйл ажиллагаа 3.4.1. Төрийн хяналт, шалгалтын давхардсан тогтолцоог цэгцэлнэ.</t>
  </si>
  <si>
    <t xml:space="preserve">МХЕГ </t>
  </si>
  <si>
    <t>Хяналт шалгалтын чиг үүрэг бүхий бусад төрийн байгууллагууд</t>
  </si>
  <si>
    <t>3.4.2</t>
  </si>
  <si>
    <t>Үйл ажиллагаа 3.4.2. Төлөвлөгөөт хяналт, шалгалтыг бууруулж, төрийн хяналт шалгалтыг эрсдэлд суурилж хэрэгжүүлэх, зөвлөн туслах хэв шинжтэй болгоно.</t>
  </si>
  <si>
    <t xml:space="preserve">Эрх зүйн орчин бүрдсэн эсэх </t>
  </si>
  <si>
    <t>3.4.3</t>
  </si>
  <si>
    <t>Үйл ажиллагаа 3.4.3. Төрийн зарим хяналт, шалгалтыг төр, хувийн хэвшлийн түншлэлийн хүрээнд хэрэгжүүлэх тогтолцоонд шилжинэ.</t>
  </si>
  <si>
    <t>Төрийн зарим хяналт, шалгалтыг төр, хувийн хэвшлийн түншлэлийн хүрээнд хэрэгжүүлсэн хувь</t>
  </si>
  <si>
    <t>3.5.1</t>
  </si>
  <si>
    <t>Үйл ажиллагаа 3.5.1. Төрийн албан хаагчийн үйл ажиллагааг үнэлэхдээ ажлын гүйцэтгэл, үйлчлүүлэгчийн үнэлгээ, ёс зүй, сахилга хариуцлагыг шалгуур болгож, ёс зүйн зөрчил гаргасан төрийн алба хаагчид хүлээлгэх хариуцлагыг чангатгана.</t>
  </si>
  <si>
    <t>3.5.2</t>
  </si>
  <si>
    <t>Үйл ажиллагаа 3.5.2. Үр дүн, гүйцэтгэлд суурилсан цалин хөлс, урамшууллын тогтолцоог үе шаттайгаар бий болгоно.</t>
  </si>
  <si>
    <t>ХЗДХЯ, ЭЗХЯ</t>
  </si>
  <si>
    <t>3.5.3</t>
  </si>
  <si>
    <t>Үйл ажиллагаа 3.5.3. Төрийн албан хаагчийн тоог үе шаттайгаар бууруулж, цомхон чадварлаг төрийн албыг бүрдүүлнэ</t>
  </si>
  <si>
    <t>ТАЗ-ийн тайлан</t>
  </si>
  <si>
    <t>3.5.4</t>
  </si>
  <si>
    <t xml:space="preserve">Үйл ажиллагаа 3.5.4. Мэргэшсэн, чадварлаг төрийн албан хаагчдыг улс төрийн нөлөөллөөс ангид ажил үүргээ гүйцэтгэх, шатлан дэвших тогтолцоо нь иж бүрэн, нээлттэй тэгш өрсөлдөх боломжийг бүрдүүлнэ </t>
  </si>
  <si>
    <t>Зорилт 3.6. Шийдвэр гаргах түвшинд жендерийн тэгш байдлыг хангаж, манлайллыг нэмэгдүүлнэ.</t>
  </si>
  <si>
    <t>3.6.1</t>
  </si>
  <si>
    <t>Үйл ажиллагаа 3.6.1. Шийдвэр гаргах түвшин дэх эмэгтэйчүүдийн төлөөллийг нэмэгдүүлж, улс төр, эдийн засаг, нийгмийн амьдралын бүх хүрээнд эмэгтэйчүүд үр дүнтэй оролцох, манлайлан ажиллах тэгш боломжоор хангана.</t>
  </si>
  <si>
    <t>ХЗДХЯ, ЖҮХ</t>
  </si>
  <si>
    <t xml:space="preserve">Улсын их хуралд эмэгтэй гишүүдийн эзлэх хувь
</t>
  </si>
  <si>
    <t xml:space="preserve">20-оос доошгүй хувь </t>
  </si>
  <si>
    <t>Монгол Улсын Их Хурлын тухай хуулийн 30.2</t>
  </si>
  <si>
    <t>3.6.2</t>
  </si>
  <si>
    <t>Үйл ажиллагаа 3.6.2. Бүх нийтэд хүний эрх, жендерийн боловсрол олгох үндэсний тогтолцоог хөгжүүлж, жендерийн тэгш байдлыг хангах бодлого баримтална.</t>
  </si>
  <si>
    <t xml:space="preserve">Бүх нийтэд хүний эрх, жендерийн боловсрол олгох үндэсний тогтолцоог хөгжүүлж, жендерийн тэгш байдлыг хангах бодлоготой эсэх </t>
  </si>
  <si>
    <t>Зорилт 3.7. Төрийн болон орон нутгийн өмчит компанийн үр ашиг, засаглалыг сайжруулж, ил тод байдлыг хангана.</t>
  </si>
  <si>
    <t>3.7.1</t>
  </si>
  <si>
    <t>Үйл ажиллагаа 3.7.1. Төрийн болон орон нутгийн өмчит компани байгуулж болох салбар, чиглэл, зорилгыг тодорхой болгож, эрх зүйн орчныг боловсронгуй болгоно.</t>
  </si>
  <si>
    <t xml:space="preserve">Төрийн болон орон нутгийн өмчит компани байгуулж болох салбар, чиглэл, зорилгыг тодорхой болгож, эрх зүйн орчныг боловсронгуй болгосон эсэх </t>
  </si>
  <si>
    <t>3.7.2</t>
  </si>
  <si>
    <t>Төрийн өмчит компанийн үйл ажиллагааны үр дүнг үнэлэх үнэлгээний болон хяналтын үр дүнтэй тогтолцоог бий болгосон эсэх</t>
  </si>
  <si>
    <t>3.7.3</t>
  </si>
  <si>
    <t>3.7.4</t>
  </si>
  <si>
    <t>СЯ, ЖҮХ</t>
  </si>
  <si>
    <t>Төлөөлөн удирдах зөвлөлийн бүрэлдэхүүнд хараат бус гишүүдийн тоо нэмэгдэж, жендерийн тэгш байдал хангагдсан эсэх</t>
  </si>
  <si>
    <t>3.7.5</t>
  </si>
  <si>
    <t xml:space="preserve">Үйл ажиллагаа 3.7.5. Төрийн өмчит компанийн тайлагнал, ил тод байдлын шалгуурыг олон улсын стандарт, сайн туршлагад үндэслэн батлан мөрдүүлнэ. </t>
  </si>
  <si>
    <t xml:space="preserve">Төрийн өмчит компанийн тайлагнал, ил тод байдлын шалгуурыг олон улсын стандарт, сайн туршлагад үндэслэн батлан мөрдүүлдэг эсэх </t>
  </si>
  <si>
    <t>Зорилт 3.8. Өндөр чанартай, цаг үеийн хэрэгцээ шаардлагыг хангасан, нарийн задаргаатай тоо мэдээллийн хүртээмжийг нэмэгдүүлэх, нотолгоонд суурилсан бодлого, шийдвэр гаргалтыг дэмжих зорилгоор үндэсний статистикийн системийг бэхжүүлнэ.</t>
  </si>
  <si>
    <t>3.8.1</t>
  </si>
  <si>
    <t>Үйл ажиллагаа 3.8.1. Төрийн захиргааны төв байгууллагуудын статистикийн чадавхыг нэмэгдүүлнэ.</t>
  </si>
  <si>
    <t>Cтатистикийн нэгжтэй яамдын нийт яамдад эзлэх хувь</t>
  </si>
  <si>
    <t>ҮСХ-ны тайлан мэдээ</t>
  </si>
  <si>
    <t>3.8.2</t>
  </si>
  <si>
    <t>Статистикийг хөгжүүлэх бүрэн санхүүжилттэй төлөвлөгөөтэй яамд (ҮСХ-г оролцуулан)-ын нийт яамдад эзлэх хувь</t>
  </si>
  <si>
    <t>3.8.3</t>
  </si>
  <si>
    <t>Үйл ажиллагаа 3.8.3. Их өгөгдөлд суурилсан төрийн нэгдсэн мэдээллийн санг байгуулна.</t>
  </si>
  <si>
    <t>Зорилго 4. Үндэсний шударга ёсны тогтолцоог бэхжүүлэх замаар авлига, албан тушаалын гэмт хэргийг бууруулна.</t>
  </si>
  <si>
    <t>Дэлхийн банкны засаглалын  үзүүлэлт: Авлигын хяналт</t>
  </si>
  <si>
    <t xml:space="preserve">АТГ </t>
  </si>
  <si>
    <t>Авлигын төсөөллийн индекс</t>
  </si>
  <si>
    <t>111/179</t>
  </si>
  <si>
    <t>5.6.1</t>
  </si>
  <si>
    <t>УЕПГ, УДШ, АТГ</t>
  </si>
  <si>
    <t>Тайланд орсон мэдээллээр</t>
  </si>
  <si>
    <t>Холбогдох байгууллагын тайлан</t>
  </si>
  <si>
    <t>Тайланд орсон мэдээллээс шүүх</t>
  </si>
  <si>
    <t>ХЗДХЯ, УЕПГ, УДШ, АТГ</t>
  </si>
  <si>
    <t>Үйл ажиллагаа 4.1.2. Хууль бусаар олж авсан хөрөнгийг илрүүлэх, хөрөнгө буцаах, үндэслэлгүйгээр хөрөнгөжих үйлдлийг таслан зогсооход чиглэсэн албан тушаалтны хөрөнгө, орлогын байдалд тавих бүртгэл-хяналтын тогтолцоог боловсронгуй болгоно.</t>
  </si>
  <si>
    <t>ХЗДХЯ, УЕПГ</t>
  </si>
  <si>
    <t>Хууль бус хөрөнгө, үндэслэлгүй хөрөнгөжсөн тохиолдлыг илрүүлсэн өсөлт</t>
  </si>
  <si>
    <t>Үйл ажиллагаа 4.1.3. Авлига, ашиг сонирхлын зөрчлөөс урьдчилан сэргийлэх, авлигын хэргийг хянан шалгах, шийдвэрлэх, хөрөнгө буцаахтай холбогдох эрх зүйн зохицуулалтыг боловсронгуй болгоно.</t>
  </si>
  <si>
    <t>ХЗДХЯ, АТГ</t>
  </si>
  <si>
    <t>УЕПГ, УДШ</t>
  </si>
  <si>
    <t>АТГ, ХЗДХЯ</t>
  </si>
  <si>
    <t>Хууль батлагдсан эсэх,Энэ төрлийн гэмт хэргийг илчилсэн, мэдээлсэн өргөдөл, гомдлын өсөлт</t>
  </si>
  <si>
    <t>ХЗДХЯ, МБ, СЗХ</t>
  </si>
  <si>
    <t>ТЕГ, ХЗДХЯ, АТГ</t>
  </si>
  <si>
    <t>Мөнгө угаах, терроризмын гэмт хэргийн илрүүлэлт</t>
  </si>
  <si>
    <t>Нөхөн төлөлтийн өсөлт</t>
  </si>
  <si>
    <t>МБ, СЗХ</t>
  </si>
  <si>
    <t>4.1.8</t>
  </si>
  <si>
    <t xml:space="preserve">Үйл ажиллагаа 4.1.8. Олборлох салбарын үйл ажиллагааны ил тод байдлыг хангах эрх зүйн орчныг боловсронгуй болгоно </t>
  </si>
  <si>
    <t>УУХҮЯ, СЯ</t>
  </si>
  <si>
    <t>Хууль тогтоомж батлагдан хэрэгжсэн эсэх</t>
  </si>
  <si>
    <t>4.1.9</t>
  </si>
  <si>
    <t xml:space="preserve">Үйл ажиллагаа 4.1.9. Төсөв санхүү, бүртгэл, худалдан авах ажиллагааны ил тод байдлыг сайжруулж, хариуцлагыг нэмэгдүүлэх, худалдан авах ажиллагааны шударга, ил тод байдалд итгэх олон нийтийн илтгэлийг бэхжүүлэхэд нээлттэй өгөгдлийн хүртээмжийг сайжруулах арга хэмжээ авна. </t>
  </si>
  <si>
    <t xml:space="preserve">СЯ, ТХААГ </t>
  </si>
  <si>
    <t>Үйл ажиллагаа 4.2.1. Олон нийтийн авлигын талаарх боловсрол, мэдлэгийг дээшлүүлэх, авлигын шалтгаан, нөхцөл, хор уршгийг арилгах, ойлгуулахад чиглэсэн соён гэгээрүүлэх арга хэмжээг олон нийт болон зорилтот бүлэгт чиглүүлэн нийгэм, сургууль, гэр бүлээр дамжуулан криминологийн судалгаанд түшиглэн олон нийтийн ухамсарт нөлөөлөхүйц хэлбэрээр зохион байгуулна.</t>
  </si>
  <si>
    <t>Аргачлалын дагуу хийсэн үнэлгээний дүн</t>
  </si>
  <si>
    <t>Үйл ажиллагаа 4.2.3. Хүүхэд, залууст шударга, зөв байх үзэл, хандлага, авлигыг үл тэвчих үзэл ухамсрыг төлөвшүүлэхэд чиглэсэн сэдэв, агуулгыг монгол хүний ахуй, соёл, зан төлөвт нийцүүлэн бүх шатны боловсролын хөтөлбөрт тусган хэрэгжүүлнэ.</t>
  </si>
  <si>
    <t>Сургалтын хөтөлбөрт тусгагдсан эсэх</t>
  </si>
  <si>
    <t xml:space="preserve">Сүүлийн 12 сард төрийн албан хаагчтай хамгийн багадаа нэг удаа харилцсан иргэдээс төрийн албан хаагчдад авлига өгсөн эсвэл төрийн албан хаагчаас авлига нэхүүлсэн хүмүүсийн эзлэх хувь 
Сүүлийн 12 сард хамгийн багадаа нэг удаа төрийн албан хаагчтай харилцсан аж ахуйн нэгжээс төрийн албан хаагчдад авлига өгсөн, эсвэл төрийн албан хаагчаас авлига өгөхийг гуйлгуулсан аж ахуйн нэгжийн эзлэх хувь </t>
  </si>
  <si>
    <t xml:space="preserve">
Сүүлийн 12 сард төрийн албан хаагчтай харилцсан иргэдэд төрийн албан хаагчийн зүгээс авлига өгөхийг хүссэн, шаардсан явдал тохиолдсон иргэдийн эзлэх хувь-3.0%, өгсөн 3.7%
</t>
  </si>
  <si>
    <t>Авлигын гэмт хэргийн илрүүлэлтийн өсөлт</t>
  </si>
  <si>
    <t>Үйл ажиллагаа 4.3.1. Төрийн бүх шатны байгууллага авлигаас урьдчилан сэргийлэх, авлигыг таслан зогсоох, эрсдэлийг бууруулах төлөвлөгөө хэрэгжүүлж, зохион байгуулалтыг сайжруулан, авлигын эсрэг үйл ажиллагааны хяналт, үнэлгээний системийг бий болгож, үр дүнг Засгийн газрын түвшинд хэлэлцүүлэн гарсан шийдвэрийг хэрэгжүүлэх ажлыг хэвшүүлнэ.</t>
  </si>
  <si>
    <t>АТГ, ЗГХЭГ</t>
  </si>
  <si>
    <t>Төрийн бүх шатны байгууллага</t>
  </si>
  <si>
    <t>Үнэлгээний өсөлт</t>
  </si>
  <si>
    <t>Тайланд орсон мэдээллээс түүвэрлэх</t>
  </si>
  <si>
    <t>Үйл ажиллагаа 4.3.2. Монгол Улсын авлигын түвшин, цар хүрээ, шалтгаан, нөхцөл, хандлагыг судлан тогтоох, авлигын эсрэг үйл ажиллагааны үр дүнд үнэлэлт өгөх судалгааг нийгмийн бүх давхарга, салбарыг хамруулан явуулж, үр дүнд суурилсан арга хэмжээг зохион байгуулан судалгаа шинжилгээний ажлын үр нөлөөг сайжруулна.</t>
  </si>
  <si>
    <t>Төрийн байгууллагын шударга байдлын үнэлгээ болон Авлигын динамик судалгааны үр дүнгийн өсөлт</t>
  </si>
  <si>
    <t>Холбогдох судалгааны тайлан</t>
  </si>
  <si>
    <t>Авлигын динамик судалгааны үр дүнгийн өсөлт</t>
  </si>
  <si>
    <t xml:space="preserve">ШЕЗ, УПЕГ, ТЕГ, ХЗДХЯ </t>
  </si>
  <si>
    <t xml:space="preserve">ХЗДХЯ, ШЕЗ, УЕПГ, ТЕГ, АТГ </t>
  </si>
  <si>
    <t>Холбогдох байгууллагын болон судалгааны тайлан</t>
  </si>
  <si>
    <t>4.3.6</t>
  </si>
  <si>
    <t>4.3.7</t>
  </si>
  <si>
    <t>Үйл ажиллагаа 4.3.7. Төрийн албан хаагчдын үйл ажиллагааг иргэн үнэлэх тогтолцоог нэвтрүүлэх чиглэлээр үе шаттай арга хэмжээ авна.</t>
  </si>
  <si>
    <t>ЗГХЭГ, ТАЗ, ЦХХХЯ</t>
  </si>
  <si>
    <t>4.3.8</t>
  </si>
  <si>
    <t xml:space="preserve">Үйл ажиллагаа 4.3.8. Авлигын эсрэг НҮБ-ын конвенц болон ЭЗХАХБ-ын сүлжээний Авлигын эсрэг төлөвлөгөөг хэрэгжүүлэх чиглэлээр олон улсын байгууллагаас өгсөн зөвлөмжийг хэрэгжүүлэх талаар удирдлага, зохион байгуулалтын арга хэмжээ авч, GRACE, GRECO санаачилгын үйл ажиллагаанд оролцох зэргээр олон улсын хамтын ажиллагааг өргөжүүлнэ. </t>
  </si>
  <si>
    <t>ЗГХЭГ, ХЗДХЯ, ГХЯ</t>
  </si>
  <si>
    <t>Зөвлөмжийн хэрэгжилтийн хувь, арга хэмжээний тоо</t>
  </si>
  <si>
    <t>4.3.9</t>
  </si>
  <si>
    <t>Улс төрийн намын санхүүжилтийг тогтолцоог шинэчлэн, ил тод байдал, хяналт, хариуцлагатай бодлогын намууд бүхий олон намын систем төлөвших эрх зүйн орчныг бүрдүүлсэн эсэх</t>
  </si>
  <si>
    <t xml:space="preserve">үгүй </t>
  </si>
  <si>
    <t>Дэлхийн банкны засаглалын  үзүүлэлт: Иргэдийн дуу хоолой ба хариуцлага</t>
  </si>
  <si>
    <t xml:space="preserve">Иргэний нийгмийн байгууллагууд </t>
  </si>
  <si>
    <t xml:space="preserve">Хэлэлцүүлэг, санал </t>
  </si>
  <si>
    <t xml:space="preserve">Хөгжлийн бодлого, үндсэн чиглэл, Засгийн газрын үйл ажиллагааны хөтөлбөрийн хэрэгжилт болон төрийн албан хаагчийн үйл ажиллагааны үр дүнг тайлагнах тогтолцоонд засаглал болон төр, иргэний нийгмийн хамтын ажиллагааны үзүүлэлтийг тусгасан эсэх </t>
  </si>
  <si>
    <t>Үйл ажиллагаа 5.2.2. Иргэний нийгмийн байгууллагын тогтвортой байдлыг хангах зорилгоор санхүүгийн олон тулгуурт эх үүсвэрийг баталгаажуулсан тогтолцоог нэвтрүүлнэ.</t>
  </si>
  <si>
    <t xml:space="preserve">Үйл ажиллагаа 5.2.3. Нийтийн ашиг сонирхлыг шүүхээр хамгаалах эрх зүйн орчныг боловсронгуй болгон нийтийн ашиг сонирхол зөрчигдсөн, зөрчигдөж болзошгүй нөхцөл үүссэн тохиолдолд төрийн бус байгууллага болон сонирхогч аливаа этгээд захиргааны болон иргэний хэргийн шүүхэд нэхэмжлэл гаргах боломжийг бүрдүүлнэ. </t>
  </si>
  <si>
    <t>Нийтийн ашиг сонирхлыг шүүхээр хамгаалах эрх зүйн орчныг боловсронгуй болгон нийтийн ашиг сонирхол зөрчигдсөн, зөрчигдөж болзошгүй нөхцөл үүссэн тохиолдолд төрийн бус байгууллага болон сонирхогч аливаа этгээд захиргааны болон иргэний хэргийн шүүхэд нэхэмжлэл гаргах боломжийг бүрдүүлсэн эсэх.</t>
  </si>
  <si>
    <t>Үйл ажиллагаа 5.2.4. Төрийн байгууллага нь иргэний нийгмийн төлөөлөлтэй тогтоосон санхүүгийн болон бусад аливаа харилцаанаас үл хамааран хараат бус, эрх чөлөөт байдлыг ханган ажиллахыг хууль тогтоомжоор баталгаажуулна.</t>
  </si>
  <si>
    <t>Төрийн байгууллага нь иргэний нийгмийн төлөөлөлтэй тогтоосон санхүүгийн болон бусад аливаа харилцаанаас үл хамааран хараат бус, эрх чөлөөт байдлыг ханган ажиллахыг хууль тогтоомжоор баталгаажуулсан эсэх</t>
  </si>
  <si>
    <t>Үйл ажиллагаа 5.2.5. Иргэний нийгмийн байгууллагыг бүртгэлгүй гэсэн үндэслэлээр төрийн үйл хэрэгт оролцох, үйл ажиллагаа явуулах, оролцох эрхийг хязгаарлахгүй байх баталгааг хангана</t>
  </si>
  <si>
    <t>БҮСИЙН ХӨГЖЛИЙН ЗОРИЛТОТ ХӨТӨЛБӨР</t>
  </si>
  <si>
    <t>Зорилго 1. Нутаг дэвсгэрийн зохион байгуулалтыг оновчтой болгоно.</t>
  </si>
  <si>
    <t>Зорилт 1.1. Нийгэм, эдийн засгийн хөгжлийн орон зайн нэгдсэн төлөвлөлтийг оновчтой болгоно</t>
  </si>
  <si>
    <t>Тайлан мэдээнд дүн шинжилгээ хийх</t>
  </si>
  <si>
    <t>5.2.8</t>
  </si>
  <si>
    <t>БХБЯ-ны жилийн тайлан</t>
  </si>
  <si>
    <t>ГЗБГЗЗГ</t>
  </si>
  <si>
    <t>Өгөгдлийн бүрдэл, Шийдвэр гаргалтыг дэмжих орон зайн өгөгдөл мэдээллийн бүрдэл</t>
  </si>
  <si>
    <t>Үйл ажиллагаа 1.2.1. Үндэсний орон зайн өгөгдлийн системийг бүрдүүлнэ</t>
  </si>
  <si>
    <t>Хэмжилт зураглалын мэдээлэл</t>
  </si>
  <si>
    <t>Холбогдох байгууллагуудын хамтын ажиллагаа</t>
  </si>
  <si>
    <t>Үйл ажиллагаа 1.2.2. Үндэсний орон зайн өгөгдлийн системийн мэдээллийг хэрэглэгчдэд түгээх цахим тогтолцоог бий болгоно.</t>
  </si>
  <si>
    <t>Геодезийн сүлжээний эхлэл цэгийг өндрийн 1 дүгээр ангийн сүлжээтэй холбож хийсэн хэмжилт</t>
  </si>
  <si>
    <t>1936-1954 онд байгуулсан өндрийн сүлжээ</t>
  </si>
  <si>
    <t>Улсын өндрийн сүлжээг шинэчлэн байгуулж давтан хэмжих</t>
  </si>
  <si>
    <t>Тасралтгүй хэмжилтийг хийх хугацаа</t>
  </si>
  <si>
    <t>Системийн хэвийн үйл ажиллагаа, MNS5283:2014 стандарт</t>
  </si>
  <si>
    <t>Статистик мэдээ болон бусад эх сурвалж</t>
  </si>
  <si>
    <t>Нийслэлийн төсөв</t>
  </si>
  <si>
    <t>Зорилго 2. Бүс нутгийн эдийн засгийн чадавхыг нэмэгдүүлнэ.</t>
  </si>
  <si>
    <t>ХАА-н салбар ДНБ-д эзлэх хувь</t>
  </si>
  <si>
    <t>Бүртгэл тайлан</t>
  </si>
  <si>
    <t>8.3.5</t>
  </si>
  <si>
    <t>Улсын төсөв, Бусад эх үүсвэр</t>
  </si>
  <si>
    <t>Цэвэр үүлдрийн сүүний чиглэлийн үхэр</t>
  </si>
  <si>
    <t>Толгой</t>
  </si>
  <si>
    <t>Цэвэр үүлдрийн махны чиглэлийн үхэр</t>
  </si>
  <si>
    <t>Сүү сүүн бүтээгдэхүүний хангамж</t>
  </si>
  <si>
    <t xml:space="preserve">Мах ноосны болон ихэрлэдэг удмын хонь </t>
  </si>
  <si>
    <t>Өндөгний үйлдвэрлэлийн дотоодын хангамж</t>
  </si>
  <si>
    <t>Гахайн мах өөхний хангамжийн импортын хамаарал</t>
  </si>
  <si>
    <t>Байгал орчны орон нутгийн засаг захиргаа</t>
  </si>
  <si>
    <t>Бэлчээрийн хамгааллын арга хэмжээнд хамрагдсан талбайн хэмжээ</t>
  </si>
  <si>
    <t>Байгуулсан отрын нөөц газар газар нутгийн хэмжээ</t>
  </si>
  <si>
    <t>Ашиг шимийн гарц</t>
  </si>
  <si>
    <t>Орон нутгийн мэргэжлийн байгууллага</t>
  </si>
  <si>
    <t>Хяналтын хэмжилт</t>
  </si>
  <si>
    <t>МГНХ</t>
  </si>
  <si>
    <t>Үйлдвэрлэсэн тэжээлийн хэмжээ</t>
  </si>
  <si>
    <t>Худалдааны салбарын нийт борлуулалтын хэмжээ</t>
  </si>
  <si>
    <t>Тайлант хугацаанд худалдсан буюу гадагш</t>
  </si>
  <si>
    <t>ЭЗХЯ, Орон нутгийн засаг захиргаа</t>
  </si>
  <si>
    <t>Үйлдвэрлэсэн үрийн хэмжээ</t>
  </si>
  <si>
    <t>Тун</t>
  </si>
  <si>
    <t>МУСҮТ</t>
  </si>
  <si>
    <t>Бүртгэл</t>
  </si>
  <si>
    <t>Орон нутгийн засаг захиргаа</t>
  </si>
  <si>
    <t>Жилийн эцэст тоологдсон малын тоо</t>
  </si>
  <si>
    <t>Үржлийн болон цөм сүргийн мал</t>
  </si>
  <si>
    <t>Малын үзлэг ангилалтын дүн мэдээ</t>
  </si>
  <si>
    <t>Малын генетик нөөцийн төлөв байдлын үнэлгээг бүс байршил малын ашиг шимийн төрлөөр хийсэн эсэх</t>
  </si>
  <si>
    <t xml:space="preserve">Тийм/ Үгүй </t>
  </si>
  <si>
    <t>Жилийн эцсийн статистик үзүүлэлт үзлэг ангилалтын дүн мэдээ</t>
  </si>
  <si>
    <t>Мал эмнэлгийн ерөнхий газрын тайлан</t>
  </si>
  <si>
    <t>“Мал эмнэлгийн үйлчилгээнд хяналт тавих үр дүнг мэдээлэх журам”</t>
  </si>
  <si>
    <t>МЭЕГ</t>
  </si>
  <si>
    <t>158.8 тэрбум төгрөг</t>
  </si>
  <si>
    <t> 4.2.24</t>
  </si>
  <si>
    <t>Газрын тосны бүтээгдэхүүний дотоодын үйлдвэрлэлийн хэмжээ</t>
  </si>
  <si>
    <t>Статистик мэдээ судалгааны тайлан</t>
  </si>
  <si>
    <t>2.6.1</t>
  </si>
  <si>
    <t>2.6.2</t>
  </si>
  <si>
    <t>2.6.3</t>
  </si>
  <si>
    <t>Оролцогч талуудад үзүүлсэн төрийн санхүүгийн дэмжлэг</t>
  </si>
  <si>
    <t>2.6.4</t>
  </si>
  <si>
    <t> 1.2.10</t>
  </si>
  <si>
    <t>2.6.5</t>
  </si>
  <si>
    <t> 1.2.2</t>
  </si>
  <si>
    <t>ЦЕГ-ын тайлан</t>
  </si>
  <si>
    <t>ЭМЯ-ны тайлан</t>
  </si>
  <si>
    <t>Улсын төсөв, Орон нутгийн төсөв, Гадаад дотоодын хөрөнгө оруулалт</t>
  </si>
  <si>
    <t>2.6.6</t>
  </si>
  <si>
    <t>Түвшний судалгаа</t>
  </si>
  <si>
    <t>2.7.1</t>
  </si>
  <si>
    <t>Соёлын брэндийн судалгаа 2021</t>
  </si>
  <si>
    <t>2.7.2</t>
  </si>
  <si>
    <t>2.7.3</t>
  </si>
  <si>
    <t>Үйл ажиллагааны орлого нэмэгдсэн хувь</t>
  </si>
  <si>
    <t>Соёлын салбарын бүс орон нутгийн төсвийн мэдээлэл</t>
  </si>
  <si>
    <t>2.7.4</t>
  </si>
  <si>
    <t>Авто замын дагуу стандартын шаардлагад нийцүүлж баригдсан зэрлэг амьтад зориулсан гарц гармын тоо</t>
  </si>
  <si>
    <t>3.3.3</t>
  </si>
  <si>
    <t>3.3.4</t>
  </si>
  <si>
    <t>8.1.3</t>
  </si>
  <si>
    <t>Зам тээврийн ослын тоо</t>
  </si>
  <si>
    <t>Зам тээврийн хөгжлийн төв ТӨҮГ</t>
  </si>
  <si>
    <t>Урсгал засвар арчлалт</t>
  </si>
  <si>
    <t>3.4.4.</t>
  </si>
  <si>
    <t>7.4.7</t>
  </si>
  <si>
    <t>3.4.5.</t>
  </si>
  <si>
    <t>8.1.6</t>
  </si>
  <si>
    <t>8.1.4</t>
  </si>
  <si>
    <t>3.5.5</t>
  </si>
  <si>
    <t>3.5.6</t>
  </si>
  <si>
    <t>Барилгын ажлын гүйцэтгэл 100%</t>
  </si>
  <si>
    <t>ДЗ</t>
  </si>
  <si>
    <t>4.4.7</t>
  </si>
  <si>
    <t>9.5.4</t>
  </si>
  <si>
    <t>3.6.3</t>
  </si>
  <si>
    <t>Харилцаа холбооны дэд бүтцийн индекс (НҮБ-ын цахим засгийн судалгаа)</t>
  </si>
  <si>
    <t>Бусад яамд</t>
  </si>
  <si>
    <t>(НҮБ-ын цахим засгийн судалгаа)</t>
  </si>
  <si>
    <t>5.3.4</t>
  </si>
  <si>
    <t>Тоон технологид шилжүүлсэн станцын тоо</t>
  </si>
  <si>
    <t>Шуудангийн хөгжлийн индекс</t>
  </si>
  <si>
    <t>Төвлөрсөн ариутгах татуургын сүлжээнд холбогдох хэрэглэгчийн хувь</t>
  </si>
  <si>
    <t>Цахилгаан эрчим хүчний ачаалал хэтрэлт</t>
  </si>
  <si>
    <t>Төвлөрсөн дулаан хангамжийн ачаалал хэтрэлт</t>
  </si>
  <si>
    <t>Гидрогеологийн дунд масштабын зураглал хийгдсэн газар нутгийн нийт газар нутагт эзлэх хувь</t>
  </si>
  <si>
    <t>УГ, СГЗ, БОАЖГ</t>
  </si>
  <si>
    <t>БОАЖЯ, УГ</t>
  </si>
  <si>
    <t>Сайжруулсан ус хангамжийн эх үүсвэрээр хангагдсан хүн амын эзлэх хувь</t>
  </si>
  <si>
    <t>Бүрэн ажиллагаатай ус цэвэршүүлэх, цэнгэгжүүлэх төхөөрөмж бүхий ус хангамжийн эх үүсвэрийн тоо</t>
  </si>
  <si>
    <t xml:space="preserve">БХБЯ-ны жилийн тайлан </t>
  </si>
  <si>
    <t>БХБЯ, ҮСХ</t>
  </si>
  <si>
    <t>БОАЖЯ, ЭЗХЯ, УГ</t>
  </si>
  <si>
    <t xml:space="preserve">Шаардлага хангасан ариун цэврийн байгууламжаар хангагдсан хүн ам </t>
  </si>
  <si>
    <t>БОХ маягт</t>
  </si>
  <si>
    <t>Зорилго зорилт үйл ажиллагаа</t>
  </si>
  <si>
    <t>MNS5283:2014 стандарт</t>
  </si>
  <si>
    <t>Өвчний гаралтын бууралтаар</t>
  </si>
  <si>
    <t>Төрийн бус байгууллагууд</t>
  </si>
  <si>
    <t>ДШХ-ноос гаргадаг Шуудангийн хөгжлийн индекс</t>
  </si>
  <si>
    <t>Улирал</t>
  </si>
  <si>
    <t>Мянган толгой</t>
  </si>
  <si>
    <t>Төр, хувийн хэвшлийн түншлэл</t>
  </si>
  <si>
    <t>БОАЖЯ, МЭЕГ, МХЕГ, ОБЕГ, АНЗДТГ</t>
  </si>
  <si>
    <t>4.2.11, 6.2.10</t>
  </si>
  <si>
    <t>ЭХЯ, БОАЖЯ</t>
  </si>
  <si>
    <t>Бүс, хөгжлийн ирээдүйтэй сум сууриныг тодорхойлж баталгаажуулж, ТХГН хэмжээ нэмэгдсэн эсэх</t>
  </si>
  <si>
    <t>Эдийн засаг</t>
  </si>
  <si>
    <t>Хөгжлийн ирээдүйтэй өсөлтийн төв хот, сууриныг тодорхойлж баталгаажуулсан эсэх</t>
  </si>
  <si>
    <t>Хөгжлийн ирээдүйтэй өсөлтийн төв хот, сууриныг тодорхойлж, салбарын төлөвлөлтөд туссан эсэх</t>
  </si>
  <si>
    <t>Үйл ажиллагаа 1.1.2. Улсын газар зохион байгуулалтын ерөнхий төлөвлөгөөнд тодотгол хийж, улсын тусгай хамгаалалтад авах газрын байршлыг бүрэн тусгаж, сайжруулна.</t>
  </si>
  <si>
    <t>ГЗБГЗЗГ-ын жилийн тайлан</t>
  </si>
  <si>
    <t>3.6.13, 3.6.16, 5.3.7, 9.5.17</t>
  </si>
  <si>
    <t>3.6.4, 3.6.16, 5.3.7</t>
  </si>
  <si>
    <t>МУ-н ДНБ-д эзлэх бүс нутгийн ДНБ эзлэх хувь</t>
  </si>
  <si>
    <t>Статистик, тоон мэдээлэл</t>
  </si>
  <si>
    <t>8.3, 4.2</t>
  </si>
  <si>
    <t>3.3.1, 3.3.4, 4.3.29, 8.3.13</t>
  </si>
  <si>
    <t>ХХААХҮЯ, ҮСХ</t>
  </si>
  <si>
    <t>6.2.9, 8.3.22, 8.3.23, 8.3.24, 8.3.25</t>
  </si>
  <si>
    <t>ХХААХҮЯ, АНХХААГ</t>
  </si>
  <si>
    <t xml:space="preserve">Бэлчээрт ашиглаж байгаа 35170 ширхэг инженерийн хийцтэй худаг байна. 2019-2020 онд 20 аймгийн 452 бэлчээрт уст цэгийн хайгуул хийсний үр дүнд 405 устай цэг тогтоогдсон. </t>
  </si>
  <si>
    <t>ХХААХҮЯ, СҮХ</t>
  </si>
  <si>
    <t>8.3.2, 8.3.7, 8.3.8, 8.3.31, 8.3.32</t>
  </si>
  <si>
    <t>4.4.4, 4.5.13</t>
  </si>
  <si>
    <t>8.3.16, 8.3.17</t>
  </si>
  <si>
    <t>8.3.4, 8.3.14</t>
  </si>
  <si>
    <t>ХХААХҮЯ, АЗДТГ холбогдох мэргжлийн байгуулагууд</t>
  </si>
  <si>
    <t>1.Улсын хэмжээнд 2021 оны хагас жилийн байдлаар 21 аймаг нийслэлийн мал эмнэлгийн албадын ирүүлсэн мэдээгээр давхардсан тоогоор 21 аймаг нийслэлийн 213 сум дүүрэгт 849 удаагийн гаралт бүртгэгдсэн. 2.ДМАЭМБ-д үхрийн цээж өвчнөөр тайван байдлыг баталгаажуулсан.</t>
  </si>
  <si>
    <t>1. 2 
 2. 8</t>
  </si>
  <si>
    <t>1. 1 
 2. 10</t>
  </si>
  <si>
    <t xml:space="preserve">Үйлдвэрлэсэн вакцин оношлуурын хувиар </t>
  </si>
  <si>
    <t>Стандартад нийцсэн сэг зэм устгалын цэг</t>
  </si>
  <si>
    <t>МЭЕГ-ын тайлан</t>
  </si>
  <si>
    <t>АНЗДТГ, МЭЕГ, МХЕГ</t>
  </si>
  <si>
    <t xml:space="preserve">Гадаад зээл, тусламж </t>
  </si>
  <si>
    <t>8.2.2, 8.1.36</t>
  </si>
  <si>
    <t>ХХААХҮЯ, УУХҮЯ</t>
  </si>
  <si>
    <t>Хүнд үйлдвэрлэл</t>
  </si>
  <si>
    <t>ЭЗХЯ, БОАЖЯ, АНЗДТГ</t>
  </si>
  <si>
    <t>Боловсруулах аж үйлдвэрийн салбарын ДНБ-д эзлэх хувь</t>
  </si>
  <si>
    <t>Биологийн нөхөн сэргээлт хийсэн талбайн хэмжээ</t>
  </si>
  <si>
    <t>УУХҮЯ, АМГТГ, ҮГА</t>
  </si>
  <si>
    <t>4.2.16, 4.2.13</t>
  </si>
  <si>
    <t>8.2, 4.2</t>
  </si>
  <si>
    <t>Бүс нутгийн аялал жуулчлалын нэмэгдэл өртгийн ДНБ-д эзлэх хувь</t>
  </si>
  <si>
    <t>4.2.1, 4.2.2</t>
  </si>
  <si>
    <t>Жилд зохион байгуулсан арга хэмжээ</t>
  </si>
  <si>
    <t>Жуулчдад зориулсан үндэсний агуулга бүхий 12 эвент арга хэмжээг зохион байгуулсан.</t>
  </si>
  <si>
    <t>4.2.1, 4.2.2, 4.4.4, 9.5.1</t>
  </si>
  <si>
    <t>Аялал жуулчлалын салбарт үйл ажиллагаа явуулж байгаа гадаад дотоодын хөрөнгө оруулалттай аж ахуйн нэгж байгууллагын тоо</t>
  </si>
  <si>
    <t> 4.2.1, 4.2.2</t>
  </si>
  <si>
    <t>Нэгдсэн мэдээллийн сангийн бүрдүүлэлт</t>
  </si>
  <si>
    <t>Хүнсний аюулгүй байдлын стандартыг бүрэн хангаж ажилласан аялал жуулчлалын үйлчилгээний байгууллагын тоо</t>
  </si>
  <si>
    <t> 4.2.46, 8.2.3</t>
  </si>
  <si>
    <t>Улсын төсөв, Орон нутгийн төсөв, Бусад эх үүсвэр</t>
  </si>
  <si>
    <t>Соя</t>
  </si>
  <si>
    <t>1.2.2, 1.2.8, 1.2.10, 4.2.47</t>
  </si>
  <si>
    <t>1.2.3, 1.2.7
9.3.49</t>
  </si>
  <si>
    <t xml:space="preserve">Улсын төсөв, Орон нутгийн төсөв, Бусад эх үүсвэр </t>
  </si>
  <si>
    <t>Зорилго 3. Хөгжлийн ирээдүйтэй хот суурин, чөлөөт бүсүүдийн дэд бүтцийн тогтолцоог сайжруулна</t>
  </si>
  <si>
    <t>Дэд бүтцээр холбосон чөлөөт бүс</t>
  </si>
  <si>
    <t>Шинээр ашиглалтад орох шугам сүлжээний урт</t>
  </si>
  <si>
    <t>Км</t>
  </si>
  <si>
    <t>2.5.4, 4.2.36</t>
  </si>
  <si>
    <t>Шинээр ашиглалтад орох эх үүсвэр чадал</t>
  </si>
  <si>
    <t>МВт</t>
  </si>
  <si>
    <t>4.2.38, 4.2.39, 9.3.37</t>
  </si>
  <si>
    <t>Хөгжлийн ирээдүйтэй сум, сууринд шинээр ашиглалтад орох дулааны эх үүсвэрийн чадал</t>
  </si>
  <si>
    <t>Эрчим хүч</t>
  </si>
  <si>
    <t>Хөгжлийн ирээдүйтэй хот, суурин, чөлөөт бүсүүдэд инженерийн дэд бүтцийг байгуулсан хэмжээ</t>
  </si>
  <si>
    <t>2.1.19, 6.3.14, 9.2.24</t>
  </si>
  <si>
    <t>Хөгжлийн ирээдүйтэй сум сууриныг холбосон хатуу хучилттай авто зам</t>
  </si>
  <si>
    <t>8.1.1, 8.1.2, 9.3.17, 9.3.33, 9.3.34</t>
  </si>
  <si>
    <t xml:space="preserve">Улсын төсөв, Гадаад зээл, тусламж </t>
  </si>
  <si>
    <t xml:space="preserve">Ашиглалтад оруулсан авто зам </t>
  </si>
  <si>
    <t>8.1.1, 8.1.2, 9.3.17</t>
  </si>
  <si>
    <t>Ашиглалтад оруулсан авто зам</t>
  </si>
  <si>
    <t>8.2.9, 9.3.13, 9.3.16</t>
  </si>
  <si>
    <t>9.3.22, 9.3.27, 
9.3.31</t>
  </si>
  <si>
    <t xml:space="preserve">Замын хажуугийн зогсоол </t>
  </si>
  <si>
    <t>Зам тээврийн хөгжлийн төв ТӨҮГ, Тээврийн цагдаагийн алба</t>
  </si>
  <si>
    <t>Тэмдэг тэмдэглэгээ</t>
  </si>
  <si>
    <t>Яаралтай тусламж үзүүлэх цэг</t>
  </si>
  <si>
    <t>9.3.18, 9.2.40</t>
  </si>
  <si>
    <t>3.3.2, 4.4.4</t>
  </si>
  <si>
    <t>ТЭЗҮ хийнэ</t>
  </si>
  <si>
    <t>Улсын төсөв, Гадаад дотоодын хөрөнгө оруулалт</t>
  </si>
  <si>
    <t xml:space="preserve">Зурвас </t>
  </si>
  <si>
    <t>5.3.4, 5.3.6, 7.2.8</t>
  </si>
  <si>
    <t>Улсын төсөв,
Орон нутгийн төсөв</t>
  </si>
  <si>
    <t>Улсын төсөв, Нийслэлийн төсөв, Гадаад зээл, тусламж</t>
  </si>
  <si>
    <t>Нийслэл</t>
  </si>
  <si>
    <t xml:space="preserve">Үйл ажиллагаа 3.8.1. Инженерийн бэлтгэл арга хэмжээний барилга байгууламжийг барьж, иргэдийн амьдрах орчин сайжруулан үерийн эрсдэлийг бууруулна. </t>
  </si>
  <si>
    <t xml:space="preserve">Үйл ажиллагаа 3.8.2. Усны нөөцийн эх үүсвэрийг хамгаалах, хуримтлуулах, алдагдлыг бууруулах, усан сан, төвлөрсөн эх үүсвэр, шугам сүлжээг барьж байгуулан хүртээмж, хангамжийг сайжруулна. </t>
  </si>
  <si>
    <t xml:space="preserve">Үйл ажиллагаа 3.8.3. Ариутгах татуургын төвлөрсөн шугам сүлжээ, цэвэрлэх байгууламж барьж, хуучин байгууламжуудад техник, технологийн шинэчлэлт хийж хүртээмжийг нэмэгдүүлнэ. </t>
  </si>
  <si>
    <t>3.8.4</t>
  </si>
  <si>
    <t>Үйл ажиллагаа 3.8.4. Эрчим хүчний ашиглалтын үр ашгийг өсгөж, дэд бүтцийг өргөжүүлэн, технологийн шинэчлэл хийж, хүн амыг тогтвортой эрчим хүчээр хангана.</t>
  </si>
  <si>
    <t>3.8.5</t>
  </si>
  <si>
    <t>Үйл ажиллагаа 3.8.5. Дулааны эрчим хүчний дотоодын хэрэгцээг бүрэн хангах эх үүсвэрийн чадлын нөөцийг бий болгоно.</t>
  </si>
  <si>
    <t>3.8.6</t>
  </si>
  <si>
    <t>Үйл ажиллагаа 3.8.6. Мэдээлэл, холбооны нэгдсэн төвийн барилгуудыг холбож, нэгдсэн том сүлжээ үүсгэнэ.</t>
  </si>
  <si>
    <t>Төслийн нэгжүүд</t>
  </si>
  <si>
    <t>Холболтын найдвартай байдал</t>
  </si>
  <si>
    <t>Эдийн засаг, хөгжлийн яамны 2022 оны ........ 
дугаар сарын ..... өдрийн ................ тоот 
албан бичгийн 6 дугаар хавсралт</t>
  </si>
  <si>
    <t>ҮНДЭСНИЙ ӨРСӨЛДӨХ ЧАДВАРЫГ НЭМЭГДҮҮЛЭХ ЗОРИЛТОТ ХӨТӨЛБӨРИЙН ТӨСӨЛ</t>
  </si>
  <si>
    <t>Эдийн засгийн жилийн дундаж өсөлт</t>
  </si>
  <si>
    <t>Тоон статистик мэдээлэл</t>
  </si>
  <si>
    <t>Инфляцын түвшин</t>
  </si>
  <si>
    <t>Төсвийн тэнцвэржүүлсэн тэнцлийн ДНБ-д эзлэх хувь</t>
  </si>
  <si>
    <t>СЯ, ҮСХ</t>
  </si>
  <si>
    <t>2.6.1, 4.1.6, 4.1.7, 4.1.9, 4.1.10, 5.1.7, 5.1.12, 5.2.11, 9.5.8, 4.1.14</t>
  </si>
  <si>
    <t>Төсвийн зардал, санхүүгийн удирдлагын үзүүлэлт</t>
  </si>
  <si>
    <t>B</t>
  </si>
  <si>
    <t>A</t>
  </si>
  <si>
    <t>PEFA тайлан</t>
  </si>
  <si>
    <t>Төсвийн зардал, санхүүгийн удирдлагын тайлан</t>
  </si>
  <si>
    <t>4.1.6, 4.1.9, 5.1.7, 9.5.8</t>
  </si>
  <si>
    <t xml:space="preserve">1.1.3
</t>
  </si>
  <si>
    <t>4.1.1, 4.1.3, 4.1.7</t>
  </si>
  <si>
    <t>Өнөөгийн үнэ цэнээр илэрхийлсэн Засгийн газрын өрийн ДНБ-д эзлэх дээд хэмжээ</t>
  </si>
  <si>
    <t>4.1.2, 4.6.1, 4.6.2, 4.6.3, 4.6.4</t>
  </si>
  <si>
    <t>УУХҮЯ, ЭЗХЯ</t>
  </si>
  <si>
    <t>Ирээдүйн өв сангийн хуримтлалын ДНБ-д эзлэх хэмжээ</t>
  </si>
  <si>
    <t>ҮСХ, СЯ</t>
  </si>
  <si>
    <t>Санхүү</t>
  </si>
  <si>
    <t>Санхүүгийн салбарын нийт активын ДНБ-д эзлэх хэмжээ</t>
  </si>
  <si>
    <t>СЗХ-ны тайлан</t>
  </si>
  <si>
    <t>СЗХ, СЯ</t>
  </si>
  <si>
    <t>3.3.21, 4.3.11, 4.3.13, 4.3.15, 4.3.30, 4.3.30, 4.3.39</t>
  </si>
  <si>
    <t>МБ, СЯ</t>
  </si>
  <si>
    <t>4.3.11, 4.3.12, 4.3.13, 4.3.14, 4.3.15, 4.3.30, 4.3.39</t>
  </si>
  <si>
    <t>Монголын бизнесийн орчны ерөнхий үнэлгээ</t>
  </si>
  <si>
    <t>Компанийн засаглалын индекс</t>
  </si>
  <si>
    <t>Аудит, нягтлан бодох бүртгэлийн стандартын биелэлтийн индекс</t>
  </si>
  <si>
    <t>Хувьцаа эзэмшигчдийн засаглалын индекс</t>
  </si>
  <si>
    <t>Ашиг сонирхлын зөрчлийн зохицуулалтын индекс</t>
  </si>
  <si>
    <t>Өрсөлдөөнд татвар, татаасын сөрөг нөлөөний индекс</t>
  </si>
  <si>
    <t>Зах зээлийн ноёрхлын хэмжээний индекс</t>
  </si>
  <si>
    <t>Үйлчилгээний салбарын өрсөлдөөний индекс</t>
  </si>
  <si>
    <t>4.5.7</t>
  </si>
  <si>
    <t>Үйл ажиллагаа 2.1.5. Үндэсний болон олон улсын стандартын шаардлагад нийцсэн бүтээгдэхүүн, үйлчилгээний тоог нэмэгдүүлнэ.</t>
  </si>
  <si>
    <t>Баталгаажуулсан бүтээгдэхүүн, үйлчилгээний тоо</t>
  </si>
  <si>
    <t>Баталгаажуулалтын мэдээллийн нэгдсэн сан</t>
  </si>
  <si>
    <t>Хөрөнгө оруулалт болон хөрөнгийн зах зээлийн ДНБ-д эзлэх хувь</t>
  </si>
  <si>
    <t>МБ, СЗХ, ҮСХ</t>
  </si>
  <si>
    <t>4.1.4
4.3.32</t>
  </si>
  <si>
    <t>Хөрөнгийн зах зээлийн мэргэжлийн байгууллагууд</t>
  </si>
  <si>
    <t>Хөрөнгийн зах зээлийн үнэлгээний ДНБ-д эзлэх хувь</t>
  </si>
  <si>
    <t>2.6.12, 4.1.28, 4.1.5, 4.1.18, 4.1.21, 4.1.27, 4.1.28, 4.1.29, 4.1.30, 4.6.4, 4.6.5, 4.6.6, 4.6.8, 4.6.9, 4.4.4</t>
  </si>
  <si>
    <t>ГХЯ, СЯ</t>
  </si>
  <si>
    <t>Гадаадын шууд хөрөнгө оруулалтын ДНБ-д эзлэх хувь</t>
  </si>
  <si>
    <t>Дотоодын хөрөнгө оруулалтын ДНБ-д эзлэх хувь</t>
  </si>
  <si>
    <t>4.3.19, 4.6.9</t>
  </si>
  <si>
    <t>Банкуудын бизнесийн зээлийн жигнэсэн дундаж хүү</t>
  </si>
  <si>
    <t>Мөнгө санхүүгийн статистик</t>
  </si>
  <si>
    <t>Банкны салбараас хувийн хэвшилд олгосон дотоодын зээлийн ДНБ-д эзлэх хувь</t>
  </si>
  <si>
    <t>3.3.18, 3.3.19, 4.5.7, 4.5.9, 4.5.11</t>
  </si>
  <si>
    <t>ХХААХҮЯ-ын статистик</t>
  </si>
  <si>
    <t>ХХААХҮЯ, ХХААХҮЯ</t>
  </si>
  <si>
    <t>Санхүүжилтийн хэмжээ</t>
  </si>
  <si>
    <t>Худалдаа</t>
  </si>
  <si>
    <t>Нийт экспортын хэмжээ</t>
  </si>
  <si>
    <t>Сая ам.доллар</t>
  </si>
  <si>
    <t>Статистик тоон мэдээлэл</t>
  </si>
  <si>
    <t>4.2.4, 4.4.9, 4.4.13, 4.4.14, 4.4.15, 4.4.16, 4.4.17, 4.4.18, 4.5.14, 4.6.9</t>
  </si>
  <si>
    <t>Уул уурхайн бус бүтээгдэхүүний нийт экспортод эзлэх хувь</t>
  </si>
  <si>
    <t>ГХЯ, МҮХАҮТ</t>
  </si>
  <si>
    <t>Худалдааны чиглэлээр байгуулсан гэрээ хэлэлцээрийн тоо</t>
  </si>
  <si>
    <t>Гэрээ хэлэлцээрийн хүрээнд хийгдсэн экспортын хэмжээ</t>
  </si>
  <si>
    <t>ЭЗХЯ, МБ</t>
  </si>
  <si>
    <t>4.4.4, 4.4.8, 4.4.9</t>
  </si>
  <si>
    <t>ГХЯ, СЯ, ЦХХХЯ, ЗТХЯ, ХЗДХЯ</t>
  </si>
  <si>
    <t>Хил нэвтрүүлэлтийн үр ашгийн индекс</t>
  </si>
  <si>
    <t>3.3.23, 4.1.16, 4.1.20, 4.2.29</t>
  </si>
  <si>
    <t>Үйл ажиллагаа 2.3.3. Цахим худалдааны экспортыг нэмэгдүүлнэ.</t>
  </si>
  <si>
    <t>ГХЯ, СЯ, МБ</t>
  </si>
  <si>
    <t>Нийт экспортод цахим худалдааны эзлэх хувь</t>
  </si>
  <si>
    <t>СЯ, МБ, ЦХХХЯ</t>
  </si>
  <si>
    <t>МБ, СЯ, ГХЯ, ЦХХХЯ</t>
  </si>
  <si>
    <t>Хөдөлмөрийн бүтээмжийн түвшин - улсын түвшинд (2015 оны зэрэгцүүлэх үнээр)</t>
  </si>
  <si>
    <t>ҮХГ</t>
  </si>
  <si>
    <t>3.3.8, 3.3.10</t>
  </si>
  <si>
    <t>ҮСХ, СХЗГ, ҮИТ</t>
  </si>
  <si>
    <t>4.2.10, 4.2.20, 8.3.28, 8.3.29, 8.3.30</t>
  </si>
  <si>
    <t>Тохирлын баталгаанд хамрагдсан хөдөө аж ахуйн гаралтай бүтээгдэхүүний нийт экспортын хэмжээ</t>
  </si>
  <si>
    <t>3.3.8, 3.3.10, 4.2.7, 4.2.11, 4.2.14, 4.2.17, 4.2.22, 4.2.23, 4.2.24, 8.1.9, 8.3.9, 8.3.13, 8.3.10, 8.3.24, 8.3.28, 8.3.29, 8.3.30, 8.3.38, 9.2.31</t>
  </si>
  <si>
    <t>Хөдөө аж ахуйн гаралтай түүхий эдийн боловсруулалтын түвшин</t>
  </si>
  <si>
    <t>ҮСХ, СЯ, Холбоод</t>
  </si>
  <si>
    <t>УУХХҮЯ</t>
  </si>
  <si>
    <t xml:space="preserve">Уул уурхайн түүхий эдийн боловсруулалтын түвшин </t>
  </si>
  <si>
    <t>Захиргааны статистик</t>
  </si>
  <si>
    <t>4.2.18, 4.2.19</t>
  </si>
  <si>
    <t>ХХААХҮЯ, УУХХҮЯ</t>
  </si>
  <si>
    <t>1.2.10, 4.2.25, 4.2.27, 4.2.28, 9.5.12</t>
  </si>
  <si>
    <t>Соёлын бүтээлч үйлдвэрлэлийн ДНБ-д эзлэх хувь</t>
  </si>
  <si>
    <t>Тоон контент үйлдвэрлэлийн ДНБ-д эзлэх хувь</t>
  </si>
  <si>
    <t>Салбарын судалгаа</t>
  </si>
  <si>
    <t>1.1.13, 1.2.10, 4.2.43, 4.2.44, 8.2.4, 8.2.5, 8.2.6, 8.2.7, 8.3.11, 9.4.8, 9.5.1, 9.5.11, 9.5.12, 9.5.13, 4.2.44, 4.2.45, 4.2.46, 4.2.47, 4.2.48</t>
  </si>
  <si>
    <t xml:space="preserve">Жуулчдын тоо </t>
  </si>
  <si>
    <t>Сая хүн</t>
  </si>
  <si>
    <t>ҮСХ, БОАЖЯ</t>
  </si>
  <si>
    <t>Аялал жуулчлалын салбарын өрсөлдөх чадварын индекс</t>
  </si>
  <si>
    <t>Эзлэх байр</t>
  </si>
  <si>
    <t>Аялал жуулчлалын өрсөлдөх чадварын индекс</t>
  </si>
  <si>
    <t>1.5.3, 2.2.23, 4.2.18, 4.2.28, 9.5.11, 9.5.18</t>
  </si>
  <si>
    <t>Монголын ноос ноолуурын холбооны дэргэдэх баталгаажуулалтын алба</t>
  </si>
  <si>
    <t>Логистикийн гүйцэтгэлийн индекс</t>
  </si>
  <si>
    <t>EDP</t>
  </si>
  <si>
    <t>Судалгаа</t>
  </si>
  <si>
    <t>4.2.31, 4.2.33, 4.2.38, 4.5.4, 5.3.4, 5.3.12, 5.3.13, 5.3.15, 5.3.17, 5.3.23, 5.4.14, 7.5.1, 7.5.3, 7.5.4, 7.5.5, 7.5.6, 7.5.8, 7.5.9, 7.5.11, 7.5.13, 7.5.15, 7.5.17, 7.5.19, 7.5.21, 7.5.22, 7.5.24, 7.5.26, 7.5.27, 9.4.7, 9.5.17</t>
  </si>
  <si>
    <t>ДНБ-д мэдээлэл, харилцаа холбооны салбарын эзлэх хувь</t>
  </si>
  <si>
    <t>Цахим Үндэстэн баримтлах чиглэл</t>
  </si>
  <si>
    <t>Салбарын судалгаанаас жил тутам авах</t>
  </si>
  <si>
    <t>2.5.15, 4.1.16, 4.4.2, 4.4.4, 4.4.11, 8.1.4, 8.1.6, 8.3.6, 4.2.49, 4.2.50</t>
  </si>
  <si>
    <t>Хөрш орнуудын сүлжээнд холбогдсон тээвэр логистикийн нэгдсэн сүлжээ</t>
  </si>
  <si>
    <t>Агаарын тээврийн үйлчилгээний үр ашгийн индекс</t>
  </si>
  <si>
    <t>Авто замын чанарын индекс</t>
  </si>
  <si>
    <t>Төмөр замын тээврийн үйлчилгээний үр ашгийн индекс</t>
  </si>
  <si>
    <t>Зорилго 4. Шинжлэх ухаан, технологийг хөгжүүлж, үр ашигтай үндэсний инновацын тогтолцоог бүрдүүлнэ.</t>
  </si>
  <si>
    <t>Судалгаа, хөгжүүлэлтэд зарцуулсан зардлын ДНБ-д эзлэх хувь</t>
  </si>
  <si>
    <t>Зорилт 4.1. Шинжлэх ухаан, технологийн ололтод тулгуурлан мэдлэгийн эдийн засаг, дэвшилтэт болон өндөр технологийг хөгжүүлнэ.</t>
  </si>
  <si>
    <t>Нийт боловсруулах үйлдвэрлэлд дунд, өндөр технологийн боловсруулах үйлдвэрийн эзлэх хувь</t>
  </si>
  <si>
    <t>ҮСХ, БШУЯ</t>
  </si>
  <si>
    <t>2.1.5, 2.1.27, 2.1.31, 2.2.35, 2.4.3, 2.4.16, 2.4.18, 2.4.20, 7.4.28</t>
  </si>
  <si>
    <t>2.5.17, 2.5.21, 6.2.17, 7.4.6, 7.4.6, 7.4.22, 7.5.14, 8.3.19, 9.2.12</t>
  </si>
  <si>
    <t>2.4.4, 2.4.10, 2.4.15</t>
  </si>
  <si>
    <t>Хувийн салбарын судалгаа хөгжүүлэлтийн зарцуулалт</t>
  </si>
  <si>
    <t>Ногоон устөрөгчийн судалгаанд зарцуулах хөрөнгийн хэмжээ</t>
  </si>
  <si>
    <t>7.5.2</t>
  </si>
  <si>
    <t>Дэлхийн инновацын индекс</t>
  </si>
  <si>
    <t>Дэлхийн инновацын индексийн тайлан</t>
  </si>
  <si>
    <t>2.1.27, 2.4.12, 2.4.13, 2.4.2, 4.2.30, 4.5.2, 4.5.8, 4.5.15, 7.3.17, 5.2.3, 9.1.13, 9.3.9</t>
  </si>
  <si>
    <t>Патентын хамтын ажиллагааны гэрээний дагуу мэдүүлсэн олон улсын мэдүүлэг</t>
  </si>
  <si>
    <t>ОӨГ</t>
  </si>
  <si>
    <t>2.4.1, 2.4.8, 7.4.17, 7.4.28, 9.1.13</t>
  </si>
  <si>
    <t>Патентын мэдүүлэг</t>
  </si>
  <si>
    <t>2.4.9, 2.4.7, 2.4.14, 2.4.21, 2.5.20</t>
  </si>
  <si>
    <t>Барааны тэмдгийн мэдүүлэг</t>
  </si>
  <si>
    <t>Венчур хөрөнгийн хүртээмжийн индекс</t>
  </si>
  <si>
    <t>4.3.38, 4.5.4, 5.3.4, 5.3.12, 5.3.13, 5.3.15, 5.3.17, 5.3.23, 5.4.14, 7.5.1, 7.5.3, 7.5.4, 7.5.5, 7.5.6, 7.5.8, 7.5.9, 7.5.11, 7.5.13, 7.5.15, 7.5.17, 7.5.19, 7.5.21, 7.5.22, 7.5.24, 7.5.26, 7.5.27, 9.4.7, 9.5.17</t>
  </si>
  <si>
    <t>Стартап эко системийн суурь судалгаа</t>
  </si>
  <si>
    <t>Жижиг, дунд үйлдвэрлэл, үйлчилгээний салбарт хадгалсан ажлын байрны</t>
  </si>
  <si>
    <t>Бүх түвшний боловсролын чанарын шалгуур үзүүлэлттэй болж, жил бүр чанарын үнэлгээ хийдэг болсон байна.</t>
  </si>
  <si>
    <t>Чанарын шалгуур үзүүлэлтийг шинэчилсэн байна.</t>
  </si>
  <si>
    <t>Чанарын үнэлгээг цахимаар зохион байгуулдаг болсон байна.</t>
  </si>
  <si>
    <t>Гүйцэтгэлийн үнэлгээг цахимаар зохион байгуулдаг болсон байна.</t>
  </si>
  <si>
    <t>Эрүүл мэндийн хөгжлийн төв, Гэмтэл согог судлалын үндэсний төв</t>
  </si>
  <si>
    <t>Хэвийн</t>
  </si>
  <si>
    <t>Сайн</t>
  </si>
  <si>
    <t>Улсын Их Хурлын 2022 оны ........ дугаар 
сарын ..... өдрийн ................ дүгээр 
тогтоолын 1 дүгээр хавсралт</t>
  </si>
  <si>
    <t>Улсын Их Хурлын 2022 оны ........ дугаар 
сарын ..... өдрийн ................ дүгээр 
тогтоолын 2 дугаар хавсралт</t>
  </si>
  <si>
    <t>Улсын Их Хурлын 2022 оны ........ дугаар 
сарын ..... өдрийн ................ дүгээр 
тогтоолын 3 дугаар хавсралт</t>
  </si>
  <si>
    <t xml:space="preserve">Үйл ажиллагаа 1.2.2. Байгалийн нөөцийн экологи-эдийн засгийн үнэлгээг шинэчлэн тогтооно. </t>
  </si>
  <si>
    <t>БОАЖЯ, АНЗДТГ-ын жилийн тайлан</t>
  </si>
  <si>
    <t>Улсын Их Хурлын 2022 оны ........ дугаар 
сарын ..... өдрийн ................ дүгээр 
тогтоолын 4 дүгээр хавсралт</t>
  </si>
  <si>
    <t>Үйл ажиллагаа 4.2.4. Төр, иргэний нийгэм болон бизнесийн байгууллагад авлига, ашиг сонирхлын зөрчлийг үл тэвчих сэтгэлгээ, ёс зүй, шударга ёсны тогтолцоог эрхэмлэсэн соёлыг хэвшүүлнэ.</t>
  </si>
  <si>
    <t>Улсын Их Хурлын 2022 оны ........ дугаар 
сарын ..... өдрийн ................ дүгээр 
тогтоолын 5 дугаар хавсралт</t>
  </si>
  <si>
    <t>БОАЖЯ, МЭЕГ, МХЕГ, АНЗДТГ</t>
  </si>
  <si>
    <t xml:space="preserve">Гамшиг, аюулт үзэгдэл, ослын улмаас учирсан хохирлын ДНБ-д эзлэх хувь </t>
  </si>
  <si>
    <t>ЗТХЯ;
АНЗДТГ</t>
  </si>
  <si>
    <t>Тоо, хувь</t>
  </si>
  <si>
    <t>Үнэлэмжийн судалгаа</t>
  </si>
  <si>
    <t>Төрийн болон төрийн бус байгууллага</t>
  </si>
  <si>
    <t>СоЯ, Цагдаагийн газрын тайлан мэдээ, Судалгааны байгууллагуудын тайлан, Мэдээлэл, нийгмийн үнэлгээний дүн</t>
  </si>
  <si>
    <t>Баримт бичгийн шинжилгээ, Социологийн судалгаа, Статистик мэдээлэл</t>
  </si>
  <si>
    <t>СоЯ, Цагдаагийн газрын тайлан мэдээ, Судалгааны байгууллагуудын тайлан мэдээл, Нийгмийн үнэлгээний дүн</t>
  </si>
  <si>
    <t>Баримт бичгийн шинжилгээ, Цахим мэдээллийн сан</t>
  </si>
  <si>
    <t>ЭЗХЯ, БШУЯ, ХНХЯ-ны тайлан, Холбогдох судалгаа, Цахим мэдээллийн сан</t>
  </si>
  <si>
    <t xml:space="preserve">Үйл ажиллагаа 4.1.4.Ялгаатай хэрэгцээт суралцагчдыг боловсролд хамрагдах түвшинийг нэмэгдүүлнэ.
</t>
  </si>
  <si>
    <t>10% нэмэгдүүлнэ</t>
  </si>
  <si>
    <t>15% нэмэгдүүлнэ</t>
  </si>
  <si>
    <t>Үйл ажиллагаа 3.8.2. Төрийн байгууллагууд үндэсний хөгжлийн бодлого, төлөвлөлттэй уялдуулан албан ёсны статистикийг болон захиргааны тоо мэдээлэл болон жендер статистикийг хөгжүүлэх төлөвлөгөө боловсруулж, хэрэгжүүлнэ.</t>
  </si>
  <si>
    <t>45% нэмэгдүүлнэ</t>
  </si>
  <si>
    <t xml:space="preserve">10 мэргэжил </t>
  </si>
  <si>
    <t>20 мэргэжил</t>
  </si>
  <si>
    <t>30% нэмэгдүүлнэ</t>
  </si>
  <si>
    <t>60% нэмэгдүүлнэ</t>
  </si>
  <si>
    <t>Соёлын биет бус өвийг өвлөн уламжлагч</t>
  </si>
  <si>
    <t>Баримт бичгийн шинжилгээ, Түүвэр судалгаа</t>
  </si>
  <si>
    <t>Мэргэжлийн болон дээд боловсрол сургалтын байгууллагын мэдээлэл, Статистик мэдээ</t>
  </si>
  <si>
    <t>Ажил олгогчдын сэтгэл ханамжийн судалгаа, Хөдөлмөр эрхлэлтийн мөшгөх судалгааны тайлан</t>
  </si>
  <si>
    <t>Баримт бичгийн шинжилгээ, Түүвэр судалгаа, Статистик мэдээ</t>
  </si>
  <si>
    <t>Баримт бичгийн шинжилгээ, Түүвэр судалгаа
Статистик мэдээ</t>
  </si>
  <si>
    <t>Баримт бичгийн шинжилгээ, Тоон болон чанарын судалгаа</t>
  </si>
  <si>
    <t>МБС, ДБ-ын сургалтын байгууллагын тайлан,
БШУЯ-ны тайлан</t>
  </si>
  <si>
    <t>БҮТ, Сургалтын цэцэрлэгүүдийн тайлан, мэдээ</t>
  </si>
  <si>
    <t>Хилийн чанад дахь Монголчуудын "Дэлхийн Монголчууд" хөтөлбөрт өгөх үнэлгээ</t>
  </si>
  <si>
    <t>Баримт бичгийн шинжилгээ, Статистик</t>
  </si>
  <si>
    <t>БҮТ, ЕБС-ийн тайлан, мэдээ</t>
  </si>
  <si>
    <t>БЕГ-ийн тайлан, Стандартын хэрэгжилтийн тайлан, дүн мэдээ</t>
  </si>
  <si>
    <t>БШУЯ, ДМБСБЗГ, БЕГ-ийн тайлан, Сэтгэл ханамжийн судалгааны тайлан</t>
  </si>
  <si>
    <t>Цахим систем, үнэлгээний үр дүн, Ашиглалтын тайлан, Статистик, Чанарын үнэлгээ</t>
  </si>
  <si>
    <t>МИҮЗ, МБСБ, Их дээд сургуулийн тайлан, Статистик мэдээлэл</t>
  </si>
  <si>
    <t>Бичиг баримтын шинжилгээ</t>
  </si>
  <si>
    <t>Статистик мэдээ, Баримт бичгийн шинжилгээ, Сэтгэл ханамжийн судалгаа</t>
  </si>
  <si>
    <t>Их дээд, мэргэжлийн болон техникийн боловсрол, Сургалтын байгууллагууд, Насан туршийн боловсролын төвүүд</t>
  </si>
  <si>
    <t>Нарийн ногооны хүлэмж, га</t>
  </si>
  <si>
    <t>Үйл ажиллагаа 5.1.5. Хот, хөдөөгийн боловсролын чанарын ялгааг арилгана.</t>
  </si>
  <si>
    <t>Баримт бичгийн шинжилгээ, Статистик, Сэтгэл ханамжийн судалгаа</t>
  </si>
  <si>
    <t xml:space="preserve">100,000 амьд төрөлтөд ногдох төрөлхийн тэмбүүгийн түвшин </t>
  </si>
  <si>
    <t>112 (өвлийн 32, зуны 88)</t>
  </si>
  <si>
    <t>ЭМЯ-ны төрөлтийн бүртгэл</t>
  </si>
  <si>
    <t>ЭМЯ-ны нас баралтын тайлан мэдээ</t>
  </si>
  <si>
    <t>ЭМЯ-ны дархлаажуулалтын тайлан мэдээ</t>
  </si>
  <si>
    <t>ЭМЯ-ны төрөлтийн бүртгэл мэдээлэл</t>
  </si>
  <si>
    <t>Хүн амын ажил эрхлэлтийн жилийн тайлан, Төрийн албаны зөвлөлийн тайлан</t>
  </si>
  <si>
    <t>ХНХЯ-ны тайлан, мэдээ</t>
  </si>
  <si>
    <t>ГХЯ, Хил хамгаалах ерөнхий газар</t>
  </si>
  <si>
    <t>ХНХЯ болон аймаг, нийслэлийн ЗДТГ-ын хамтарсан үнэлгээ</t>
  </si>
  <si>
    <t>ХНХЯ болон аймаг, нийслэлийн ЗДТГ хамтарсан үнэлгээний тайлан</t>
  </si>
  <si>
    <t>Стандарт хэмжил зүйн газар, МХГ</t>
  </si>
  <si>
    <t>70,000.0 /Өссөн дүнгээр/</t>
  </si>
  <si>
    <t>100,000.0 /Өссөн дүнгээр/</t>
  </si>
  <si>
    <t>1,329.0
264.0</t>
  </si>
  <si>
    <t>1,354.0
279.0</t>
  </si>
  <si>
    <t>1,314.0
255.0</t>
  </si>
  <si>
    <t>Эхний 2000-д 1 сургууль</t>
  </si>
  <si>
    <t>Их дээд сургууль 3500 д жагсаж байна.</t>
  </si>
  <si>
    <t>ХХААХҮЯ, ҮАБЗ</t>
  </si>
  <si>
    <t>95.0
45.0</t>
  </si>
  <si>
    <t>100.0
57.0</t>
  </si>
  <si>
    <t>1. 10.0
2. 4.0</t>
  </si>
  <si>
    <t>1. 5.0
2. 2.0</t>
  </si>
  <si>
    <t>ХХААХҮЯ,ҮАБЗ- -ийн мэдээ</t>
  </si>
  <si>
    <t>ХХААХҮЯ, ҮАБЗ-ийн мэдээ</t>
  </si>
  <si>
    <t xml:space="preserve">Монгол Улсын хүн амын хоол тэжээлийн тулгамдаж буй асуудлын тайлан </t>
  </si>
  <si>
    <t>ЭМЯ, Нийгмийн эрүүл мэндийн төв</t>
  </si>
  <si>
    <t xml:space="preserve">ХЗДХЯ, ГХУСЗ </t>
  </si>
  <si>
    <t>&lt;43.0</t>
  </si>
  <si>
    <t>&lt;82.0</t>
  </si>
  <si>
    <t>МБС, ДБ-ийн эмэгтэй суралцагчийн эзлэх жин 
30.0%</t>
  </si>
  <si>
    <t>МБС, ДБ-ийн эмэгтэй суралцагчийн эзлэх жин 
50.0%</t>
  </si>
  <si>
    <t>Нийслэлийн захиргааны статистик мэдээ</t>
  </si>
  <si>
    <t>БХБЯ,
ТОСК</t>
  </si>
  <si>
    <t>Бичиг үсэг тайлагдалт улсын хэмжээнд 98.5%,
Тоон бичиг үсгийн чадавхын үзүүлэлт 42%</t>
  </si>
  <si>
    <t>СоЯ, ГБХЗХГ</t>
  </si>
  <si>
    <t>УБЕГ,
ГБХЗХГ</t>
  </si>
  <si>
    <t>СоЯ, Аймаг, нийслэлийн ЗДТГ</t>
  </si>
  <si>
    <t xml:space="preserve"> СЯ, ХНХЯ</t>
  </si>
  <si>
    <t>Түүвэр, Нэлэнхүй ажиглалт</t>
  </si>
  <si>
    <t>Ккал</t>
  </si>
  <si>
    <t xml:space="preserve">ЗГХЭГ, Шадар сайдын Ажлын алба </t>
  </si>
  <si>
    <t>Сургалтын үйл ажиллагааны тайлан</t>
  </si>
  <si>
    <t>Зорилт 3.1. Хүнсний бүтээгдэхүүний бэлтгэл, хадгалалт, тээвэрлэлт, түгээлтийн сүлжээн дэх аюулгүй байдлыг хангана.</t>
  </si>
  <si>
    <t>Ам.доллар</t>
  </si>
  <si>
    <t>ХНХЯ, 
БШУЯ, ҮСХ</t>
  </si>
  <si>
    <t>Ширхэг</t>
  </si>
  <si>
    <t>57/192</t>
  </si>
  <si>
    <t>Үйл ажиллагаа 2.3.2. Бүх нийтэд хүний эрхийн ойлголт, мэдлэг, хандлагыг  төлөвшүүлнэ.</t>
  </si>
  <si>
    <t>Хүлэмжийн хийн тооллого хийх арга зүй</t>
  </si>
  <si>
    <t>Үйл ажиллагаа 4.3.3. Зорилтот бүлгүүдэд орон байрны нөхцөлөө сайжруулахад чиглэсэн санхүүжилтийн тогтолцоог бүрдүүлнэ.</t>
  </si>
  <si>
    <t>Үйл ажиллагаа 4.4.2. Ургийн овгийн нэршлийг судалгаанд суурилан шинэчлэн тогтооно.</t>
  </si>
  <si>
    <t>М2/жил</t>
  </si>
  <si>
    <t>М2</t>
  </si>
  <si>
    <t xml:space="preserve">Мкг/м3 </t>
  </si>
  <si>
    <t>Хүн ам орон сууцны тооллогоор</t>
  </si>
  <si>
    <t>БОАЖЯ, СХГ, СГЗ</t>
  </si>
  <si>
    <t xml:space="preserve">
СӨБ-д 30%
ЕБС-д 40%
ДБ-д 50%</t>
  </si>
  <si>
    <t xml:space="preserve">
СӨБ-д 50%
ЕБС-д 50%
</t>
  </si>
  <si>
    <t>УСУГ-ын тайлан</t>
  </si>
  <si>
    <t>Үйл ажиллагаа 4.4.4. Монгол хүний удмын санг хамгаалах, угийн бичиг хөтлөх, уламжлалт мэдлэг, сайн туршлага, угийн бичгийн биет хэлбэрийг сурталчлах, эрсдэлээс урьдчилан сэргийлэх сургалт, нөлөөллийн ажлыг эрчимжүүлнэ.</t>
  </si>
  <si>
    <t>Мянган тонн</t>
  </si>
  <si>
    <t>ҮСХ-ны жилийн тайлан</t>
  </si>
  <si>
    <t xml:space="preserve">ҮСХ-ны тоон судалгаа </t>
  </si>
  <si>
    <t xml:space="preserve">Экспертийн ярилцлага, харьцуулсан судалгаа, Олон улсын туршлага, онолын үндэслэл </t>
  </si>
  <si>
    <t>6 жил</t>
  </si>
  <si>
    <t>Соёлын төв, ордны үйл ажиллагаагаар соёлын боловсролыг хүртэж буй оролцогчид, давхардсан тоо</t>
  </si>
  <si>
    <t>Театр, чуулга, филармони, галерейн урлагийн боловсролын хөтөлбөрт хамрагдагчдын тоо</t>
  </si>
  <si>
    <t>Зорилт 5.5. Хүүхдийн хөдөлмөрийн тэвчишгүй хэлбэр, албадан хөдөлмөрийг устгаж, хөдөлмөрийн хүрээн дэх ялгаварлал, дарамтыг бууруулна.</t>
  </si>
  <si>
    <t>УИХ-ын 2016 оны 42 дугаар тогтоол (699 шүүгч)</t>
  </si>
  <si>
    <t xml:space="preserve">Харьцуулсан судалгаа, Олон Улсын туршлага, онолын үндэслэл </t>
  </si>
  <si>
    <t>Музейн олон нийтийн боловсролын хөтөлбөрт хамрагдсан хүн</t>
  </si>
  <si>
    <t>Олон нийтийн ажилд оролцогчид</t>
  </si>
  <si>
    <t>Shuukh.mn, Live.shuukh.mn цахим хаяг</t>
  </si>
  <si>
    <t>ХЗДХЯ-ны тайлан мэдээ</t>
  </si>
  <si>
    <t xml:space="preserve"> "МУ-ын төрөөс орон нутгийн хамгаалалтын талаар баримтлах бодлого”, Батлан хамгаалахын багц хуулиуд, ЗГ-ын үйл ажиллагааны хөтөлбөр</t>
  </si>
  <si>
    <t xml:space="preserve"> Батлан хамгаалах багц хуулиуд, ЗГ-ын үйл ажиллагааны хөтөлбөр</t>
  </si>
  <si>
    <t xml:space="preserve">Харьцуулсан судалгаа, Олон улсын туршлага, онолын үндэслэл </t>
  </si>
  <si>
    <t>СӨБ - 12,547.0, 6.5%</t>
  </si>
  <si>
    <t>Боловсролын түвшин бүрд - 30</t>
  </si>
  <si>
    <t>Боловсролын түвшин бүрд - 100</t>
  </si>
  <si>
    <t>МБС, ДБ-ийн эмэгтэй багшийн эзлэх жин 
30.0%</t>
  </si>
  <si>
    <t>МБС, ДБ-ийн эмэгтэй багшийн эзлэх жин 
50.0%</t>
  </si>
  <si>
    <t>Системийн боловсруулалт 90.0%</t>
  </si>
  <si>
    <t>Сайжруулалт 100.0%</t>
  </si>
  <si>
    <t xml:space="preserve">Алсын хараа-2050
</t>
  </si>
  <si>
    <t>Индексийн өсөлтийн хувийг тооцсон тайлан</t>
  </si>
  <si>
    <t xml:space="preserve">Зорилт 1.2. Байгалийн үнэ цэн өгөөжийг үнэлэн хамгааллын менежментийг сайжруулж, нэгдсэн удирдлага, хяналтын тогтолцоог бүрдүүлнэ. </t>
  </si>
  <si>
    <t>ХЗДХЯ-ны судалгаа, мэдээ, тайлан</t>
  </si>
  <si>
    <t>Монгол Улсад эмчлэх боломжгүй өвчин эмгэг</t>
  </si>
  <si>
    <t>Шуурхай удирдлагын нэгж бүхий эрүүл мэндийн байгууллага</t>
  </si>
  <si>
    <t>Товлолт дархлаажуулалтын хамралт, Улаанбурхан, гахайн хавдар, улаануудын эсрэг сэргийлэх тарилгын хамралт /2 дахь тун/</t>
  </si>
  <si>
    <t>Эрүүл мэндийн нийт зардалд хувь хүний халааснаас төлөгдсөн төлбөр</t>
  </si>
  <si>
    <t>60/180</t>
  </si>
  <si>
    <t>Эрүүл мэндийн нэмэлт даатгалд хамрагдалт</t>
  </si>
  <si>
    <t>30/180</t>
  </si>
  <si>
    <t>95/179</t>
  </si>
  <si>
    <t>75/179</t>
  </si>
  <si>
    <t>Мэргэшлийн үндэсний хүрээнд бүртгэж, баталгаажуулсан мэргэшил</t>
  </si>
  <si>
    <t>Мэргэшлийн үндэсний хүрээнд бүртгэгдсэн мэргэшил</t>
  </si>
  <si>
    <t>Ажил мэргэжлийн лавлах, мэргэжлийн стандарт</t>
  </si>
  <si>
    <t>Ажлын байраар хангагдсан төгсөгчид (тэргүүлэх салбар, мэргэжлээр, түвшнээр, хүйсээр, байршлаар)</t>
  </si>
  <si>
    <t>Төрөөс дэмжлэг авсан ДБСБ-ын суралцагчид</t>
  </si>
  <si>
    <t>Төрөөс дэмжлэг авсан МБСБ-ын суралцагчид</t>
  </si>
  <si>
    <t>Шинэчилсэн индексээр тусгай зөвшөөрөл авсан сургалтын байгууллага</t>
  </si>
  <si>
    <t>ХЗДХЯ, АТГ, УЕПГ, УДШ</t>
  </si>
  <si>
    <t>ХЗДХЯ, ТЕГ, АТГ</t>
  </si>
  <si>
    <t>СЯ, ЭЗХЯ, МБ</t>
  </si>
  <si>
    <t>БШУЯ, АТГ</t>
  </si>
  <si>
    <t xml:space="preserve">Ардчилсан засаглал судалгаа, АТГ-ын мэдээлэл
</t>
  </si>
  <si>
    <t xml:space="preserve"> БХБЯ, ГЗБГЗЗГ</t>
  </si>
  <si>
    <t>БХБЯ, ГЗБГЗЗГ</t>
  </si>
  <si>
    <t>Эрүүл мэндийн шалтгаан, эрсдэлт гэмт хэрэгт өртсөн мөн жирэмсэлснээс шалтгаалан сургууль завсардсан охидын боловсролын үйлчилгээнд үргэлжлүүлэн хамрагдалт</t>
  </si>
  <si>
    <t>Жендэрийн ялгаварлалгүй амьдрах дадал төлөвшүүлэх богино хугацааны хувилбарт сургалт</t>
  </si>
  <si>
    <t>УУХҮЯ, АМГТГ, ҮСХ</t>
  </si>
  <si>
    <t>БОАЖЯ, МХЕГ, ЦЕГ, ЭМЯ, СоЯ ХХААХҮЯ, ҮСХ, СХЗГ-ын тайлан</t>
  </si>
  <si>
    <t>БОАЖЯ, ҮСХ-ны тайлан</t>
  </si>
  <si>
    <t>9,050 сая төгрөг</t>
  </si>
  <si>
    <t>БОАЖЯ, МХЕГ -ны тайлан</t>
  </si>
  <si>
    <t>БОАЖЯ, МХЕГ-ны тайлан</t>
  </si>
  <si>
    <t>СоЯ, ХХААХҮЯ, БОАЖЯ-ны тайлан</t>
  </si>
  <si>
    <t>Алсын хараа-2050 урт хугацааны бодлогын баримт бичиг, Соёлын тухай хууль</t>
  </si>
  <si>
    <t>Алсын хараа-2050 урт хугацааны бодлогын баримт бичиг, Соёлын салбарын бүс орон нутгийн хөрөнгө оруулалтын мэдээлэл</t>
  </si>
  <si>
    <t>ЭХЯ, ЭЗХЯ, ЧБЗАА</t>
  </si>
  <si>
    <t>3</t>
  </si>
  <si>
    <t xml:space="preserve">Харилцаа холбооны дэд бүтцийн индекс </t>
  </si>
  <si>
    <t>Төслийн материал ажлын хэсгийн дүгнэлт</t>
  </si>
  <si>
    <t>Боловсролын болон үйлдвэрлэгч байгууллагуудын дундын дадлагын баазтай мэргэжил</t>
  </si>
  <si>
    <t>ДШХ-ны гишүүн орнуудын жил бүрийн статистик</t>
  </si>
  <si>
    <t>Боловсролын салбарт эрэгтэй багшийн эзлэх жин</t>
  </si>
  <si>
    <t>1.4, 1.5</t>
  </si>
  <si>
    <t>2.2.32, 2.2.33, 3.5.2, 3.5.3, 3.5.4</t>
  </si>
  <si>
    <t>СЯ, ЦХХХЯ, МБ</t>
  </si>
  <si>
    <t>Үйлдвэрлэлт, экспортын статистик мэдээ, салбарын холбоодын тайлан мэдээ</t>
  </si>
  <si>
    <t>Ерөнхий боловсрол,  мэргэжлийн боловсрл, дээд боловсролын суралцагчийн гүйцэтгэлийн үнэлгээний дундаж</t>
  </si>
  <si>
    <t>Ерөнхий боловсролын нэг багшид ногдох суралцагч</t>
  </si>
  <si>
    <t>Олон улсын болон үндэсний ур чадварын уралдаанд оролцсон амжилт үзүүлсэн багш</t>
  </si>
  <si>
    <t>Олон улсын болон үндэсний ур чадварын уралдаанд амжилт үзүүлсэн суралцагч</t>
  </si>
  <si>
    <t>Олон улсын шалгуурт нийцсэн мэргэжлийн боловсролын сургалтын байгууллага</t>
  </si>
  <si>
    <t>Чанарын үнэлгээний хамрагдалт</t>
  </si>
  <si>
    <t>Хөдөөгийн суралцагчдын цахим сургалтад хамрагдалт</t>
  </si>
  <si>
    <t>Хөдөөгийн багшийн мэргэжлийн хөгжлийн сургалтад хамрагдалт</t>
  </si>
  <si>
    <t>Мэргэшил дээшлүүлсэн төгсөгчид</t>
  </si>
  <si>
    <t>Хөрвөх болон ур чадварын дутагдал нөхөх сургалтад хамрагдсан иргэд</t>
  </si>
  <si>
    <t>2.1.1, 2.1.6, 2.1.9</t>
  </si>
  <si>
    <t>Нийгэм, соёл, эрүүл мэндийн болон бусад салбарын хамтын ажиллагааны хүрээнд мэдлэг, чадвар нэмэгдүүлэх сургалт, үйл ажиллагаанд хамрагдсан бүх насны иргэд</t>
  </si>
  <si>
    <t>2.1.3, 2.1.6, 2.1.9, 2.1.10, 2.1.30</t>
  </si>
  <si>
    <t>2.1.9, 2.1.10, 2.1.43, 1.1.18, 2.1.28</t>
  </si>
  <si>
    <t>2.1.3, 2.1.8, 2.1.10, 2.1.29, 2.2.31, 2.1.37</t>
  </si>
  <si>
    <t>2.1.5, 2.1.30, 2.1.34</t>
  </si>
  <si>
    <t>2.1.2, 2.1.4, 2.1.9, 2.1.29, 2.1.30</t>
  </si>
  <si>
    <t>Сургалтад хамрагдсан тусгай хэрэгцээт суралцагчийн эцэг эх, асран хамгаалагч</t>
  </si>
  <si>
    <t>2.1.11, 2.1.12, 2.1.13, 2.1.14, 2.1.15, 2.1.16, 2.1.17, 2.1.19</t>
  </si>
  <si>
    <t>2.1.18, 2.1.19, 2.1.21</t>
  </si>
  <si>
    <t>Ажил мэргэжлийн чиг баримжаа олгох үйлчилгээ авсан иргэд</t>
  </si>
  <si>
    <t>2.1.25, 2.1.43, 2.1.44</t>
  </si>
  <si>
    <t>2.1.11, 2.1.12, 2.1.13, 2.1.14, 2.1.15, 2.1.16, 2.1.17, 2.1.19, 2.1.22, 2.1.23, 2.1.15</t>
  </si>
  <si>
    <t>Олон улсын эко сургуулийн хөтөлбөрт хамрагдсан ерөнхий боловсролын сургууль, цэцэрлэг</t>
  </si>
  <si>
    <t>2.1.17, 2.1.31, 2.1.34, 2.1.35, 2.1.39, 2.1.40</t>
  </si>
  <si>
    <t xml:space="preserve">2.1.4, 2.1.8, 2.1.34, 2.1.40, 2.1.44
</t>
  </si>
  <si>
    <t xml:space="preserve">1.5.4, 2.1.4, 2.1.7, 2.1.8,
</t>
  </si>
  <si>
    <t>2.1.4, 2.1.7, 2.1.8, 2.1.42</t>
  </si>
  <si>
    <t>Нийгмийн хариуцлагын хүрээнд байгаль орчныг хамгаалах, уур амьсгалын өөрчлөлт, ногоон амьдралын хэв маяг, байгальд ээлтэй үйлдвэрлэл, хэрэглээний дадлыг төлөвшүүлэх чиглэлээр тогтмол мэдээлэл түгээдэг хэвлэл, мэдээллийн байгууллага</t>
  </si>
  <si>
    <t>2.1.9, 2.1.11, 2.1.12, 2.1.29, 2.1.30, 2.1.32, 2.1.43</t>
  </si>
  <si>
    <t>2.1.34, 2.1.35, 2.1.42, 2.1.43, 2.1.44</t>
  </si>
  <si>
    <t xml:space="preserve">2.1
</t>
  </si>
  <si>
    <t>Үйл ажиллагаа 1.6.1. Үндсэн хуулийн цэцийг хүний үндсэн эрх зөрчигдсөн тохиолдлыг хянахад онцгой үүрэгтэй институци болгоно.</t>
  </si>
  <si>
    <t>Өсөлтийн хоцролттой тав хүртэлх насны хүүхэд</t>
  </si>
  <si>
    <t>3.1.13, 3.1.18</t>
  </si>
  <si>
    <t>Хүүхдэд чиглэсэн дэмжлэгт хамрагдсан гэр бүл</t>
  </si>
  <si>
    <t>9.1.7, 2.3.3</t>
  </si>
  <si>
    <t>Хүүхдийн тооноос хамаарч ХАОАТ-ын чөлөөлөлтөд хамрагдах хүн</t>
  </si>
  <si>
    <t>9.2.40, 9.2.36</t>
  </si>
  <si>
    <t>5.5.3</t>
  </si>
  <si>
    <t>2.5.1, 3.2.4</t>
  </si>
  <si>
    <t>2.5.3, 2.5.4</t>
  </si>
  <si>
    <t>Сайн дурын үйлчилгээнд хамрагдсан ахмад настан</t>
  </si>
  <si>
    <t>3.3.1, 3.3.22</t>
  </si>
  <si>
    <t>Хөтөлбөрт хамрагдсан ахмад настан</t>
  </si>
  <si>
    <t>4.1.19, 2.6.5</t>
  </si>
  <si>
    <t>3.3.3, 3.3.7</t>
  </si>
  <si>
    <t>5.5.7, 9.4.4</t>
  </si>
  <si>
    <t>3.1.2, 3.1.5</t>
  </si>
  <si>
    <t>Хөгжлийн бэрхшээлтэй хүн, ахмад настан, хүүхэд зэрэг хүн амын бүлэгт ээлтэй, хүртээмжтэй иргэний барилга байгууламж</t>
  </si>
  <si>
    <t>6.1.3, 9.2.10</t>
  </si>
  <si>
    <t>6, 9</t>
  </si>
  <si>
    <t>Осол гэмтэл гарахад нөлөөлсөн зөрчлийн бууралт</t>
  </si>
  <si>
    <t>Осол гэмтлийг бууруулах чиглэлээр хувийн хэвшил, ОУБ-аас зарцуулсан хөрөнгө</t>
  </si>
  <si>
    <t xml:space="preserve"> 5.5.1</t>
  </si>
  <si>
    <t>Үйл ажиллагаандаа зохистой дадал, аюулын дүн шинжилгээ ба эгзэгтэй цэгийн хяналтын тогтолцоог нэвтрүүлсэн аж ахуйн нэгж</t>
  </si>
  <si>
    <t xml:space="preserve"> 5.3.1</t>
  </si>
  <si>
    <t xml:space="preserve"> 5.3.2</t>
  </si>
  <si>
    <t xml:space="preserve"> 5.2.2</t>
  </si>
  <si>
    <t xml:space="preserve"> 5.2.1</t>
  </si>
  <si>
    <t xml:space="preserve"> 5.4.2</t>
  </si>
  <si>
    <t xml:space="preserve"> 5.4.1</t>
  </si>
  <si>
    <t>Хоол хүнсээр дамжих өвчний дэгдэлт</t>
  </si>
  <si>
    <t>5.6.2</t>
  </si>
  <si>
    <t>Зорилт 4.3. Авлигаас урьдчилан сэргийлэх төр, хувийн хэвшил, иргэний нийгмийн хамтын ажиллагаа, олон нийтийн хяналтыг дээшлүүлнэ.</t>
  </si>
  <si>
    <t>Нийт дутаг дэвсгэрийг хамарсан хувь</t>
  </si>
  <si>
    <t>2.5.16, 8.3.18, 8.3.19, 8.3.21</t>
  </si>
  <si>
    <t>1000 хүнд ногдох нийгмийн ажилтан, сэтгэл зүйч, гэр бүл судлаач</t>
  </si>
  <si>
    <t>Хамгаалах байраар үйлчлүүлэгч</t>
  </si>
  <si>
    <t>Хүүхдийн эсрэг гэмт хэрэг</t>
  </si>
  <si>
    <t>Үйл ажиллагаа 2.1.3. Хүний эрхийн мэдлэг, хандлагыг төрийн удирдах албан тушаалтны томилгоонд болон төрийн албан хаагчийн ур чадварын үнэлэх шалгуурын гол үзүүлэлт болгоно.</t>
  </si>
  <si>
    <t>3, 4</t>
  </si>
  <si>
    <t xml:space="preserve">Үйл ажиллагаа 2.1.6. Монгол Улс дахь хүний эрх, эрх чөлөөний нөхцөл байдлыг үнэлэх индекс боловсруулж, жил бүр гарч буй өөрчлөлтийг хэмжих байдлаар ахиц дэвшил гаргана. </t>
  </si>
  <si>
    <t>Хараа хяналтгүй хүүхэд</t>
  </si>
  <si>
    <t>Үйл ажиллагаа 4.1.4. Авлига, албан тушаалын гэмт хэргийн мэдээлэл хүлээн авах, нууцыг хадгалах тогтолцоог бэхжүүлж, энэ төрлийн гэмт хэргийг илчилсэн, мэдээлсэн хүнийг хамгаалах эрх зүйн үндсийг бүрдүүлнэ.</t>
  </si>
  <si>
    <t>Үйл ажиллагаа 4.1.5. Мөнгө угаах, терроризмтой тэмцэх эрх зүйн орчныг боловсронгуй болгоно.</t>
  </si>
  <si>
    <t>Үйл ажиллагаа 4.1.6. Авлига, албан тушаалын гэмт хэрэг үйлдсэн албан тушаалтны улс, нийгэмд учруулсан мөнгөн хохирлыг тооцож, нөхөн төлүүлэх механизмыг сайжруулна.</t>
  </si>
  <si>
    <t>Үйл ажиллагаа 4.1.7. Санхүүгийн хориг арга хэмжээ авах байгууллагаас (ФАТФ) гаргадаг мөнгө угаах, терроризмыг санхүүжүүлэхтэй тэмцэх арга хэмжээг үр дүнтэй хэрэгжүүлнэ.</t>
  </si>
  <si>
    <t>Зорилт 4.2. Авлигыг үл тэвчих соёлыг төлөвшүүлнэ.</t>
  </si>
  <si>
    <t>Үйл ажиллагаа 4.2.2. Авлигын эсрэг соён гэгээрүүлэх арга хэмжээний үр дүнг үнэлэх аргачлалыг нэвтрүүлнэ.</t>
  </si>
  <si>
    <t> 9</t>
  </si>
  <si>
    <t>Бүх нийтэд хүний эрхийн боловсрол олгох, хүний эрхийн зөрчлөөс урьдчилан сэргийлэхэд чиглэсэн сургалт, сурталчилгааг зохион байгуулах нэгдсэн тогтолцоог бэхжүүлсэн эсэх.</t>
  </si>
  <si>
    <t xml:space="preserve">Хүний эрхийн хангах, хамгаалах үйл ажиллагаанд баримтлах зарчим, хүрээ хязгаарыг оновчтой тодорхойлсон эсэх </t>
  </si>
  <si>
    <t>2, 3</t>
  </si>
  <si>
    <t>Эрчим хүчний хэмнэлттэй орон сууцны зээл авсан өрх</t>
  </si>
  <si>
    <t>Угийн бичиг хөтөлдөг өрх</t>
  </si>
  <si>
    <t>Орон нутгийн төрийн худалдан авалтын хэмжээ</t>
  </si>
  <si>
    <t>Үйл ажиллагаа 4.3.4. Авлигаас урьдчилан сэргийлэх үйл ажиллагаанд олон нийтийг татан оролцуулах механизмыг тодорхой болгох, иргэд, иргэний нийгэм, мэргэжлийн холбоодын байгууллагын чадавхыг сайжруулж, төлөвшүүлэх, хамтын ажиллагааг өргөжүүлэх, хууль, шүүхийн байгууллагуудад итгэх иргэдийн итгэлийг нэмэгдүүлэхэд чиглэсэн арга хэмжээг авч хэрэгжүүлнэ.</t>
  </si>
  <si>
    <t>Үйл ажиллагаа 4.3.5. Шүүх, прокурор, авлигатай тэмцэх байгууллагын авлига, албан тушаалын гэмт хэргийг шалган шийдвэрлэх чадавхыг бэхжүүлж, дотоод, гадаад хамтын ажиллагааг хөгжүүлнэ.</t>
  </si>
  <si>
    <t>Үйл ажиллагаа 2.1.7. Иргэдийн шашин шүтэх, эс шүтэх эрх чөлөөг аливаа хэлбэрээр зөрчихөөс хамгаалахтай холбоотой зарчмыг тодорхойлж, эрх зүйн орчныг боловсронгуй болгоно.</t>
  </si>
  <si>
    <t xml:space="preserve">Үйл ажиллагаа 2.1.9. Хэвлэн нийтлэх эрх чөлөөг бүх талаар хангаж, ёс зүйтэй, мэргэшсэн сэтгүүл зүйг хөгжүүлнэ </t>
  </si>
  <si>
    <t>Овгийн нэршлээ шинэчилсэн иргэн</t>
  </si>
  <si>
    <t>Генийн санд хамрагдсан иргэн</t>
  </si>
  <si>
    <t>Уул уурхай ААН-ийн орон нутгийн төсөвт төвлөрүүлсэн орлого</t>
  </si>
  <si>
    <t>Хөдөө аж ахуйн гаралтай бүтээгдэхүүний нөөцөөр тэргүүлэх сум сууриныг холбосон хатуу хучилттай авто зам</t>
  </si>
  <si>
    <t>1.3.1, 1.3.3, 1.3.7, 1.5.10</t>
  </si>
  <si>
    <t>Шинээр нэмэгдсэн хяналтын камер</t>
  </si>
  <si>
    <t>Шинээр нэмэгдсэн логистикийн төв өссөн дүнгээр</t>
  </si>
  <si>
    <t>Шинээр нэмэгдсэн терминал өссөн дүнгээр</t>
  </si>
  <si>
    <t>Шинээр нэмэгдсэн цогцолбор өссөн дүнгээр</t>
  </si>
  <si>
    <t>Шинээр нэмэгдсэн хуурай боомт өссөн дүнгээр</t>
  </si>
  <si>
    <t>Барилгын ажлын гүйцэтгэл</t>
  </si>
  <si>
    <t>Жижиг, дунд үйлдвэрлэл, үйлчилгээний салбарт шинээр бий болгосон ажлын байрны тоо</t>
  </si>
  <si>
    <t>Үйл ажиллагаа 2.5.3. Хууль сахиулах, мөрдөн шалгах ажиллагаа болон гүйцэтгэх ажлын явцад хүний эрхийг хангах, хамгаалах, хяналтын тогтолцоог сайжруулах, алба хаагчдын мэдлэг хандлагыг өөрчлөх олон талт арга хэмжээг хэрэгжүүлнэ.</t>
  </si>
  <si>
    <t>Хичээлээс гадуурх үйл ажиллагаанд тогтмол хамрагддаг хүүхэд</t>
  </si>
  <si>
    <t xml:space="preserve">Зорилго 3. Мэргэшсэн төрийн албыг төлөвшүүлж, төрийн бүтээмжийг дээшлүүлнэ. </t>
  </si>
  <si>
    <t>Үйл ажиллагаа 1.1.1. Хөгжлийн ирээдүйтэй хот, сууриныг тодорхойлох суурь судалгааг хийж, төлөвлөлтийг оновчтой болгоно</t>
  </si>
  <si>
    <t>Зорилт 3.1. Төрийн үйлчилгээний орон зай, цаг хугацааны хамаарлыг бууруулж, тэгш хүртээмжтэй хүргэнэ.</t>
  </si>
  <si>
    <t>Зорилт 1.2. Үндэсний орон зайн өгөгдлийн системийг хэрэглээнд нэвтрүүлнэ</t>
  </si>
  <si>
    <t>Үйл ажиллагаа 3.1.1. Цахим засаглалын дижитал дэд бүтцийг бий болгоно.</t>
  </si>
  <si>
    <t xml:space="preserve"> 2.7.1</t>
  </si>
  <si>
    <t>Сургалт нөлөөллийн ажилд хамрагдсан хүн</t>
  </si>
  <si>
    <t>Барилгын материалын хэрэгцээний дотоодын хангамж</t>
  </si>
  <si>
    <t>Үйл ажиллагаа 3.1.3. Хөгжлийн бодлого, төлөвлөлтийн асуудал эрхэлсэн төрийн захиргааны төв байгууллагын үйл ажиллагааны тогтвортой байдлыг хангаж, эрх зүй, зохион байгуулалт, үйл ажиллагааг боловсронгуй болгож, бодлогын судалгаа хийх хүний нөөцийн чадавхыг бэхжүүлнэ.</t>
  </si>
  <si>
    <t>Хөдөлмөр эрхэлж байгаа боловч ядуурлын шугамаас доогуур хэрэглээтэй хүн ам</t>
  </si>
  <si>
    <t>Шинээр нэмэгдсэн бүтээгдэхүүн</t>
  </si>
  <si>
    <t>Үйл ажиллагаа 1.2.3. Үндэсний хаягийн мэдээллийн нэгдсэн системийг сайжруулж хэрэглээнд нэвтрүүлнэ.</t>
  </si>
  <si>
    <t>Зорилт 2.1. Хөдөө аж ахуйн үйлдвэрлэлийг эрчимжүүлж бүтээмжийг нэмэгдүүлнэ.</t>
  </si>
  <si>
    <t>Үйл ажиллагаа 2.1.1. Иргэд аж ахуй нэгж хоорондын хорших хамтран ажиллах үйл ажиллагааг хөгжлийн ирээдүйтэй сум сууринд өргөжүүлнэ.</t>
  </si>
  <si>
    <t>Хөөргөсөн бага оврын хиймэл дагуул</t>
  </si>
  <si>
    <t>Үйлдвэрлэлд нэвтрүүлсэн биотехнологийн бүтээгдэхүүн</t>
  </si>
  <si>
    <t xml:space="preserve">Зорилт 3.2. Төрийн үйл ажиллагааны цахим шилжилтийг эрчимжүүлж, мэдээллийн аюулгүй байдлыг хангана. </t>
  </si>
  <si>
    <t>Зорилго 1. Үндэсний нэгдмэл үнэт зүйлээ эрхэмлэн дээдэлсэн, эх оронч, ёс суртахуунтай иргэнийг төлөвшүүлнэ.</t>
  </si>
  <si>
    <t>Зорилт 1.1. Үндэсний бахархлыг түгээн дэлгэрүүлж, эв нэгдлийг бэхжүүлнэ.</t>
  </si>
  <si>
    <t>Хөөргөсөн холбооны хиймэл дагуул</t>
  </si>
  <si>
    <t>Үйл ажиллагаа 1.1.1. Түүх, соёлын судалгааг олон улсын эргэлтэд оруулна.</t>
  </si>
  <si>
    <t>Туршилт, хөгжүүлэлтийн бааз</t>
  </si>
  <si>
    <t>Үйл ажиллагаа 1.1.2. Соёлын өвийн оршин тогтнох чадавхыг бэхжүүлж, үнэ цэн, ач холбогдлыг нэмэгдүүлнэ.</t>
  </si>
  <si>
    <t>Олон улсын итгэмжлэл бүхий нээлттэй судалгааны төв, лаборатори</t>
  </si>
  <si>
    <t>Үйл ажиллагаа 1.1.3. Үндэсний болон сонгодог урлаг, орчин үеийн урлагийн шинэ урсгалыг хөгжүүлнэ.</t>
  </si>
  <si>
    <t>Үйл ажиллагаа 1.1.4. Уран бүтээлчдийн үндэсний болон олон улсын хэмжээний уралдаан наадамд оролцох оролцоог нэмэгдүүлнэ.</t>
  </si>
  <si>
    <t>Гадаадад хэвлүүлсэн импакт фактор өндөртэй эрдэм, шинжилгээний сэтгүүлд хэвлүүлсэн өгүүлэл</t>
  </si>
  <si>
    <t>Үйл ажиллагаа 1.1.5. Тамирчдын олимп, дэлхийн түвшний спортын амжилтыг ахиулна.</t>
  </si>
  <si>
    <t>Зорилт 1.2. Нүүдлийн ахуй, соёлын илэрхийллийн олон төрлийг хөхиүлэн дэмжинэ.</t>
  </si>
  <si>
    <t>Үйл ажиллагаа 1.2.1. Нүүдлийн соёл иргэншлийн онцлогийг хадгалсан орон зайг бий болгож өргөжүүлнэ.</t>
  </si>
  <si>
    <t>"Монголын хаан ширхэгт" гэрчлэх тэмдэгт бүхий ноос, ноолууран брэнд бүтээгдэхүүнийг экспортод гаргасан аж ахуйн нэгж</t>
  </si>
  <si>
    <t>Зорилт 1.3. Иргэдийн монгол хэл, бичгийн хэрэглээг нэмэгдүүлнэ.</t>
  </si>
  <si>
    <t>Зорилт 1.4. Нийгмийн соён гэгээрлийг нэмэгдүүлж, иргэдэд эерэг, бүтээлч хандлагыг төлөвшүүлнэ.</t>
  </si>
  <si>
    <t>Үйл ажиллагаа 1.4.1. Бүх нийтийн соёлын боловсролыг дээшлүүлнэ.</t>
  </si>
  <si>
    <t>Нийт экспортод эзэлж буй хөдөө аж ахуйн гаралтай бүтээгдэхүүн</t>
  </si>
  <si>
    <t>Үйл ажиллагаа 1.4.3. Соёлын бүтээгдэхүүн, үйлчилгээг нэмэгдүүлнэ.</t>
  </si>
  <si>
    <t>Үйл ажиллагаа 1.4.4. Иргэдийг соён гэгээрүүлэх үйлчилгээний хүртээмжийг нэмэгдүүлнэ.</t>
  </si>
  <si>
    <t>Зорилго 2. Хүн амд эрүүл амьдралын хэв маягийг төлөвшүүлж, өвчлөл нас баралтыг бууруулна.</t>
  </si>
  <si>
    <t>Зорилт 2.1. Иргэдийн эрүүл мэндийн мэдлэгийг дээшлүүлж, зонхилон тохиолдох халдварт бус өвчнийг бууруулна.</t>
  </si>
  <si>
    <t>Үйл ажиллагаа 2.1.1. Иргэдийг өвчин эмгэгээс урьдчилан сэргийлэх, эрт илрүүлэх үзлэгт хамрагдах зан үйлийг хэвшүүлнэ.</t>
  </si>
  <si>
    <t>Үйл ажиллагаа 2.1.2. Халдварт бус өвчний эрсдэлт хүчин зүйлийг бууруулах, олон нийтэд суурилсан нийгмийн эрүүл мэндийн арга хэмжээг өргөжүүлнэ.</t>
  </si>
  <si>
    <t>Үйл ажиллагаа 2.1.3. Монгол Улсад оношлогдон эмчлэгдэхгүй байгаа өвчин эмгэгийг бууруулж, иргэд эрүүл мэндийн тусламж үйлчилгээг эх орондоо бүрэн авдаг болох.</t>
  </si>
  <si>
    <t>Зорилт 2.2. Нийгмийн эрүүл мэндийн ноцтой байдлын үеийн бэлэн байдлыг сайжруулах, зонхилон тохиолдох халдварт өвчнийг бууруулна.</t>
  </si>
  <si>
    <t>Үйл ажиллагаа 2.2.1. Эрт сэрэмжлүүлэг хариу арга хэмжээ авах, эрсдэлийн удирдлагын чадавхыг бэхжүүлнэ.</t>
  </si>
  <si>
    <t>Төвлөрсөн ус хангамжийн эх үүсвэрээс хангагдах хэрэглэгч</t>
  </si>
  <si>
    <t>Үерийн эрсдэл</t>
  </si>
  <si>
    <t>Үйл ажиллагаа 2.2.2. Нийгмийн эрүүл мэндийн ноцтой байдал, гамшиг, онцгой байдлын үеийн эрүүл мэндийн салбарын нөөцийн бэлэн байдлыг бүрдүүлнэ.</t>
  </si>
  <si>
    <t>Үйл ажиллагаа 2.2.3. Шинэ болон сэргэн тархаж байгаа халдварт өвчнийг эрсдэлт хүчин зүйлтэй уялдуулан судлах, хариу арга хэмжээ авах, дархлаажуулалтын хамралтыг нэмэгдүүлнэ.</t>
  </si>
  <si>
    <t>УБ хот дахь инженерийн дэд бүтцийн өөрчлөлт</t>
  </si>
  <si>
    <t>Зорилт 2.3. Иргэдэд үзүүлэх тусламж үйлчилгээний төвлөрлийг сааруулж, хүртээмжийг нэмэгдүүлнэ.</t>
  </si>
  <si>
    <t>Дата төв</t>
  </si>
  <si>
    <t>Үйл ажиллагаа 2.3.1. Анхан шатны тусламж үйлчилгээнд бүх нийтийн эрүүл мэндийн хамралтыг нэмэгдүүлнэ.</t>
  </si>
  <si>
    <t>Үйл ажиллагаа 2.3.2. Иргэдэд үзүүлэх төрөлжсөн мэргэшлийн тусламж үйлчилгээний хүртээмжийг нэмэгдүүлнэ.</t>
  </si>
  <si>
    <t>Нийгмийн суурь үйлчилгээний хүртээмж: Харилцаа холбооны үйлчилгээг хүртдэг хүн ам</t>
  </si>
  <si>
    <t>Үйл ажиллагаа 2.3.3. Иргэдэд үзүүлэх урт хугацааны тусламж үйлчилгээ (сэргээн засах, сувилахуй, хөнгөвчлөх)-г нэмэгдүүлнэ.</t>
  </si>
  <si>
    <t>Зорилт 2.4. Эрүүл мэндийн тусламж үйлчилгээтэй холбоотойгоор иргэдэд учрах санхүүгийн эрсдэлийг бууруулна.</t>
  </si>
  <si>
    <t>Үйл ажиллагаа 2.4.1. Эрүүл мэндийн тусламж, үйлчилгээнд гүйцэтгэлийн санхүүжилтийг бүрэн нэвтрүүлнэ.</t>
  </si>
  <si>
    <t>Засварын төв</t>
  </si>
  <si>
    <t>Үйл ажиллагаа 2.4.2. Эрүүл мэндийн даатгал, нэмэлт даатгалыг хөгжүүлнэ.</t>
  </si>
  <si>
    <t>Зорилт 2.5. Эмийн чанар аюулгүй байдал, хүртээмжийг сайжруулна.</t>
  </si>
  <si>
    <t>Үйл ажиллагаа 2.5.1. Эмийн чанар, аюулгүй байдал, хяналтыг сайжруулна.</t>
  </si>
  <si>
    <t>Үйл ажиллагаа 2.5.2. Иргэдэд эмийн зохистой хэрэглээг төлөвшүүлж, нянгийн тэсвэржилтээс сэргийлнэ.</t>
  </si>
  <si>
    <t>Үйл ажиллагаа 2.5.3. Алслагдсан дүүрэг, орон нутгийн иргэдэд зайлшгүй шаардлагатай эмийн хангамж, хүртээмжийг сайжруулна.</t>
  </si>
  <si>
    <t>Зорилго 3. Боловсрол болон хөдөлмөрийн зах зээлийн нийц сайжруулна.</t>
  </si>
  <si>
    <t>Шатахуун хангамж</t>
  </si>
  <si>
    <t>Зорилт 3.1. Хөдөлмөрийн зах зээлийн эрэлт, шаардлагад нийцсэн хүний нөөцийн нийлүүлэлтийг нэмэгдүүлнэ.</t>
  </si>
  <si>
    <t>Үйл ажиллагаа 3.1.2. Мэргэшлийн түвшний үндэсний хүрээг нэвтрүүлнэ.</t>
  </si>
  <si>
    <t>Бүс нутагт нэмэгдсэн стандартад нийцсэн орон нутгийн нисэх буудал</t>
  </si>
  <si>
    <t>Үйл ажиллагаа 3.1.3. Тэргүүлэх чиглэлийн мэргэжлээр хүний нөөцийг бэлтгэнэ.</t>
  </si>
  <si>
    <t>Үйл ажиллагаа 3.1.4. Их, дээд сургууль, политехник коллеж, мэргэжлийн сургалт, үйлдвэрлэлийн төвүүдийн сургалтын хөтөлбөрийн индексийг шинэчилж, хөтөлбөрийн нийцлийг сайжруулна.</t>
  </si>
  <si>
    <t>Зорилт 4.1. Авлига, албан тушаалын гэмт хэргийн ялын бодлогыг чангатгаж, хэрэгжилтийг сайжруулна.</t>
  </si>
  <si>
    <t>Үйл ажиллагаа 3.1.6. Ажлын байранд болон үйлдвэрлэлийн орчин дахь хувилбарт сургалтыг нэмэгдүүлнэ.</t>
  </si>
  <si>
    <t>Үйл ажиллагаа 3.1.7. Мэргэжлийн болон дээд боловсролын сургалтын байгууллагыг төрөлжүүлэн хөгжүүлнэ.</t>
  </si>
  <si>
    <t>Үйл ажиллагаа 3.1.8. Боловсрол болон үйлдвэрлэгч, бизнесийн олон талт хамтын ажиллагаа, түншлэлийн үр дүнг нэмэгдүүлнэ.</t>
  </si>
  <si>
    <t>Зорилго 4. Боловсролын үйлчилгээний тэгш хүртээмжийг нэмэгдүүлнэ.</t>
  </si>
  <si>
    <t>Хөгжлийн ирээдүйтэй сум сууринд байгуулсан логистик терминал цогцолбор</t>
  </si>
  <si>
    <t>Зорилт 4.1. Иргэд хөгжлийн онцлог хэрэгцээ, нийгэм-эдийн засгийн нөхцөл байдал, байршил, үндэс угсаа, эх хэлийг үл харгалзан боловсролд тэгш хамрагдалтыг нэмэгдүүлнэ.</t>
  </si>
  <si>
    <t>Үйл ажиллагаа 4.1.1. Бүх түвшний боловсролын сургалтын ижил тэгш орчиныг бий болгоно.</t>
  </si>
  <si>
    <t>Үйл ажиллагаа 4.1.2. Хүүхдийн тооны өсөлттэй уялдуулан суудлын тоог үе шаттайгаар нэмэгдүүлнэ.</t>
  </si>
  <si>
    <t>Их засвар</t>
  </si>
  <si>
    <t>Үйл ажиллагаа 4.1.3. Бүх түвшний боловсролын сургалтын хэрэглэгдэхүүн, сурах бичгийн хүртээмжийг нэмэгдүүлнэ.</t>
  </si>
  <si>
    <t>Үйл ажиллагаа 4.1.1. Авлига, албан тушаалын гэмт хэргийн ялын бодлогыг чангатгах чиглэлээр эрх зүйн зохицуулалтыг боловсронгуй болгоно.</t>
  </si>
  <si>
    <t>Ээлжит засвар</t>
  </si>
  <si>
    <t>Үйл ажиллагаа 4.1.5. Боловсролын салбарт жендерийн тэгш байдлыг хангана.</t>
  </si>
  <si>
    <t>Зорилго 5. Боловсролын үйлчилгээний чанарыг дээшлүүлнэ.</t>
  </si>
  <si>
    <t>Зорилт 5.1. Бүх түвшний боловсролын байгууллагын чанарыг баталгаажуулна.</t>
  </si>
  <si>
    <t>Кластерын төслийн хэрэгжилт</t>
  </si>
  <si>
    <t>Үйл ажиллагаа 5.1.1. Бүх түвшний боловсролын багшийн чадавхыг дээшлүүлнэ.</t>
  </si>
  <si>
    <t>Үйл ажиллагаа 5.1.2. Бүх түвшний суралцагчийн олон улсад өрсөлдөх чадварыг дээшлүүлнэ.</t>
  </si>
  <si>
    <t>Хэрэгжсэн төсөл хөтөлбөр</t>
  </si>
  <si>
    <t>Үйл ажиллагаа 5.1.3. Бүх түвшний боловсролын байгууллагын олон улсад өрсөлдөх чадварыг дээшлүүлнэ.</t>
  </si>
  <si>
    <t>Зорилт 5.2. Иргэд насан туршдаа суралцаж, хөгжих боломжийг нэмэгдүүлнэ.</t>
  </si>
  <si>
    <t>Бүс нутагт хөгжүүлсэн брэнд</t>
  </si>
  <si>
    <t>Үйл ажиллагаа 5.2.1. Иргэдийг нийслэл, орон нутаг, бүс нутагт нь насан туршийн суралцахуй, чадавхжуулах хөтөлбөрт хамруулна.</t>
  </si>
  <si>
    <t>Үйл ажиллагаа 5.2.2. Их, дээд сургууль, политехник коллеж, мэргэжлийн сургалт, үйлдвэрлэлийн төвүүдэд төгсөгчдийн насан туршдаа хөгжих, суралцах боломжийг бүрдүүлнэ.</t>
  </si>
  <si>
    <t>Үйл ажиллагаа 5.2.3. Албан бус боловсрол, амьдрах орчноос мэдлэг чадвар эзэмшсэн иргэдийн хөдөлмөр эрхлэлтийг нэмэгдүүлнэ.</t>
  </si>
  <si>
    <t>Үйл ажиллагаа 5.2.4. Иргэд, олон нийтийн агаарын бохирдлыг бууруулах санаачилга, сайн шийдлийг дэмжин дэлгэрүүлэх, эрчим хүчний хэмнэлттэй цэвэр технологийг сурталчлан таниулах, эрүүл мэндээ хамгаалах нөлөөллийн ажлыг тасралтгүй зохион байгуулж, иргэдийн хандлага, дадлыг өөрчилнө.</t>
  </si>
  <si>
    <t>Үйл ажиллагаа 5.2.5. Тогтвортой хөгжил, хаягдалгүй эдийн засаг, уур амьсгалын өөрчлөлтийн асуудлаар бүх шатны сургалтын хөтөлбөрийг баяжуулж, багш, ажилчдыг чадавхжуулан байгаль орчноо хамгаалах уламжлалт ёс заншил, байгальд ээлтэй амьдралын хэв маягийг иргэд, хүүхэд, залууст төлөвшүүлнэ.</t>
  </si>
  <si>
    <t>Үйл ажиллагаа 5.2.6. Хэвлэл мэдээллийн бүх төрлийн сувгаар нийгмийн хариуцлагыг төлөвшүүлэх зорилгоор тогтвортой хөгжил, ногоон эдийн засаг, ногоон ажлын байр, ногоон амьдралын хэв маяг, байгальд ээлтэй үйлдвэрлэл, хэрэглээний талаарх мэдээллийг тогтмол түгээнэ.</t>
  </si>
  <si>
    <t xml:space="preserve">Үйл ажиллагаа 5.2.7. Уур амьсгалын өөрчлөлтөөс хүний эрүүл мэндэд үзүүлэх нөлөөллийг үнэлнэ. </t>
  </si>
  <si>
    <t>Байгаль түүх соёлын онцлог бүхий аялал жуулчлалын брэнд бүтээгдэхүүн үйлчилгээ</t>
  </si>
  <si>
    <t>Зорилт 1.1. Хүн амын төрөлтийг тогтвортой түвшинд хадгална.</t>
  </si>
  <si>
    <t>Аялал жуулчлалын цахим хандалт</t>
  </si>
  <si>
    <t xml:space="preserve">Соёлын салбарын ДНБ-д эзлэх хувь (бүс нутагт) </t>
  </si>
  <si>
    <t>Үйл ажиллагаа 6.3.1. Нийгмийн халамжийн үйлчилгээг зорилтот бүлгийн иргэдийн ялгаатай хэрэгцээнд нийцүүлэн шинэчилнэ.</t>
  </si>
  <si>
    <t>Зорилго 1. Анхдагч экосистемийн тэнцвэрт байдлыг хадгалж, үр өгөөжийг нэмэгдүүлнэ.</t>
  </si>
  <si>
    <t>Зорилт 1.1. Тусгай хамгаалалттай газар нутгийн сүлжээг өргөжүүлж, хамгаалалтын менежментийн үр ашгийг сайжруулна.</t>
  </si>
  <si>
    <t>Үйл ажиллагаа 1.1.1. Өвөрмөц экосистем, түүх, соёлын дурсгалт газар нутгийг улсын тусгай хамгаалалтад авна.</t>
  </si>
  <si>
    <t>Үйл ажиллагаа 1.1.2. Тусгай хамгаалалттай газар нутагт олон талын оролцоотой байгаль хамгааллын менежментийг хэрэгжүүлж, үр ашгийг сайжруулна</t>
  </si>
  <si>
    <t>Жуулчдын аюулгүй байдалд учирсан гэмт хэргийн төрлүүдийн бууралт</t>
  </si>
  <si>
    <t>Жуулчдын аюулгүй байдлыг хангах зорилгоор үзүүлсэн эрүүл мэндийн үйлчилгээ</t>
  </si>
  <si>
    <t xml:space="preserve">Үйл ажиллагаа 1.2.4. Олон талын оролцоонд тулгуурласан байгаль хамгааллын менежментийг сайжруулна. </t>
  </si>
  <si>
    <t>Зорилго 2. Байгалийн нөөц баялгийг нөхөн сэргээж, хомсдолыг бууруулан зохистой ашиглалтыг бий болгоно.</t>
  </si>
  <si>
    <t xml:space="preserve">Үйл ажиллагаа 4.2.5. Төрийн үйлчилгээний шударга, хариуцлагатай, ил тод байдлыг хангах, авлигын бүх хэлбэрийг таслан зогсооход чиглэсэн хяналтыг сайжруулж, нээлттэй мэдээллийн ил тод байдлын хэрэгжилтийг зохион байгуулах үнэлгээ хийх, зөвлөмж гаргах чиг үүрэг бүхий зөвлөлийн үйл ажиллагааг эрчимжүүлнэ </t>
  </si>
  <si>
    <t>Оролцогч талуудад үзүүлсэн төрийн дэмжлэг</t>
  </si>
  <si>
    <t>Аялал жуулчлалыг хөгжүүлэх, сурталчлан таниулах чиглэлээр төр, хувийн хэвшлийн хамтын ажиллагааны хүрээнд зохион байгуулсан олон улсын болон үндэсний арга хэмжээ</t>
  </si>
  <si>
    <t>Стандартын шаардлага хангаж, шинээр нэмэгдсэн бүтээгдэхүүн үйлчилгээ</t>
  </si>
  <si>
    <t>Шинээр болон шинэчлэн боловсруулж, мөрдүүлсэн стандарт</t>
  </si>
  <si>
    <t>Шинээр нэмэгдсэн аялал жуулчлалын бүтээгдэхүүн үйлчилгээ</t>
  </si>
  <si>
    <t>Шинээр бий болох ажлын байр</t>
  </si>
  <si>
    <t>Газрын тос уламжлалт бус газрын тос, ус дамжуулах хоолойн төлөвлөлт, бүтээн байгуулалтыг экосистемд сөрөг нөлөө багатай аргаар хэрэгжүүлсэн төсөл</t>
  </si>
  <si>
    <t>Металлурги-химийн үйлдвэрийн цогцолбор</t>
  </si>
  <si>
    <t>Хөгжлийн ирээдүйтэй сууринд байгуулсан үйлдвэрлэл технологийн парк</t>
  </si>
  <si>
    <t>Стандартад нийцсэн угаалгын ванн</t>
  </si>
  <si>
    <t>Тайван байдлыг баталгаажуулсан өвчин</t>
  </si>
  <si>
    <t>1. Өргөтгөсөн бүсийн лаборатори 
2. шинэчилсэн лаборатори</t>
  </si>
  <si>
    <t>ХАА-н биржид арилжаалагдаж буй бүтээгдэхүүн</t>
  </si>
  <si>
    <t xml:space="preserve">Үйл ажиллагаа 2.1.1. Доройтсон ойг нөхөн сэргээх, хот суурины ногоон байгууламжийг нэмэгдүүлэх, хамгаалалтын ойн зурвас байгуулж, агро ойжуулалтыг хөгжүүлэх замаар "Тэрбум мод" үндэсний хөдөлгөөнийг хэрэгжүүлнэ. </t>
  </si>
  <si>
    <t>Үйл ажиллагаа 2.1.2. Ойн хөнөөлт шавжийн тархалтыг байгальд ээлтэй аргаар хязгаарлаж, голомтыг бүрэн хяналтад авна.</t>
  </si>
  <si>
    <t>Үйл ажиллагаа 2.1.3. Ойн экосистемийг хамгаалах, сэргэн ургалтыг дэмжих арга хэмжээг хэрэгжүүлнэ.</t>
  </si>
  <si>
    <t>Үйл ажиллагаа 2.1.4. Ойн менежментийн төлөвлөгөөнд үндэслэсэн эрэлтэд суурилсан зохистой ашиглалтыг хэрэгжүүлэх замаар хууль бус мод бэлтгэлийг бууруулна.</t>
  </si>
  <si>
    <t>Үйл ажиллагаа 2.1.5. Ойн түймрээс урьдчилан сэргийлж, эрсдэлийг бууруулах дэвшилтэт технологийг нэвтрүүлж, чадавхыг бэхжүүлнэ</t>
  </si>
  <si>
    <t>Үйл ажиллагаа 2.1.6. Ойн цэвэрлэгээний нөөцийг эдийн засгийн эргэлтэд оруулах, дэвшилтэт технологи, инновацыг нэвтрүүлнэ.</t>
  </si>
  <si>
    <t>Зорилт 2.2. Биологийн олон янз байдлын ашиглалтын нөөцийг бүсчлэн бий болгож, байгалиас шууд авч ашиглах дарамтыг бууруулж, хомстлоос сэргийлнэ.</t>
  </si>
  <si>
    <t>Үйл ажиллагаа 2.2.2. Ургамал, амьтны тархац, нөөцийн судалгааг улсын хэмжээнд үе шаттай хийж нөөцийн өөрчлөлтийг шинэчлэн тогтооно.</t>
  </si>
  <si>
    <t>Үйл ажиллагаа 2.2.3. Ашиглалтад өртөмтгий, уур амьсгалын өөрчлөлтөд эмзэг болон нэн ховор, ховор амьтан, ургамлыг зориудаар өсгөн үржүүлж, тарималжуулах, тархац нутгийг хамгаалах арга хэмжээ авна.</t>
  </si>
  <si>
    <t>Илүү цагаар ажиллагчдын нийт ажиллагчдад эзлэх хувь (долоо хоногт 48 цагаас илүү)</t>
  </si>
  <si>
    <t>Нийлүүлэлт, хадгалалт, тээвэрлэлтийн сүлжээ</t>
  </si>
  <si>
    <t>Үйл ажиллагаа 2.2.1. Монгол орны ургамал (7702 зүйл), амьтан (756 зүйл сээр нуруутан болон бусад сээр нуруугүйтэн)-ы аймгийн бүх зүйлийг олон улсын "Улаан данс"-ны үнэлгээгээр үнэлж, ховордсон зүйлийн хамгааллын арга замыг тодорхойлж хэрэгжүүлнэ.</t>
  </si>
  <si>
    <t>Бэлчээрийн усан хангамж</t>
  </si>
  <si>
    <t>Ургамлын тосны хангамж</t>
  </si>
  <si>
    <t xml:space="preserve">Зорилт 2.3. Хөрсийг хамгаалах, нөхөн сэргээх, элсний нүүдлийг хязгаарлах дэвшилтэт технологи, инновацыг нэвтрүүлэх замаар цөлжилт, газрын доройтлыг бууруулна. </t>
  </si>
  <si>
    <t>Бүх төрлийн будааны хангамж</t>
  </si>
  <si>
    <t>Ажиллагчдын дундаж цалин</t>
  </si>
  <si>
    <t>Хүнсний ногооны хангамж</t>
  </si>
  <si>
    <t>Цалинтай ажиллагчийн цагийн дундаж хөлс</t>
  </si>
  <si>
    <t>Үйл ажиллагаа 3.1.3. Ус намгархаг газар, булаг шандын эхийг хашиж хамгаалах, цэвдгийн хайлах үйл явцыг сааруулна.</t>
  </si>
  <si>
    <t>Төмсний хангамж</t>
  </si>
  <si>
    <t>Улаан буудайн хангамж</t>
  </si>
  <si>
    <t>Зорилт 3.2. Усны нөөцийн зохистой ашиглалтыг хэвшүүлнэ.</t>
  </si>
  <si>
    <t>Үйл ажиллагаа 3.2.1. Усны үнэлэмжийг нэмэгдүүлж, ус ашигласны төлбөрийн орлогын зарцуулалтыг оновчтой болгоно.</t>
  </si>
  <si>
    <t>Үйл ажиллагаа 3.2.2. Усны ашиглалтыг бүрэн тоолууржуулж, үр ашиг, хэмнэлтийг сайжруулна.</t>
  </si>
  <si>
    <t xml:space="preserve">Үйл ажиллагаа 3.2.5. Хөдөө аж ахуйн салбарт ус ашигласны төлбөр тогтоож, зохистой хэрэглээг нэмэгдүүлнэ. </t>
  </si>
  <si>
    <t>Үйл ажиллагаа 3.2.6. Рашааны судалгааг эрчимжүүлж, сувиллын зориулалтаар рашааны нөөцийг зохистой ашиглах, байгаль орчны стандарт нормыг чанд мөрдүүлнэ.</t>
  </si>
  <si>
    <t>Улсын газар зохион байгуулалтын ерөнхий төлөвлөгөөнд туссан улсын тусгай хамгаалалтад авсан газар</t>
  </si>
  <si>
    <t>Үйл ажиллагаа 4.1.4. Орон сууц, гэр байшингийн дулаан алдагдлыг бууруулж, эрчим хүчний хэмнэлттэй, хаягдал багатай халаалтын технологи, бүтээгдэхүүнийг нэвтрүүлнэ.</t>
  </si>
  <si>
    <t>Үйл ажиллагаа 4.1.5. Пассив, тэг барилга зэрэг эрчим хүч, материалын хэмнэлттэй, дулааны алдагдалгүй ногоон барилгыг нэмэгдүүлнэ</t>
  </si>
  <si>
    <t>Үйл ажиллагаа 4.1.6. Насжилттай автотээврийн хэрэгслийн импортыг хязгаарлаж, байгальд ээлтэй цахилгаан тэжээлт болон хийгээр ажилладаг автомашины хэрэглээг нэмэгдүүлнэ.</t>
  </si>
  <si>
    <t>Үйл ажиллагаа 4.1.7. Евро-5 ба түүнээс дээш ангиллын стандартын бензин, дизель түлшний хэрэглээг нэмэгдүүлнэ.</t>
  </si>
  <si>
    <t>Осолд өртөгч</t>
  </si>
  <si>
    <t>Эрх зүйг орчныг боловсронгуй болгосон эсэх</t>
  </si>
  <si>
    <t>Үйл ажиллагаа 4.2.2. Ус бохирдуулагч аж ахуйн нэгж байгууллагын хаягдал бохир усыг тоолууржуулна</t>
  </si>
  <si>
    <t>Үйл ажиллагаа 4.2.4. Аюултай хог хаягдлыг цуглуулж, түр хадгалах, тээвэрлэх, дахин боловсруулах, устгах байгууламжийг үе шаттайгаар байгуулна.</t>
  </si>
  <si>
    <t>Гэрээгээр гүйцэтгүүлж болох бүх төрийн чиг үүргийг хувийн хэвшил, иргэний нийгмийн байгууллагуудад шилжүүлэх тогтолцоог нэвтрүүлсэн эсэх
Хувийн хэвшил, иргэний нийгмийн байгууллагуудад гэрээгээр гүйцэтгүүлэхээр шилжүүлсэн төрийн чиг үүргийн эзлэх хувь</t>
  </si>
  <si>
    <t>Зорилго 5. Уур амьсгалын өөрчлөлтийг сааруулах, дасан зохицох олон улсын хүчин чармайлтад хувь нэмэр оруулна.</t>
  </si>
  <si>
    <t xml:space="preserve">Иргэний нийгмийн байгууллагын олон улсын чиг хандлагад тулгуурласан эрх зүйн орчныг бүрдүүлсэн эсэх
</t>
  </si>
  <si>
    <t>Зорилт 5.1. Ногоон санхүүжилтийг нэмэгдүүлж, хүлэмжийн хийн ялгарлыг бууруулна.</t>
  </si>
  <si>
    <t xml:space="preserve">Үйл ажиллагаа 5.1.1. Сэргээгдэх эрчим хүчний үйлдвэрлэл, хэрэглээг нэмэгдүүлж, хувийн хэвшил, айл өрхийн эрчим хүчний хэрэгцээг сэргээгдэх эрчим хүчээр хангах шийдлийг дэмжиж, нүүрстөрөгчийн сайн дурын зах зээлээс кредит авах нөхцөлийг бүрдүүлнэ. </t>
  </si>
  <si>
    <t>Үйл ажиллагаа 5.1.2. Уул уурхайн олборлолт, боловсруулалтын үйл ажиллагаанаас үүдэлтэй хүлэмжийн хийн ялгарлыг бууруулна.</t>
  </si>
  <si>
    <t>Сургалт, арга хэмжээ</t>
  </si>
  <si>
    <t>Үйл ажиллагаа 5.1.3. Дулаан, цахилгаан түгээх, дамжуулах сүлжээний алдагдлыг бууруулна.</t>
  </si>
  <si>
    <t>Хөдөлмөрийн хэм хэмжээг сахин мөрдөхтэй холбоотой илэрсэн зөрчил</t>
  </si>
  <si>
    <t>Үйл ажиллагаа 5.1.4. Газрын гүнийн дулааны ашиглалтыг нэмэгдүүлнэ.</t>
  </si>
  <si>
    <t>Үйл ажиллагаа 5.1.6. Байгальд ээлтэй ногоон төсөл, үйл ажиллагааг санхүүжүүлэх төр, хувийн хэвшлийн түншлэлд тулгуурласан үндэсний ногоон санхүүгийн тогтолцоог хөгжүүлнэ.</t>
  </si>
  <si>
    <t>Үйл ажиллагаа 5.1.7. Тогтвортой бизнесийн зарчим(ESG)-ыг эдийн засаг, нийгмийн салбарт нэвтрүүлж, аж ахуйн нэгжийн байгаль орчин, нийгмийн хариуцлагыг өндөржүүлнэ.</t>
  </si>
  <si>
    <t>Үйл ажиллагаа 5.1.8. Байгаль орчныг хамгаалах, уур амьсгалын өөрчлөлтийг сааруулах үйл ажиллагааг санхүүжүүлэх олон улсад нийтлэг санхүүгийн шинэлэг арга хэрэгслүүд (ногоон банк, ногоон бонд, ногоон бирж, ногоон даатгал, өрийн солилцоо, байгаль хамгааллын итгэлцлийн сан)-үүдийг туршин, нэвтрүүлнэ.</t>
  </si>
  <si>
    <t>Зорилт 5.2. Уур амьсгалын өөрчлөлтөд дасан зохицох, тэсвэрлэх чадавхыг бэхжүүлж, болзошгүй эрсдэл, сөрөг үр дагаврыг бууруулна.</t>
  </si>
  <si>
    <t>Үйл ажиллагаа 5.2.1. Гамшгийн эрсдэлийг бууруулах, урьдчилан сэргийлэх дасан зохицох чадавхыг бэхжүүлнэ.</t>
  </si>
  <si>
    <t>Үйл ажиллагаа 5.2.2. Хүүхэд, өсвөр үеийнхний байгаль хамгаалал, уур амьсгалын өөрчлөлтийн талаарх санаачилга, үйл ажиллагааг дэмжиж, оролцоог нэмэгдүүлнэ.</t>
  </si>
  <si>
    <t>Хөдөлмөрийн хяналтын байцаагч</t>
  </si>
  <si>
    <t>Төрийн нэгдсэн мэдээллийн санд холбогдсон төрийн байгууллагуудын мэдээллийн сан</t>
  </si>
  <si>
    <t>Үйл ажиллагаа 5.2.3. Уур амьсгалын өөрчлөлтөөс үүдэлтэй эрсдэлийн даатгалын тогтолцоог бүрдүүлнэ.</t>
  </si>
  <si>
    <t>Үйл ажиллагаа 5.3.4. Хөдөөгийн иргэд (малчид хоршоо, байгаль хамгаалах нөхөрлөлүүд, хүүхэд, эмэгтэйчүүд)-ийн амьжиргааг дэмжих, төсөл, хөтөлбөрийг хэрэгжүүлж, уур амьсгалын өөрчлөлтийн сөрөг нөлөөлөл, гамшгийн эрсдэлийг бууруулах, дасан зохицох, даван туулах чадавхыг бэхжүүлнэ.</t>
  </si>
  <si>
    <t>Нээлттэй болгох төрийн өмчит компани</t>
  </si>
  <si>
    <t xml:space="preserve">Үйл ажиллагаа 1.1.1. Хууль тогтоох үйл ажиллагаанд иргэдийн оролцоог хангах механизмуудын хэрэгжилтийг тогтмол үнэлж, оролцооны шинэлэг арга хэрэгслүүдийг нэвтрүүлнэ. </t>
  </si>
  <si>
    <t>Төрийн албан хаагч</t>
  </si>
  <si>
    <t>Үйл ажиллагаа 1.2.1. Шүүхийн үйлчилгээг шуурхай, чанартай хүргэх хэрэгцээнд тулгуурлан шүүгчийн орон тоог хүртээмжтэй, хүрэлцэхүйц тогтооно.</t>
  </si>
  <si>
    <t xml:space="preserve">Хамтын гэрээ хэлэлцээр </t>
  </si>
  <si>
    <t>Сонгон шалгаруулалт зохион байгуулж, нэр дэвшиж томилогдсон албан хаагч</t>
  </si>
  <si>
    <t>Үйл ажиллагаа 1.2.2. Шүүгчийн хараат бус байдал, эрх, хууль ёсны ашиг сонирхлыг хамгаалах чиглэлээр хэрэг хянан шийдвэрлэх ажиллагаанд төлөөлөн оролцох эрх зүйн орчныг сайжруулна.</t>
  </si>
  <si>
    <t>Үйл ажиллагаа 1.2.4. Шүүгчийн ажлын ачаалал тооцох шалгуур үзүүлэлтийг тодорхойлж, шүүгчийн ачааллыг тэнцвэржүүлэх замаар шүүхийн шийдвэрийн чанарыг сайжруулах нөхцөл бүрдүүлнэ.</t>
  </si>
  <si>
    <t>Төрийн жинхэнэ албан хаагчийн зөрчигдсөн эрхийг хамгаалалт</t>
  </si>
  <si>
    <t xml:space="preserve">Үйл ажиллагаа 1.2.5. Шүүн таслах ажиллагааны урсгал зардлын санхүүжилтийн бодитой, үр ашигтай тогтолцоог нэвтрүүлж шүүхийн эдийн засгийн баталгааг хангана. </t>
  </si>
  <si>
    <t>Үр дүн, гүйцэтгэлд суурилсан цалин хөлс, урамшууллын тогтолцоог бий болгосон эсэх</t>
  </si>
  <si>
    <t xml:space="preserve">Үйл ажиллагаа 1.2.6. Хуульчдаас хууль зүйн мэдлэг, чадвар, ёс зүй, зан төлөв бүхий цогц чадамжтай шүүгчийг шилж олох, сонгон шалгаруулалтын нээлттэй, ил тод, иргэдийн мэдээлэл өгөх, оролцох боломжийг нэмэгдүүлэх оновчтой тогтолцоог сайжруулна </t>
  </si>
  <si>
    <t>Төрийн албан хаагчийн үйл ажиллагааг үнэлэхдээ ажлын гүйцэтгэл, үйлчлүүлэгчийн үнэлгээ, ёс зүй, сахилга хариуцлагыг шалгуур болгож, ёс зүйн зөрчил гаргасан төрийн алба хаагчид хүлээлгэх хариуцлагыг чангатгасан эсэх</t>
  </si>
  <si>
    <t xml:space="preserve">Үйл ажиллагаа 1.2.7. Шүүхэд хандах иргэний эрхийг баталгаатай эдлүүлэх шүүхийн тогтолцоог нутаг дэвсгэрийн хэмжээ, хүн амын тоо, шийдвэрлэсэн хэрэг, маргааны төрөл, тоо зэрэг хүчин зүйлийг харгалзан бүрдүүлнэ. </t>
  </si>
  <si>
    <t>Үйл ажиллагаа 1.2.8. Шүүн таслах ажиллагааг хэвийн явуулах, мэтгэлцэх зарчмыг хэрэгжүүлэх нөхцөл бүрдүүлэх, шүүхээр үйлчлүүлэгчийн эрүүл, аюулгүй байдлыг хангах стандарт бүхий шүүхийн байр, шүүх хуралдааны танхим, техник хэрэгслээр хангаж хүн амд хүргэх шүүхийн үйлчилгээний орчин, нөхцөлийг сайжруулна.</t>
  </si>
  <si>
    <t>Үйл ажиллагаа 1.2.9. Шүүхийн үйл ажиллагааны нээлттэй, ил тод байдлыг хангах, шүүхийн шийдвэрийг судалгаа, шинжилгээний эргэлтэд оруулах, шүүхийн практикийг хөгжүүлэх, хууль хэрэглээний нэгдмэл байдлыг хангахад мэдээлэл солилцох, иргэд шүүхэд мэдүүлэх эрхээ хэрэгжүүлэхэд шүүхийн практикийг таниулах, мэдээлэхэд чиглэсэн цахим санд шүүхийн шийдвэрийг хуульд заасан хугацаанд байршуулна.</t>
  </si>
  <si>
    <t>Үйл ажиллагаа 1.2.11. Эрх зүйн ач холбогдолтой, онцлох шүүхийн шийдвэрийн хураангуйг бэлтгэж олон нийтэд мэдээлэх замаар эрх зөрчигдөхөөс сэргийлэх, зөрчигдсөн эрхийг сэргээн эдлүүлэх талаарх иргэдийн эрх зүйн боловсролыг дээшлүүлнэ.</t>
  </si>
  <si>
    <t xml:space="preserve">Гэрээ хэлэлцээрт хамрагдсан ажиллагчид </t>
  </si>
  <si>
    <t>Үйл ажиллагаа 1.2.13. Шүүх цахимаар нэхэмжлэл, хүсэлт хүлээн авах, хэргийн материалтай цахимаар танилцах, шүүх хооронд хавтаст хэргийг цахимаар илгээх зэргээр шүүн таслах ажиллагааг цахим хэлбэрт үе шаттай шилжүүлэх, хэрэг хянан шийдвэрлэх ажиллагаанд цахим баримтыг үнэлэх эрх зүйн орчныг боловсронгуй болгоно.</t>
  </si>
  <si>
    <t>Үйл ажиллагаа 1.2.14. Шүүхийн захиргааны чиг үүргийн онцлогт тохирсон, цогц чадамж бүхий мэргэшсэн хүний нөөцийн тогтолцоог бүрдүүлнэ.</t>
  </si>
  <si>
    <t xml:space="preserve">Үйл ажиллагаа 1.2.15. Иргэний болон захиргааны шүүхийн шийдвэр гүйцэтгэх чиг үүргийг шүүхийн харьяанд шилжүүлнэ. </t>
  </si>
  <si>
    <t>Үйл ажиллагаа 1.5.2. Мэргэжлийн цэрэгт суурилсан, орчин үеийн зэвсэглэл, цэргийн техник бүхий чадварлаг Зэвсэгт хүчнийг хөгжүүлнэ.</t>
  </si>
  <si>
    <t>Үйл ажиллагаа 1.5.3. Нэгдсэн удирдлага, төлөвлөлт бүхий дайчилгааны тогтолцоог бэхжүүлнэ.</t>
  </si>
  <si>
    <t>Үйл ажиллагаа 2.1.1. Хүний эрхийг хангах олон улсын механизмыг ашиглаж, хамтын ажиллагааг өргөжүүлнэ.</t>
  </si>
  <si>
    <t xml:space="preserve">Албадан хөдөлмөр эрхэлсэн хүний тоо </t>
  </si>
  <si>
    <t>Үйл ажиллагаа 2.2.1. Хувийн эрх зүйн чиглэлээр дагнасан судалгааны институцийг бий болгож, төрийн бодлогоор дэмжинэ</t>
  </si>
  <si>
    <t>Үйл ажиллагаа 2.2.2. Олон улсын хувийн эрх зүйн асуудлаар олон улсын байгууллага, бусад улстай хамтын ажиллагааг сайжруулна.</t>
  </si>
  <si>
    <t xml:space="preserve">Үйл ажиллагаа 2.2.3. Иргэний хэргийн шүүхийн шүүгч, хуульч, судлаачдыг үе шаттай мэргэшүүлнэ. </t>
  </si>
  <si>
    <t xml:space="preserve">Үйл ажиллагаа 2.3.1. Хуулийн төрлөөс хамаарч хууль батлах квотыг нарийвчлан тогтооно. </t>
  </si>
  <si>
    <t xml:space="preserve">Үйл ажиллагаа 2.3.2. Улсын Их Хурлын таваас доошгүй гишүүн нэгдэж хууль санаачлах эрхийг хэрэгжүүлдэг байх зохицуулалтыг бий болгоно </t>
  </si>
  <si>
    <t xml:space="preserve">Үйл ажиллагаа 2.3.3. Хууль тогтоомжийн төслийг өргөн мэдүүлэхээс өмнө эрх ашиг нь хөндөгдсөн этгээдүүд болон олон нийтээр заавал хэлэлцүүлдэг байна. </t>
  </si>
  <si>
    <t>Үйл ажиллагаа 2.3.4. Хууль тогтоомжийн төсөл боловсруулах болон хуулийн хэрэгжилтийг үнэлэх аргачлалд жендерийн тэгш эрх, хүний эрхийг хангах шалгуурыг тусгана.</t>
  </si>
  <si>
    <t xml:space="preserve">Үйл ажиллагаа 2.3.5. Монгол Улсын олон улсын гэрээний орчуулгыг нягталж, дахин баталгаажуулж, эрх зүйн мэдээллийн нэгдсэн санд тогтмол, бүрэн байршуулна. </t>
  </si>
  <si>
    <t>Албан бус хөдөлмөр эрхлэлтээс албан хөдөлмөр эрхлэлтэд шилжсэн ажиллагчид</t>
  </si>
  <si>
    <t>Үйл ажиллагаа 2.5.1. Мөрдөх албыг байгуулна.</t>
  </si>
  <si>
    <t>Үйл ажиллагаа 3.2.3. Цахим засаглалын дижитал дэд бүтцийг бий болгох зорилгоор Төрийн мэдээлэл солилцооны үндсэн болон дэмжих системийг хөгжүүлнэ.</t>
  </si>
  <si>
    <t>Зорилт 3.4. Төрийн хяналт, шалгалт, хариуцлагын тогтолцоог сайжруулж, төрийн хүнд суртлыг арилгана.</t>
  </si>
  <si>
    <t>Зорилт 3.5. Чадахуйн зарчимд суурилсан төрийн албаны тогтвортой байдлыг ханган, төрийн албан хаагчдын цалин хөлс, нийгмийн баталгааны тогтолцоог боловсронгуй болгож, ёс зүй, сахилга, хариуцлагыг дээшлүүлнэ.</t>
  </si>
  <si>
    <t>Үйл ажиллагаа 3.7.2. Төрийн өмчит компанийн үйл ажиллагааны үр дүнг үнэлэх үнэлгээний болон хяналтын үр дүнтэй тогтолцоог бий болгоно.</t>
  </si>
  <si>
    <t>Үйл ажиллагаа 3.7.3. Төрийн өмчит компанийн засаглалыг сайжруулж, нээлттэй хувьцаат компани болгох ажлыг үе шаттайгаар хэрэгжүүлнэ.</t>
  </si>
  <si>
    <t>Үйл ажиллагаа 3.7.4. Төлөөлөн удирдах зөвлөлийн бүрэлдэхүүний тэнцвэртэй байдлыг хангах зорилгоор бүрэлдэхүүнд хараат бус гишүүдийн эзлэх хувийг нэмэгдүүлэх, жендерийн тэгш байдал хангаж улс төрийн нөлөөллөөс ангид, хараат бусаар үйл ажиллагаа явуулах эрх зүйн зохицуулалт бий болгоно.</t>
  </si>
  <si>
    <t>Үйл ажиллагаа 4.3.6. Шүүх, прокурор, авлигатай тэмцэх байгууллагын албан хаагчдыг мэргэшүүлж, үйл ажиллагааг олон улсын түвшинд хүргэнэ.</t>
  </si>
  <si>
    <t xml:space="preserve">Үйл ажиллагаа 2.3.1. Цөлжилтийн нэн хүчтэй, хүчтэй зэрэглэлд өртсөн газар нутгийг нөхөн сэргээж, элсний нүүлтийг хязгаарлаж, баянбүрдийг хамгаална. </t>
  </si>
  <si>
    <t xml:space="preserve">Зорилго 5. Төрөөс иргэний нийгмийн хөгжил, хамтын ажиллагаа, оролцоог хангах замаар бүлгийн эрх, ашиг сонирхлыг төлөөлөх, хамгаалах, хэрэгжүүлэх цогц бодлого, оновчтой механизмтай байна. </t>
  </si>
  <si>
    <t xml:space="preserve">Хүүхдийн хөдөлмөрийн тэвчишгүй хэлбэрийн хөдөлмөр эрхэлсэн хүүхдийн тоо </t>
  </si>
  <si>
    <t>Зорилт 5.1. Төр, иргэний нийгмийн хамтын ажиллагаагаар дамжин төрийн бодлогод нийгмийн оролцогчдын олон талт сонирхлыг тусгах, төрийн үйл ажиллагаанд оролцох оролцоог тодорхой болгох, нийгэмд өргөн хүрээний зөвшилцөл бий болгох нөхцөлийг бүрдүүлнэ.</t>
  </si>
  <si>
    <t>Үйл ажиллагаа 5.1.2. Хөгжлийн бодлого, үндсэн чиглэл, Засгийн газрын үйл ажиллагааны хөтөлбөрийн хэрэгжилт болон төрийн албан хаагчийн үйл ажиллагааны үр дүнг тайлагнах тогтолцоонд засаглал болон төр, иргэний нийгмийн хамтын ажиллагааны үзүүлэлтийг тусгана.</t>
  </si>
  <si>
    <t xml:space="preserve">Зорилт 5.2. Иргэний нийгмийн байгууллагын институцийн төлөвшлийг дэмжиж, улс төрийн нөлөөллөөс ангид тогтвортой, үр дүнтэй, чөлөөтэй үйл ажиллагаа явуулах нөхцөлийг бүрдүүлнэ. </t>
  </si>
  <si>
    <t xml:space="preserve">Үйл ажиллагаа 5.2.1. Гэрээгээр гүйцэтгүүлж болох бүх төрийн чиг үүргийг хувийн хэвшил, иргэний нийгмийн байгууллагуудад шилжүүлэх тогтолцоог нэвтрүүлнэ. </t>
  </si>
  <si>
    <t>Үйл ажиллагаа 2.1.2. Эрчимжсэн мал аж ахуйг хөгжүүлж, бүтээгдэхүүн үйлдвэрлэлийн үр ашгийг нэмэгдүүлнэ.</t>
  </si>
  <si>
    <t>Үйл ажиллагаа 2.1.3. Уур амьсгалын өөрчлөлтөд дасан зохицсон дэвшилтэт технологид суурилсан тогтвортой газар тариаланг хөгжлийн ирээдүйтэй сум, сууринд хөгжүүлж үйлдвэрлэлийг нэмэгдүүлнэ.</t>
  </si>
  <si>
    <t>Үйл ажиллагаа 2.1.4. Бэлчээрийн менежментийг сайжруулна.</t>
  </si>
  <si>
    <t>Үйл ажиллагаа 2.1.5. Малын ашиг шимийг сайжруулна.</t>
  </si>
  <si>
    <t>Үйл ажиллагаа 2.1.6. Малын тэжээлийн нөөц хангамжийг нэмэгдүүлнэ.</t>
  </si>
  <si>
    <t>Зорилт 2.2. Хөдөө аж ахуйн бүтээгдэхүүн түүхий эд материалын нийлүүлэлт, хадгалалт, тээвэрлэлтийн сүлжээг хөгжлийн ирээдүйтэй хот, сууринд бий болгоно.</t>
  </si>
  <si>
    <t>Үйл ажиллагаа 2.2.2. Худалдаанд суурилсан дэд бүтэц үйлдвэрлэлийн цогц систем бүрдүүлнэ.</t>
  </si>
  <si>
    <t>Зорилт 2.3. Хөдөө аж ахуйн гаралтай түүхий эд бүтээгдэхүүний чанарыг сайжруулна</t>
  </si>
  <si>
    <t>Хэрэгжүүлсэн төсөл</t>
  </si>
  <si>
    <t>Шинээр байгуулсан хөв цөөрөм, далд усан сан</t>
  </si>
  <si>
    <t>Шинээр байгуулж нэгдсэн сүлжээнд холбосон газрын доорх усны хяналтын цооног</t>
  </si>
  <si>
    <t>Үйл ажиллагаа 2.3.4. Шинээр болон дахин сэргэж байгаа малын гоц халдварт өвчнөөс сэргийлэх вакцин оношлуурыг дотооддоо үйлдвэрлэн хэрэгцээг бүрэн хангах вакцин эм бэлдмэлийг хадгалах хүйтэн хэлхээний сүлжээг нэвтрүүлнэ.</t>
  </si>
  <si>
    <t>Усны сан бүхий газрын энгийн болон онцгой хамгаалалтын бүс тогтоосон аймаг, нийслэл</t>
  </si>
  <si>
    <t>Үйл ажиллагаа 2.3.5. Мал эмнэлгийн үйлчилгээний нэгжийн үйл ажиллагааны хүртээмж чадавхыг бэхжүүлнэ.</t>
  </si>
  <si>
    <t>Хашиж хамгаалсан булаг шанд, ус намгархаг газар</t>
  </si>
  <si>
    <t>Зорилт 2.4. Хөгжлийн ирээдүйтэй хот, сууринд боловсруулах үйлдвэрийг хөгжүүлж үйлдвэржүүлнэ.</t>
  </si>
  <si>
    <t>Үйл ажиллагаа 2.4.1. Хөгжлийн ирээдүйтэй хот, сууринд аж үйлдвэрийн паркуудыг хөгжүүлнэ.</t>
  </si>
  <si>
    <t>Зорилт 2.5. Бүс нутгийн хөгжилд уул уурхай хүнд үйлдвэр газрын тосны салбарын үр өгөөжийг нэмэгдүүлнэ</t>
  </si>
  <si>
    <t>Үйл ажиллагаа 2.5.1. Бүс нутгийн тогтвортой хөгжлийг хангасан хариуцлагатай уул уурхайг хөгжүүлнэ.</t>
  </si>
  <si>
    <t>Сургалт, мэдээлэлд хамрагдсан хүн</t>
  </si>
  <si>
    <t>Чадавх бэхжүүлэх сургалтад хамрагдсан төрийн албан хаагчид, ААНБ-ын удирдах ажилтан</t>
  </si>
  <si>
    <t>Батлагдсан эрх зүйн баримт бичиг</t>
  </si>
  <si>
    <t>Үйл ажиллагаа 2.6.1. Аялал жуулчлалын үйлдвэрлэл-үйлчилгээний нэр төрлийг нэмэгдүүлнэ.</t>
  </si>
  <si>
    <t>Зохион байгуулсан арга хэмжээ, хамрагдсан хүн</t>
  </si>
  <si>
    <t>Төр, хувийн хэвшлийн түншлэлийн гэрээгээр хамгааллын менежментийг хэрэгжүүлж байгаа тусгай хамгаалалттай газар нутаг</t>
  </si>
  <si>
    <t>Үйл ажиллагаа 2.6.5. Жуулчдын аюулгүй байдлыг хангах орчныг бүрдүүлнэ.</t>
  </si>
  <si>
    <t>Тусгай хамгаалалттай газар нутаг, түүний орчны бүсэд аялал жуулчлалын үйл ажиллагаа эрхлэхэд тавих шаардлагыг тогтоосон стандарт</t>
  </si>
  <si>
    <t>Ажиллах хүчний нийгмийн даатгалд хамрагдалт</t>
  </si>
  <si>
    <t>Зорилт 2.7. Бүс нутгийн онцлог хүн амын чадавхад түшиглэсэн соёлын бүтээгдэхүүн үйл ажиллагааг хөгжүүлж эдийн засагт үзүүлэх нөлөөллийг нэмэгдүүлнэ</t>
  </si>
  <si>
    <t>Экологи-эдийн засгийн үнэлгээ хийгдсэн ургамлын зүйл</t>
  </si>
  <si>
    <t>Амьтны экологи-эдийн засгийн үнэлгээ хийгдсэн овог, зүйл</t>
  </si>
  <si>
    <t>Үйл ажиллагаа 2.7.1. Бүс орон нутгийн байгалийн дурсгал түүх соёлын өв угсаатны өвөрмөц онцлогийг илэрхийлсэн соёлын брэндийг бүтээнэ.</t>
  </si>
  <si>
    <t>Байгаль орчны чиглэлээр нэгдэн орсон олон улсын конвенц, протоколын хэрэгжилтийг хангах чиглэлээр батлагдсан үйл ажиллагааны төлөвлөгөө</t>
  </si>
  <si>
    <t>Үйл ажиллагаа 2.7.2. Нүүдлийн соёл иргэншлийн дурсгалт газар уламжлалт ахуй орон нутгийн хүн амын оролцоонд түшиглэсэн соёлын олон төрөлт бүтээгдэхүүн үйл ажиллагааг баяжуулан хөгжүүлнэ.</t>
  </si>
  <si>
    <t>Үйл ажиллагаа 2.7.3. Хөгжлийн ирээдүйтэй хот, суурины төвүүдэд байгаль орчин нүүдлийн соёлын онцлог нөөцөд тулгуурласан орон зай бүхий соёлын мега төслүүдийг үе шаттай хэрэгжүүлж орлогыг нэмэгдүүлнэ.</t>
  </si>
  <si>
    <t>Сургалт, сурталчилгаанд хамрагдсан хүн</t>
  </si>
  <si>
    <t>Үйл ажиллагаа 2.7.4. Соёлын кластерын санаачилгыг дэмжиж салбар дундын уялдааг сайжруулна.</t>
  </si>
  <si>
    <t>Зорилт 3.1. Бүс нутаг чөлөөт бүсүүдийн эрчим хүчний хангамж дамжуулалтын тасралтгүй найдвартай аюулгүй байдлын орчин бүрдүүлнэ</t>
  </si>
  <si>
    <t>Үйл ажиллагаа 3.1.1. Хөгжлийн ирээдүйтэй хот, суурин, чөлөөт бүсүүдийн эрчим хүчний хэрэгцээг тогтвортой үр ашигтай хангах эх үүсвэрүүдийг дэс дараатай ашиглана.</t>
  </si>
  <si>
    <t>Нэн ховор, ховор амьтан сэргээн нутагшуулсан төсөл</t>
  </si>
  <si>
    <t>Нөөц тогтоосон ургамал-газарзүйн тойрог</t>
  </si>
  <si>
    <t>Зорилт 3.2. Хөгжлийн ирээдүйтэй хот суурин, чөлөөт бүсүүд дэх инженерийн дэд бүтцийг үе шаттай өргөтгөж сайжруулна</t>
  </si>
  <si>
    <t>Нөөц тогтоосон амьтны зүйл</t>
  </si>
  <si>
    <t>Үйл ажиллагаа 3.2.1. Цэвэр ус хангамжийн нэгдсэн системийг сайжруулж хүчин чадлыг хөгжлийн ирээдүйтэй сум, сууринд нэмэгдүүлнэ.</t>
  </si>
  <si>
    <t>Тарималжуулсан ургамлын зүйл</t>
  </si>
  <si>
    <t>Үйл ажиллагаа 3.2.2. Бохир усыг зайлуулах дахин ашиглах системийг боловсронгуй болгож стандартын шаардлагад нийцүүлэн цэвэрлэх байгууламжуудын хүчин чадлыг нэмэгдүүлнэ.</t>
  </si>
  <si>
    <t>Зорилт 3.3. Босоо, хэвтээ тэнхлэгийн хатуу хучилттай авто замыг барих, хөгжлийн ирээдүйтэй хот, суурин, хөгжлийн төлөвлөлттэй уялдуулан орон нутгийг хатуу хучилттай авто замаар холбоно.</t>
  </si>
  <si>
    <t>Төмөр замын өргөст торыг зэрлэг амьтдад ээлтэйгээр шийдвэрлэсэн байршил</t>
  </si>
  <si>
    <t>Үйл ажиллагаа 3.3.2. Аялал жуулчлалын гол маршрутыг хатуу хучилттай авто замаар холбоно.</t>
  </si>
  <si>
    <t>Үйл ажиллагаа 3.3.3. Хөдөө аж ахуйн бүтээгдэхүүний тээвэрлэлтийг дэмжсэн авто замын сүлжээг байгуулна.</t>
  </si>
  <si>
    <t>Хяналтад авсан харь зүйлийн амьтны зүйл</t>
  </si>
  <si>
    <t>Хяналтад авсан харь зүйлийн ургамлын зүйл</t>
  </si>
  <si>
    <t>Үйл ажиллагаа 3.4.1. Авто зам, замын байгууламжийн засвар арчлалтыг стандарт норм дүрмийн дагуу гүйцэтгэж үйл ажиллагаанд тавих хяналтыг сайжруулна.</t>
  </si>
  <si>
    <t>Экосистемийн төлөөллийг хамруулан байгуулсан цөлжилт, газрын доройтлыг бууруулах суурин судалгааны төв</t>
  </si>
  <si>
    <t>Үйл ажиллагаа 3.4.2. Авто замын түр буудаллах цэг замын хажуугийн зогсоолыг стандартын дагуу байгуулна.</t>
  </si>
  <si>
    <t>Үйл ажиллагаа 3.4.3. Замын тэмдэг тэмдэглэгээг байршуулах цэгүүдийг оновчтой тогтоож тэмдэг тэмдэглэгээг байршуулна.</t>
  </si>
  <si>
    <t>Гол мөрний урсац бүрэлдэх эх, усны сан, ойн сан бүхий газарт ашиглалтын тусгай зөвшөөрөл эзэмшигч</t>
  </si>
  <si>
    <t>Үйл ажиллагаа 3.4.4. Зам, тээврийн ослын үед ашиглах техник хэрэгслийн хангалтыг сайжруулах, осол саатлын үед үзүүлэх тусламж, үйлчилгээг шуурхай зохион байгуулах сүлжээг байгуулна.</t>
  </si>
  <si>
    <t>Зорилт 3.5. Тээвэр логистикийн нэгдсэн сүлжээг хөгжүүлнэ</t>
  </si>
  <si>
    <t>Шинээр байгуулж нэгдсэн сүлжээнд холбосон гадаргын усны харуул</t>
  </si>
  <si>
    <t>Үйл ажиллагаа 3.5.2. Хот хоорондын зорчигч үйлчилгээний терминалыг байгуулна.</t>
  </si>
  <si>
    <t>Үйл ажиллагаа 3.5.4. Логистикийн төвийг түшиглэн Хуурай боомт байгуулах ажлыг эхлүүлнэ.</t>
  </si>
  <si>
    <t>Үйл ажиллагаа 3.5.5. Худалдаа тээврийг хөнгөвчлөх хөгжлийн ирээдүйтэй хот, сууринд логистик, хуурай боомт, чөлөөт бүсийн үйл ажиллагааг уялдуулж, замын сүлжээнд холбоно.</t>
  </si>
  <si>
    <t>Агаарын чанарын стандартаас давсан бохирдолтой хот суурин газар</t>
  </si>
  <si>
    <t xml:space="preserve">Үйл ажиллагаа 3.5.6. Усан замын тээврийн үйл ажиллагааг байгаль орчинд ээлтэй аюулгүй хэвийн явуулах бодлогыг хэрэгжүүлэх, усан замын эко зогсоол байгуулна. </t>
  </si>
  <si>
    <t>Усны чанарын индексээр маш бохир, бохир зэрэглэлтэй цэг</t>
  </si>
  <si>
    <t>Зорилт 3.6. Иргэний нисэхийн дэд бүтцийг хөгжүүлнэ</t>
  </si>
  <si>
    <t xml:space="preserve">Үйл ажиллагаа 3.6.1. Хөгжлийн ирээдүйтэй хот, суурины нисэх буудлын хүчин чадал ашиглалтыг сайжруулна. </t>
  </si>
  <si>
    <t>Үйл ажиллагаа 3.6.2. Ерөнхий зориулалтын нисэхийн хөөрч буух зурвас, шатахуун хангамж, агаарын хөлгийн засвар үйлчилгээний сүлжээг хөгжлийн ирээдүйтэй сум, сууринд хөгжүүлнэ.</t>
  </si>
  <si>
    <t>Бохир усны тоолуур суурилуулсан аж ахуйн нэгж байгууллага</t>
  </si>
  <si>
    <t>Үйл ажиллагаа 3.6.3. Алслагдсан сум, суурин газарт агаарын тээврийн үйлчилгээ үзүүлэх тогтолцоо, эрх зүйн орчин бүрдүүлнэ.</t>
  </si>
  <si>
    <t>Аюултай хог хаягдлыг устгах төвлөрсөн байгууламж</t>
  </si>
  <si>
    <t>Зорилт 3.7. Бүс нутгийн мэдээлэл харилцааны холбооны дэд бүтцийн хүчин чадлыг нэмэгдүүлж хамрах хүрээг өргөжүүлнэ</t>
  </si>
  <si>
    <t>Үйл ажиллагаа 4.3.3. Монгол Улс дахь авлигад нөлөөлж буй хүчин зүйлийн динамик загварын шинжилгээг хөгжүүлж, авлигын түвшинд нөлөөлөх эерэг хүчин зүйлсийг нэмэгдүүлэх арга хэмжээг авч хэрэгжүүлнэ.</t>
  </si>
  <si>
    <t>Аюултай хог хаягдлыг цуглуулж түр хадгалах зориулалтын байгууламж</t>
  </si>
  <si>
    <t>Үйл ажиллагаа 3.7.2. Өргөн нэвтрүүлгийн үйлчилгээний хүртээмжийг хөгжлийн ирээдүйтэй сум, сууринд нэмэгдүүлнэ.</t>
  </si>
  <si>
    <t>Үйл ажиллагаа 3.7.3. Радио өргөн нэвтрүүлгийн дамжуулах сүлжээг тоон технологид шилжүүлнэ.</t>
  </si>
  <si>
    <t>Эрүүл мэндийн байгууллагаас үүсэх аюултай хог хаягдлыг устгал</t>
  </si>
  <si>
    <t>Үйл ажиллагаа 3.7.4. Шуудангийн сүлжээний бэлэн байдлыг хангана.</t>
  </si>
  <si>
    <t>Арьс шир, үслэг, ноос ноолуур, ээрмэлийн үйлдвэрлэлээс гарах аюултай хог хаягдлыг устгал</t>
  </si>
  <si>
    <t>Үйл ажиллагаа 3.7.5. Тасралтгүй өсөн нэмэгдэж байгаа хэрэгцээг хангах зорилгоор нэмэлт дата төвийг шинээр байгуулах, одоо ашиглагдаж буй төвийг өргөтгөн шинэчлэх, ногоон дата төв байгуулна.</t>
  </si>
  <si>
    <t>Зорилт 3.8. Улаанбаатар хотын суурьшлын бүс үйлдвэрлэл инженерийн дэд бүтцийг шинэчлэн хөгжүүлнэ.</t>
  </si>
  <si>
    <t>Сэргээгдэх эрчим хүчээр хэрэгцээгээ хангаж, түгээх сүлжээнд холбогдсон өрх</t>
  </si>
  <si>
    <t>Сайн дурын нүүрстөрөгчийн зах зээлд хамрагдсан өрх</t>
  </si>
  <si>
    <t>Зорилго 1. Макро эдийн засгийн тогтвортой байдлыг хангана.</t>
  </si>
  <si>
    <t>Уул уурхайн үйл ажиллагаанаас үүдэлтэй хүлэмжийн хийг бууруулах төсөл</t>
  </si>
  <si>
    <t>Зорилт 1.1. Төсвийн алдагдлыг үе шаттай бууруулж, Засгийн газрын өрийн тогтвортой байдлыг хангана.</t>
  </si>
  <si>
    <t>Газрын гүний дулаан ашиглаж байгаа төсөл</t>
  </si>
  <si>
    <t>Тайлагналт тогтмолжсон салбар</t>
  </si>
  <si>
    <t>Үйл ажиллагаа 1.1.1. Төсвийн төлөвлөлт, санхүүгийн удирдлагыг сайжруулна.</t>
  </si>
  <si>
    <t>Тогтвортой байдлын тайлан (байгаль орчин, нийгэм, засаглал) гаргаж, олон нийтэд мэдээлдэг хөрөнгийн биржид бүртгэлтэй компани</t>
  </si>
  <si>
    <t>Үйл ажиллагаа 1.1.2. Төсвийн хөрөнгө оруулалтын удирдлага, үр ашгийг нэмэгдүүлнэ.</t>
  </si>
  <si>
    <t>Байгаль орчны менежментийн тогтолцооны ISO 14000 стандарт нэвтрүүлсэн, эко тэмдэг, ногоон гэрчилгээ авсан байгууллага</t>
  </si>
  <si>
    <t>Үйл ажиллагаа 1.1.3. Засгийн газрын өрийн удирдлагын тогтолцоог сайжруулж, өрийн дарамтыг бууруулна.</t>
  </si>
  <si>
    <t>Үйл ажиллагаа 1.1.4. Баялгийн сангийн засаглал, менежментийг сайжруулна.</t>
  </si>
  <si>
    <t>Туршин нэвтрүүлсэн ногоон санхүүгийн арга хэрэгсэл</t>
  </si>
  <si>
    <t>Үйл ажиллагаа 1.2.1. Санхүүгийн зах зээлд оролцогчдын төрөл, оролцоог нэмэгдүүлнэ.</t>
  </si>
  <si>
    <t>Гамшиг, аюулт үзэгдэл, ослын улмаас амь насаа алдсан, сураггүй алга болсон, нэрвэгдсэн хүн (100,000 хүн тутам)</t>
  </si>
  <si>
    <t>Үйл ажиллагаа 1.2.2. Санхүүгийн зах зээлийн бүтээгдэхүүн, үйлчилгээний төрлийг нэмэгдүүлнэ.</t>
  </si>
  <si>
    <t>Ус, цаг агаар, уур амьсгалын гаралтай аюулт болон гамшигт үзэгдлийг урьдчилан мэдээлэх радарын станц</t>
  </si>
  <si>
    <t>Хүүхэд, өсвөр үеийнхний санаачилга, үйл хэрэгт хамрагдсан хүүхэд</t>
  </si>
  <si>
    <t>Зорилго 2. Бизнесийн орчныг сайжруулна.</t>
  </si>
  <si>
    <t>Зорилт 2.1. Компанийн засаглалыг сайжруулна</t>
  </si>
  <si>
    <t>6.4.1</t>
  </si>
  <si>
    <t>Байгалийн хүчин зүйл, баялгаас шууд хамаарал бүхий иргэдийн амьжиргааг дэмжих чиглэлээр хэрэгжүүлсэн төсөл, хөтөлбөр</t>
  </si>
  <si>
    <t>Үйл ажиллагаа 2.1.1. Санхүүгийн хяналт, ил тод байдлыг нэмэгдүүлнэ.</t>
  </si>
  <si>
    <t>Үйл ажиллагаа 2.1.2. Хувьцаа эзэмшигчдийн засаглалыг сайжруулна.</t>
  </si>
  <si>
    <t>Үйл ажиллагаа 2.1.3. Компанийн удирдлагын ур чадвар, ашиг сонирхлоос ангид байдлыг дээшлүүлнэ.</t>
  </si>
  <si>
    <t xml:space="preserve">Үйл ажиллагаа 2.1.4. Бизнесийн байгууллагуудын чадавхыг сайжруулж, өрсөлдөөнийг дэмжинэ. </t>
  </si>
  <si>
    <t>Зорилт 2.2. Санхүүжилтийн таатай орчныг бүрдүүлнэ.</t>
  </si>
  <si>
    <t>Зөрчлийн бууралт</t>
  </si>
  <si>
    <t>4.1.18</t>
  </si>
  <si>
    <t>Улсын Их Хурлын гишүүд</t>
  </si>
  <si>
    <t>Шүүгч</t>
  </si>
  <si>
    <t>Хуульд оруулсан нэмэлт өөрчлөлт</t>
  </si>
  <si>
    <t>Сум</t>
  </si>
  <si>
    <t>Дайчилгааны тухай хуулийн хэрэгжилт</t>
  </si>
  <si>
    <t>Цэргийн зэвсэглэл, техник, технологийн чадавхыг нэмэгдүүлэх</t>
  </si>
  <si>
    <t>4.3.18</t>
  </si>
  <si>
    <t xml:space="preserve">Үйл ажиллагаа 4.3.9. Улс төрийн намын санхүүжилтийн тогтолцоог шинэчлэн, ил тод байдал, хяналт, хариуцлагатай бодлогын намууд бүхий олон намын систем төлөвших эрх зүйн орчныг бүрдүүлнэ </t>
  </si>
  <si>
    <t>8.1.2</t>
  </si>
  <si>
    <t>Тусгай хамгаалалттай газар нутгийн байгаль хамгаалагч</t>
  </si>
  <si>
    <t>Үйл ажиллагаа 5.1.1. Иргэний нийгмийн байгууллагын олон улсын чиг хандлагад тулгуурласан эрх зүйн орчныг бүрдүүлж, бодлого боловсруулах, хэрэгжүүлэх үйл ажиллагаанд хувийн хэвшил, иргэний нийгмийн байгууллагуудын оролцоог хангана.</t>
  </si>
  <si>
    <t>4.2.42</t>
  </si>
  <si>
    <t>Үйл ажиллагаа 2.2.1. Хөрөнгийн зах зээлийг хөгжүүлнэ.</t>
  </si>
  <si>
    <t>Үйл ажиллагаа 2.2.2. Гадаад болон дотоодын хөрөнгө оруулалтыг нэмэгдүүлнэ.</t>
  </si>
  <si>
    <t>Үйл ажиллагаа 2.2.3. Бизнесийн зээлийн эх үүсвэрийн зардлыг бууруулна.</t>
  </si>
  <si>
    <t>Үйл ажиллагаа 2.2.4. Хувийн хэвшилд олгох дотоодын зээлийн хэмжээг нэмэгдүүлнэ.</t>
  </si>
  <si>
    <t>9.3.36</t>
  </si>
  <si>
    <t>Үйл ажиллагаа 2.2.5. Жижиг, дунд үйлдвэрлэл, үйлчилгээний санхүүжилтийг нэмэгдүүлнэ.</t>
  </si>
  <si>
    <t>Зорилт 2.3. Худалдааны зохицуулалт, үр ашгийг сайжруулна.</t>
  </si>
  <si>
    <t>Үйл ажиллагаа 2.3.1. Олон болон хоёр талт худалдааны хэлэлцээр байгуулж, хэрэгжилтийг хангаж, экспортын хэмжээг нэмэгдүүлнэ.</t>
  </si>
  <si>
    <t>Үйл ажиллагаа 2.3.2. Худалдааг хөнгөвчилж, зардал болон хугацааг хэмнэнэ.</t>
  </si>
  <si>
    <t>Зорилго 3. Эдийн засгийг төрөлжүүлж, өрсөлдөх чадварыг нэмэгдүүлнэ.</t>
  </si>
  <si>
    <t>Зорилт 3.1. Тэргүүлэх салбаруудын бүтээмж, үр ашгийг нэмэгдүүлнэ.</t>
  </si>
  <si>
    <t>6.4.7</t>
  </si>
  <si>
    <t>Үйл ажиллагаа 3.1.1. Хөдөө аж ахуйн гаралтай түүхий эд, бүтээгдэхүүний чанарыг олон улсын стандартад нийцүүлнэ.</t>
  </si>
  <si>
    <t>Үйл ажиллагаа 3.1.2. Хөдөө аж ахуйн болон эрдэс баялгийн түүхий эд, бүтээгдэхүүний боловсруулалтын түвшинг нэмэгдүүлнэ.</t>
  </si>
  <si>
    <t>Үйл ажиллагаа 3.1.3. Боловсруулах үйлдвэрлэлийн шинэ бүтээгдэхүүн, салбаруудыг нэмэгдүүлнэ.</t>
  </si>
  <si>
    <t>Үйл ажиллагаа 3.1.4. Соёл, мэдээллийн технологи, хиймэл оюун ухаанд суурилсан бүтээлч үйлдвэрлэлийг нэмэгдүүлнэ.</t>
  </si>
  <si>
    <t>Үйл ажиллагаа 3.1.5. Аялал жуулчлалын салбарын өрсөлдөхүйц байдал, үр ашгийг дээшлүүлнэ.</t>
  </si>
  <si>
    <t>Үйл ажиллагаа 3.1.6. Олон улсад танигдсан үндэсний брэнд бүтээгдэхүүний тоог нэмэгдүүлнэ.</t>
  </si>
  <si>
    <t>Зорилт 3.2. Дэд бүтцийн чанар, үр ашгийг сайжруулна.</t>
  </si>
  <si>
    <t>Үйл ажиллагаа 3.2.1. Мэдээллийн технологи, харилцаа холбооны салбарын үр ашгийг нэмэгдүүлнэ.</t>
  </si>
  <si>
    <t>Үйл ажиллагаа 3.2.2. Тээвэр, логистикийн аюулгүй байдал, хяналт үйлчилгээний чанарын шаардлагыг ханган, зорчигч ачаа тээврийн эргэлтийг нэмэгдүүлэх таатай нөхцөлийг бүрдүүлж, үр ашгийг нэмэгдүүлнэ.</t>
  </si>
  <si>
    <t>Үйл ажиллагаа 4.1.1. Судалгаанд суурилсан их сургууль, эрдэм шинжилгээний байгууллагыг хөгжүүлнэ.</t>
  </si>
  <si>
    <t>Үйл ажиллагаа 4.1.2. Нээлттэй, нэгдсэн, төрөлжсөн өндөр технологийн лабораториудыг байгуулж салбар дундын болон салбар дамнасан судалгааны ажлыг хэрэгжүүлнэ.</t>
  </si>
  <si>
    <t>Үйл ажиллагаа 4.1.3. Шинжлэх ухаан, технологийн судалгааны санхүүжилтийн оновчтой эх үүсвэрийг бүрдүүлж, нэмэгдүүлнэ.</t>
  </si>
  <si>
    <t>Үйл ажиллагаа 4.1.4. Ногоон устөрөгчийн үйлдвэрлэл, хэрэглээг дэмжинэ.</t>
  </si>
  <si>
    <t>4.2.39</t>
  </si>
  <si>
    <t xml:space="preserve">Үйл ажиллагаа 4.1.5. Сансар судлалыг хөгжүүлнэ. </t>
  </si>
  <si>
    <t>Үйл ажиллагаа 4.1.6. Үндэсний хиймэл дагуул хөөргөн ашиглана.</t>
  </si>
  <si>
    <t>Үйл ажиллагаа 4.1.8. Биотехнологийн бүтээгдэхүүн хөгжүүлэлтийг дэмжиж, генетик нөөцийн үр шимийн хүртээмжийг нэмэгдүүлнэ.</t>
  </si>
  <si>
    <t>Зорилт 4.2. Үндэсний инновацын үр ашигтай тогтолцоог бүрдүүлнэ.</t>
  </si>
  <si>
    <t>Үйл ажиллагаа 4.2.1. Инновацын олон талт хамтын ажиллагаа, түншлэлийг өргөжүүлж, олон улсын патентын тоог нэмэгдүүлнэ.</t>
  </si>
  <si>
    <t>Үйл ажиллагаа 4.2.2. Инновацын судалгаа хөгжүүлэлтийг нэмэгдүүлнэ.</t>
  </si>
  <si>
    <t>Үйл ажиллагаа 4.2.3. Инновацыг эдийн засгийн эргэлтэд оруулна.</t>
  </si>
  <si>
    <t>8.2.3</t>
  </si>
  <si>
    <t>6.1.4</t>
  </si>
  <si>
    <t>8.3.20, 8.3.21</t>
  </si>
  <si>
    <t>Байгаль хамгааллын зардалд эзлэх экосистемийн үйлчилгээний төлбөрийн хэмжээ</t>
  </si>
  <si>
    <t>Үйл ажиллагаа 2.3.1. Малын гений санг хамгаална.</t>
  </si>
  <si>
    <t>6.4.8</t>
  </si>
  <si>
    <t>6.1.6</t>
  </si>
  <si>
    <t>6.2.6</t>
  </si>
  <si>
    <t>6.1.5</t>
  </si>
  <si>
    <t>3.2.10</t>
  </si>
  <si>
    <t>9.3.4</t>
  </si>
  <si>
    <t>9.1.8</t>
  </si>
  <si>
    <t>Зорилт 2.6. Бүс нутгийн аялал жуулчлалын үйлдвэрлэл-үйлчилгээг эрчимжүүлнэ.</t>
  </si>
  <si>
    <t>9.5.12</t>
  </si>
  <si>
    <t>Үйл ажиллагаа 2.6.6. Байгаль түүх соёлын өв үндэсний онцлог нутгийн иргэдэд түшиглэсэн хүрээлэн буй орчинд ээлтэй тогтвортой аялал жуулчлалыг хөгжүүлнэ.</t>
  </si>
  <si>
    <t>7.5.24</t>
  </si>
  <si>
    <t>9.3.23, 9.3.24</t>
  </si>
  <si>
    <t>Уур амьсгалын өөрчлөлтөд дасан зохицох үндэсний төлөвлөгөөний хэрэгжилтийн хувь</t>
  </si>
  <si>
    <t>9.2.15</t>
  </si>
  <si>
    <t>2.5.11</t>
  </si>
  <si>
    <t>4.2.34</t>
  </si>
  <si>
    <t>Ургамал, амьтны хамгаалагдсан зүйлийг хууль бус ашигласан зөрчил</t>
  </si>
  <si>
    <t>Үйл ажиллагаа 3.3.1. Хөгжлийн ирээдүйтэй хот, суурины төвүүдийг босоо болон хэвтээ тэнхлэгийн хатуу хучилттай авто замаар холбоно.</t>
  </si>
  <si>
    <t>Үйл ажиллагаа 3.3.4. Ашигт малтмалын бүтээгдэхүүн тээвэрлэх тусгай зориулалтын хатуу хучилттай авто замыг барина.</t>
  </si>
  <si>
    <t>Төмөр замын дагуу стандартын шаардлагад нийцүүлж баригдсан зэрлэг амьтдад зориулсан гарц, гарам</t>
  </si>
  <si>
    <t>Зорилт 3.4. Авто зам замын байгууламжийн ашиглалтын бэлэн байдал замын, хөдөлгөөний аюулгүй байдлыг сайжруулна.</t>
  </si>
  <si>
    <t>Үйл ажиллагаа 3.4.5. Нийслэл, аймгийн төв, томоохон суурин газрын гудамж, талбай, хот хоорондын замыг камержуулж, гэмт халдлага, осол, зөрчлөөс хамгаалах нөхцөлийг бүрдүүлнэ.</t>
  </si>
  <si>
    <t>Үйл ажиллагаа 3.5.1. Хөгжлийн ирээдүйтэй хот, сууринд тээвэр логистикийн төвийг байгуулна.</t>
  </si>
  <si>
    <t>Үйл ажиллагаа 3.5.3. Авто замын дагуух үйлчилгээний цогцолборыг стандартын дагуу байгуулж, зорчин явагчдын ая тухтай зорчих нөхцөлийг бүрдүүлнэ.</t>
  </si>
  <si>
    <t>Үйл ажиллагаа 3.7.1. Өндөр хурдны өргөн зурвасын сүлжээнд Монгол Улсын нийт нутаг дэвсгэрийг бүрэн хамруулна.</t>
  </si>
  <si>
    <t>Хөдөө аж ахуйн салбарын ус ашиглалт</t>
  </si>
  <si>
    <t>Усыг эргүүлэн болон дахин ашиглаж байгаа  аж ахуйн нэгжийн тоо</t>
  </si>
  <si>
    <t>Судалгаа хийсэн рашааны орд</t>
  </si>
  <si>
    <t>Рашааны хамгаалалтын бүс тогтоож, тэмдэгжүүлж, дэглэмийг мөрдүүлж буй ашиглагч</t>
  </si>
  <si>
    <t>Хөрсний чанарын стандартаас давсан хүнд металлын бохирдолтой цэг</t>
  </si>
  <si>
    <t>Супер критикал даралтад технологи нэвтрүүлсэн станц</t>
  </si>
  <si>
    <t>Нүүрсэн түлшээр ажилладаг халаалтын зуухыг халж, байгальд хал багатай дэвшилтэт технологиор халаалтаа шийдсэн байгууламж</t>
  </si>
  <si>
    <t>Ногоон төсөл, ногоон зээлийн үр өгөөж хүртсэн иргэн, аж ахуй нэгж</t>
  </si>
  <si>
    <t>Зорилт 1.2. Санхүүгийн салбарыг өргөжүүлж, эрсдэл даах байдлыг сайжруулна.</t>
  </si>
  <si>
    <t xml:space="preserve">Үйл ажиллагаа 2.3.2. Малын үржил селекцийн ажлыг шинжлэх ухааны үндэслэлтэй зах зээлийн эрэлт хэрэгцээнд нийцүүлэн явуулж, бүс нутгийн онцлогт тохирсон мал үржүүлэх ашиг шимийн түвшнийг бүсчлэн тогтоож, сүргийн эргэлтийг тооцох замаар бэлчээрийн даац нөхөн сэргэх чадавхад тохируулна. </t>
  </si>
  <si>
    <t>Үйл ажиллагаа 2.3.3. Олон улсын худалдааны хориг бүхий мал амьтны гоц халдварт халдварт өвчнийг эрт илрүүлэх, урьдчилан сэргийлэх тэмцэх өвчнөөр, улс, бүс нутгаар тайван байдлыг баталгаажуулна.</t>
  </si>
  <si>
    <t>Үйл ажиллагаа 3.1.2. Хүнсний хангамж, нийлүүлэлтийн тогтвортой байдлыг нэмэгдүүлнэ.</t>
  </si>
  <si>
    <t>Үйл ажиллагаа 2.5.2. Геологи хайгуулын ажлыг эрчимжүүлж, ашигт малтмалын боловсруулалтын түвшнийг дээшлүүлэн металлурги-химийн аж үйлдвэрийн цогцолборыг байгуулж шинжлэх ухаан технологийн чадавх экспортыг нэмэгдүүлнэ.</t>
  </si>
  <si>
    <t>Үйл ажиллагаа 2.5.3. Түүхий эдийн нөөцөд түшиглэн газрын тос боловсруулах үйлдвэрийг дэд бүтцийн хамт байгуулж, ашиглалтад оруулна.</t>
  </si>
  <si>
    <t>Үйл ажиллагаа 2.5.4. Уул уурхайн салбарын хөгжлийн ирээдүйтэй бүс нутгийн хөгжилд оруулах хувь нэмрийг өндөржүүлж, нийгмийн хариуцлагыг дээшлүүлнэ.</t>
  </si>
  <si>
    <t>Үйл ажиллагаа 2.6.2. Аялал жуулчлалын үйлдвэрлэл-үйлчилгээний хүртээмжийг нэмэгдүүлж, чанарыг сайжруулан тээвэр логистикийн сүлжээг байгуулна.</t>
  </si>
  <si>
    <t>Үйл ажиллагаа 2.6.3. Аялал жуулчлалын үйл ажиллагаанд оролцогч талуудын хамтын ажиллагааг бэхжүүлж, төрийн дэмжлэгийг нэмэгдүүлнэ.</t>
  </si>
  <si>
    <t>Үйл ажиллагаа 2.6.4. Аялал жуулчлалын бүтээгдэхүүн үйлчилгээний нэгдсэн мэдээллийн санг бүрдүүлж, хүртээмжийг сайжруулна.</t>
  </si>
  <si>
    <t>Үйл ажиллагаа 4.1.7. Үндэсний эрдэмтэн, судлаачид мэргэжилтнүүдийн чадавхыг ашиглан бичил, микро ангиллын хиймэл дагуул, пуужингийн технологийг хөгжүүлнэ.</t>
  </si>
  <si>
    <t>Бодлогын зорилтууд, баримт бичиг, хэрэгжүүлэлтийн төлөвлөгөөний тайлан, Статистик мэдээлэл</t>
  </si>
  <si>
    <t>СЯ, БШУЯ</t>
  </si>
  <si>
    <t>Үйл ажиллагаа 4.2.4. Мэдээлэл, харилцаа холбооны өндөр технологи инновацын кластер байгуулна.</t>
  </si>
  <si>
    <t>Үйл ажиллагаа 3.1.3. Дулаан хангамжийн найдвартай эх үүсвэрүүдийг ашиглалтад оруулж, сүлжээний алдагдлыг бууруулна.</t>
  </si>
  <si>
    <t>ХАА-н хоршоодын борлуулалтын орлого</t>
  </si>
  <si>
    <t>ХХААХҮЯ, ЖДҮГ</t>
  </si>
  <si>
    <t>Бүртгэл, тайлан</t>
  </si>
  <si>
    <t>Жилд 1 удаа</t>
  </si>
  <si>
    <t>Үйл ажиллагаа 2.2.1. Хөдөө аж ахуйн гаралтай бүтээгдэхүүний бэлтгэн нийлүүлэлт, үйлдвэрлэл борлуулалтын сүлжээг кластераар хөгжүүлнэ.</t>
  </si>
  <si>
    <t>Кластерын тоо</t>
  </si>
  <si>
    <t>Цахилгаан тэжээлт болон хийгээр ажилладаг автомашины эзлэх хувь</t>
  </si>
  <si>
    <t>БОАЖЯ, МХЕГ-ын тайлан</t>
  </si>
  <si>
    <t>Ойн зохион байгуулалтын тайлан</t>
  </si>
  <si>
    <t>Хүлэмжийн хийн тооллогын дүн мэдээ</t>
  </si>
  <si>
    <t>АНЗДТГ
(БОАЖГ)</t>
  </si>
  <si>
    <t>ХЗДХЯ-ны жилийн тайлан</t>
  </si>
  <si>
    <t>Усны газрын жилийн тайлан</t>
  </si>
  <si>
    <t>ХЗДХЯ-ны тайлан, мэдээ</t>
  </si>
  <si>
    <t xml:space="preserve">Иргэний нийгмийн байгууллагын тайлан, мэдээ </t>
  </si>
  <si>
    <t>ХЗДХЯ-ны хяналт шинжилгээ, үнэлгээний тайлан</t>
  </si>
  <si>
    <t xml:space="preserve">СЕХ-ны  Ерөнхийлөгчийн сонгуулийн ирцийн мэдээлэл </t>
  </si>
  <si>
    <t xml:space="preserve">ЗГХЭГ, ХЗДХЯ, ТАЗ 
</t>
  </si>
  <si>
    <t>ҮСХ, СЯ, СХЗГ, ҮИТ</t>
  </si>
  <si>
    <t>Далайн захиргаа</t>
  </si>
  <si>
    <t>Үйл ажиллагаа 4.1.2. Аймаг, нийслэлийн төвийн халаалтын зууханд техник, технологийн шинэчлэл хийнэ.</t>
  </si>
  <si>
    <t>ХХААХҮЯ-ны статистик</t>
  </si>
  <si>
    <t>НҮБ-ын Үйлдвэрлэлийн хөгжлийн байгууллагын өгөгдлийн бааз</t>
  </si>
  <si>
    <t>Үйл ажиллагаа 3.1.5. Мэргэжлийн болон дээд боловсролын байгууллагын төгсөгчдийн ур чадвар, чадамжийн чанарыг үнэлж, баталгаажуулна.</t>
  </si>
  <si>
    <t>Зорилт 1.3.Дотоод шилжих хөдөлгөөний зохицуулалтыг сайжруулж, хүн амын байршлын зохистой бүтцийг хадгална.</t>
  </si>
  <si>
    <t>Улаанбаатараас бусад аймаг, орон нутагт оршин суугчдын хувь</t>
  </si>
  <si>
    <t>Хүн амын мэдээ</t>
  </si>
  <si>
    <t xml:space="preserve">5 жилийн хугацаанд Улаанбаатар хот болон аймаг, орон нутагт шилжин суурьшилтын коэффициент </t>
  </si>
  <si>
    <t>Хүн ам, орон сууцны тооллого</t>
  </si>
  <si>
    <t>5.3.14</t>
  </si>
  <si>
    <t xml:space="preserve">Үйл ажиллагаа 1.3.1.Шилжин суурьшигчдын бүртгэлд хамрагдалтыг сайжруулж, нийгмийн суурь үйлчилгээнд бүрэн хамруулна. </t>
  </si>
  <si>
    <t>Бүртгэлтэй шилжин суурьшигчдын хувь</t>
  </si>
  <si>
    <t>УБЕГ-ын захиргааны бүртгэл, Олон улсын шилжилт хөдөлгөөний байгууллага</t>
  </si>
  <si>
    <t>Шилжих хөдөлгөөний бүртгэл, түүвэр судалгаа</t>
  </si>
  <si>
    <t>ХЗДХЯ, УБЕГ, ОУШХБ</t>
  </si>
  <si>
    <t>Шилжин суурьшигчдын хөдөлмөр эрхлэлтийн түвшин</t>
  </si>
  <si>
    <t>Олон улсын шилжилт хөдөлгөөний байгууллага, ХНХЯ-ны захиргааны бүртгэл</t>
  </si>
  <si>
    <t>Шилжих хөдөлгөөний түүвэр судалгаа;</t>
  </si>
  <si>
    <t>ХНХЯ, ХХҮЕГ, ОУШХБ</t>
  </si>
  <si>
    <t>Үйл ажиллагаа 1.3.2.Орон нутагт шилжин суурьшигчдын бизнес, хөдөлмөр эрхлэлтийн дэмжлэг, орон сууцны хөнгөлөлт, буцалтгүй тусламж, урамшууллыг нэмэгдүүлнэ.</t>
  </si>
  <si>
    <t>Орон нутагт шилжин суурьшигчдаас орон сууцны хөнгөлөлт дэмжлэгт хамрагдсан иргэдийн тоо, хувь</t>
  </si>
  <si>
    <t>СЯ-ны захиргааны бүртгэл</t>
  </si>
  <si>
    <t>Сангийн яамны тайлан мэдээ</t>
  </si>
  <si>
    <t>Орон нутагт шилжин суурьшигчдын гарааны бизнесийн хөтөлбөрт хамрагдалтын түвшин</t>
  </si>
  <si>
    <t>ХНХЯ, ОУШХБ</t>
  </si>
  <si>
    <t>Буцалтгүй тусламж авсан шилжин суурьшигчдын хувь</t>
  </si>
  <si>
    <t>Ажлын байраар хангагдсан эмзэг бүлгийн иргэдийн тоо</t>
  </si>
  <si>
    <t>Хөдөлмөр эрхлэлтийг дэмжих сангийн тайлан тайлан</t>
  </si>
  <si>
    <t>жил</t>
  </si>
  <si>
    <t>Ажлын байраар хангагдсан ажил олоход хүндрэлтэй иргэдийн тоо</t>
  </si>
  <si>
    <t>15-24 насны залуучуудын ажилгүйдлийн түвшин</t>
  </si>
  <si>
    <t>Жилд</t>
  </si>
  <si>
    <t>3.3.9</t>
  </si>
  <si>
    <t>Өрхийн аж ахуй, хувиараа хөдөлмөр эрхэлж байгаа эмзэг бүлгийн иргэдийн тоо</t>
  </si>
  <si>
    <t>Боловсрол, шинжлэх ухааны яам (БШУЯ)</t>
  </si>
  <si>
    <t>Соёл, урлагийн газар (СУГ)</t>
  </si>
  <si>
    <t>Зам, тээврийн хөгжлийн яам (ЗТХЯ), АНЗДТГ</t>
  </si>
  <si>
    <t>БХЯ, Хууль зүй, дотоод хэргийн яам (ХЗДХЯ), Цахим хөгжил, харилцаа холбооны яам (ЦХХХЯ), Шударга өрсөлдөөн, хэрэглэгчийн төлөө газар (ШӨХТГ), АНЗДТГ</t>
  </si>
  <si>
    <t>СУГ, Аймаг, нийслэлийн СУГ</t>
  </si>
  <si>
    <t>ЭМЯ, Биеийн тамир, спортын улсын хороо (БТСУХ)</t>
  </si>
  <si>
    <t>ОБЕГ, ЗДТГ, ЦХХХ+L73:M73Я</t>
  </si>
  <si>
    <t>ХНХЯ, Монголын Үндэсний худалдаа, аж үйлдвэрийн танхим (МҮХАҮТ), Ажил олгогч эздийн нэгдсэн холбоо (АОЭНХ)</t>
  </si>
  <si>
    <t>ЭМЯ, ХНХЯ, Барилга, хот байгуулалтын яам (БХБЯ)</t>
  </si>
  <si>
    <t>БОАЖЯ, дунд болон их, дээд сургуулиуд, ЖҮХ</t>
  </si>
  <si>
    <t>БОАЖЯ, Үндэсний статистикийн хороо (ҮCХ), ЖҮХ</t>
  </si>
  <si>
    <t>БОАЖЯ, ҮСХ, ЖҮХ</t>
  </si>
  <si>
    <t>БОАЖЯ, ЖҮХ</t>
  </si>
  <si>
    <t>СоЯ, ЭМЯ, ХНХЯ, ЖҮХ</t>
  </si>
  <si>
    <t xml:space="preserve"> БШУЯ, БОАЖЯ</t>
  </si>
  <si>
    <t>Зорилт 1.4. Гадаад шилжих хөдөлгөөнд оролцогчдын Монгол Улсын хөгжилд оруулах хувь нэмрийг нэмэгдүүлнэ.</t>
  </si>
  <si>
    <t>Үйл ажиллагаа 1.4.1. Гадаадад суралцаж, ажиллаж байгаа иргэдийн эх орондоо ажиллаж амьдрах сонирхлыг нэмэгдүүлнэ.</t>
  </si>
  <si>
    <t>ХЗДХЯ, ХНХЯ</t>
  </si>
  <si>
    <t>10 жил</t>
  </si>
  <si>
    <t>Санхүү, нийгмийн хамгаалал, боловсрол, засаглал</t>
  </si>
  <si>
    <t>Боловсрол, спорт, соёл, хөдөлмөр, нийгмийн хамгаалал</t>
  </si>
  <si>
    <t>Санхүү, дотоод хэрэг, хөдөлмөр эрхлэлт, нийгмийн хамгаалал</t>
  </si>
  <si>
    <t xml:space="preserve">Хууль зүй, санхүү, хөдөлмөр эрхлэлт </t>
  </si>
  <si>
    <t>БХБЯ, СоЯ, БОАЖЯ</t>
  </si>
  <si>
    <t>БХБЯ, СоЯ, БОАЖЯ, ЗТХЯ</t>
  </si>
  <si>
    <t>Боловсрол, засаглал, соёл, хууль эрх зүй, шүүх</t>
  </si>
  <si>
    <t>Боловсрол, эрүүл мэнд</t>
  </si>
  <si>
    <t xml:space="preserve"> ХХААХҮЯ</t>
  </si>
  <si>
    <t>БШУЯ, ЭМЯ</t>
  </si>
  <si>
    <t>Соёл, нийгмийн хамгаалал</t>
  </si>
  <si>
    <t>Засаглал, боловсрол</t>
  </si>
  <si>
    <t>Амиа хорлож, нас барсан тохиолдол, 10,000 хүн амд ногдох</t>
  </si>
  <si>
    <t>Нийгмийн хамгаалал, 
соёл, эрүүл мэнд</t>
  </si>
  <si>
    <t xml:space="preserve">Засаглал, хөдөлмөр эрхлэлт </t>
  </si>
  <si>
    <t>Нийгмийн хамгаалал, эрүүл мэнд</t>
  </si>
  <si>
    <t>ХЗДХЯ, СЯ, ҮСХ</t>
  </si>
  <si>
    <t>Байгаль орчин, аялал жуулчлалын яам (БОАЖЯ)</t>
  </si>
  <si>
    <t>Эдийн засаг, хөгжлийн яам (ЭЗХЯ), Хууль зүй, дотоод хэргийн яам (ХЗДХЯ), Барилга, хот байгуулалтын яам (БХБЯ), Сангийн яам (СЯ), Цахим хөгжил, харилцаа холбооны яам (ЦХХХЯ), Үндэсний статистикийн хороо (ҮСХ)</t>
  </si>
  <si>
    <t>Мэргэжлийн хяналтын ерөнхий газар (МХЕГ), Стандарт, хэмжилзүйн газар (СХЗГ), 
Аймаг, нийслэлийн Засаг даргын Тамгын газар (АНЗДТГ)</t>
  </si>
  <si>
    <t>Соёлын яам (СоЯ), Аймаг, нийслэлийн Засаг даргын Тамгын газар (АНЗДТГ)</t>
  </si>
  <si>
    <t>Байгаль орчин, барилга, хөдөө аж ахуй</t>
  </si>
  <si>
    <t>Хөдөө аж ахуй, барилга, зам, тээвэр, уул уурхай, боловсрол, шинжлэх ухаан, инновац, орон нутгийн засаг захиргаа</t>
  </si>
  <si>
    <t>Дэлхийд тархсан монгол өвийн цувралыг хэвлүүлсэн болон гаргасан үзэсгэлэнгийн тоо</t>
  </si>
  <si>
    <t>Түүх, соёлын хөдлөх дурсгалт зүйлийн дотор хосгүй үнэт, үнэт зэрэглэл тогтоосон дурсгалт зүйлийн эзлэх хувь</t>
  </si>
  <si>
    <t>Түүх, соёлын үл хөдлөх дурсгалын дотор улс, аймаг, нийслэлийн хамгаалалтын зэрэглэлтэй үл хөдлөх дурсгалын эзлэх хувь</t>
  </si>
  <si>
    <t xml:space="preserve">Байгаль орчин, хөдөө аж ахуй, шинжлэх ухаан </t>
  </si>
  <si>
    <t>Үндэсний түүх, бичиг үсэг, соёлын онцлогийг агуулсан гудамж талбай</t>
  </si>
  <si>
    <t>АНЗДТГ, МХЕГ, ХЗДХЯ</t>
  </si>
  <si>
    <t>Уул уурхай, хүнд үйлдвэрийн яам (УУХҮЯ)</t>
  </si>
  <si>
    <t>Сав газрын захиргаа (СГЗ)</t>
  </si>
  <si>
    <t>Кирилл бичиг эзэмшсэн иргэдийн чадварын дундаж түвшин</t>
  </si>
  <si>
    <t>Шинжлэх ухаан, инновац, холбогдох бусад</t>
  </si>
  <si>
    <t>Үндэсний бичиг эзэмшсэн иргэдийн чадварын дундаж түвшин</t>
  </si>
  <si>
    <t>Санхүү, төсөв, байгаль орчин</t>
  </si>
  <si>
    <t>Эрчим хүч, байгаль орчин</t>
  </si>
  <si>
    <t>Байгаль орчин, уул уурхай, барилга</t>
  </si>
  <si>
    <t>Шинжлэх ухаан, хөдөө аж ахуй, эрчим хүч, барилга</t>
  </si>
  <si>
    <t>БОАЖЯ, УУХҮЯ, Монголбанк (МБ), Хөрөнгийн бирж</t>
  </si>
  <si>
    <t>БОАЖЯ, ЭЗХЯ, МБ, Холбогдох яамд</t>
  </si>
  <si>
    <t>Хүүхэд, залуучуудад эх оронч үзэл, хүмүүжил төлөвшүүлэх үндэсний хөтөлбөрт хамрагдагсдсан иргэдийн тоо</t>
  </si>
  <si>
    <t>БОАЖЯ, ХНХЯ</t>
  </si>
  <si>
    <t>Батлан хамгаалах</t>
  </si>
  <si>
    <t>Мэдлэг чадварыг үнэлэх үнэлгээнд хамрагдаж, мэргэшлийн түвшин, бичиг баримт авсан иргэдийн тоо</t>
  </si>
  <si>
    <t xml:space="preserve">ЗГХЭГ, ТАЗ </t>
  </si>
  <si>
    <t xml:space="preserve">Насан туршийн боловсролын төвүүдэд сургалтад хамрагдсан иргэд </t>
  </si>
  <si>
    <t xml:space="preserve">Өнгөрсөн 12 сард албан болон албан бус боловсрол, сургалтад хамрагдсан залуучууд, насанд хүрэгчдийн хувь </t>
  </si>
  <si>
    <t xml:space="preserve">Дээд боловсролын сургалтын байгууллагын нийтэд нээлттэй онлайн хичээл сургалтад хамрагдсан иргэдийн тоо </t>
  </si>
  <si>
    <t xml:space="preserve">Тогтвортой хөгжлийн сургалт, үйл ажиллагаанд хамрагдсан иргэдийн эзлэх жин </t>
  </si>
  <si>
    <t xml:space="preserve">Чанарын үнэлгээний дундаж оноо </t>
  </si>
  <si>
    <t>Ерөнхий боловсролын сургуулийн сурагчдын Олон услын сургалтын хөтөлбөрийн үнэлгээ үнэлгээний амжилтын хувь</t>
  </si>
  <si>
    <t>Нийслэл, байгаль орчин</t>
  </si>
  <si>
    <t>ЭЗХЯ, БХБЯ</t>
  </si>
  <si>
    <t>Багшийн гүйцэтгэлийн үнэлгээний дундаж хувь</t>
  </si>
  <si>
    <t>Эдийн засаг, хөгжил</t>
  </si>
  <si>
    <t>Банкуудын ипотекийн зээлийн тайлан</t>
  </si>
  <si>
    <t>Ажлын байран дахь сургалтад хамрагдсан багшийн ур чадварын  дундаж үнэлгээ</t>
  </si>
  <si>
    <t>ЭЗХЯ, АЗДТГ</t>
  </si>
  <si>
    <t>АНЗДТГ, СДЗДТГ</t>
  </si>
  <si>
    <t>Багшийн мэргэжлийн стандартын шаардлага хангасан багшийн эзлэх хувь</t>
  </si>
  <si>
    <t xml:space="preserve">Сургуулийн өмнөх боловсролд хамрагдсан хүүхдийн сургуульд бэлтгэгдсэн байдлын үнэлгээний дундаж </t>
  </si>
  <si>
    <t xml:space="preserve">СТЕМ боловсролд эмэгтэй суралцагчдын эзлэх жин </t>
  </si>
  <si>
    <t xml:space="preserve">СТЕМ боловсролд оролцож буй эмэгтэй багш, судлаачийн эзлэх жин </t>
  </si>
  <si>
    <t xml:space="preserve">Төгсөгчдийн мэргэжлээрх хөдөлмөр эрхлэлтийн түвшин </t>
  </si>
  <si>
    <t>Иргэдийн хүний эрхийн талаарх ойлголтын түвшин</t>
  </si>
  <si>
    <t xml:space="preserve">Үндэсний онцлогийг харуулсан чимэглэл бүхий тээврийн хэрэгсэл </t>
  </si>
  <si>
    <t>Уул уурхай</t>
  </si>
  <si>
    <t>ХХААХҮЯ, УУХҮЯ, АНЗДТГ</t>
  </si>
  <si>
    <t xml:space="preserve">Ур чадвар, чадамжийн чанарын үнэлгээний үр дүн </t>
  </si>
  <si>
    <t xml:space="preserve">Төгсөгчдийн ур чадвар, чадамжийн талаарх ажил олгогчийн сэтгэл ханамж </t>
  </si>
  <si>
    <t xml:space="preserve">Ажлын байран дахь сургалтад хамрагдсан суралцагчийн ур чадварын түвшин </t>
  </si>
  <si>
    <t xml:space="preserve">Боловсролын тэгш хамран сургалт цэвэр жин </t>
  </si>
  <si>
    <r>
      <rPr>
        <sz val="10"/>
        <color rgb="FF000000"/>
        <rFont val="Arial"/>
        <family val="2"/>
      </rPr>
      <t>Албан бус салбараас албан салбарт шилжсэн аж ахуй нэгж</t>
    </r>
  </si>
  <si>
    <t xml:space="preserve">Сургуулийн өмнөх боловсролын сургалтын хөтөлбөрт тавих шаардлага хангасан орчин бүхий цэцэрлэгийн эзлэх жин </t>
  </si>
  <si>
    <t xml:space="preserve">Ерөнхий боловсролын сургалтын хөтөлбөрт тавих шаардлага хангасан орчин бүхий сургуулийн эзлэх жин </t>
  </si>
  <si>
    <t xml:space="preserve">Мэргэжлийн боловсролын сургалтын хөтөлбөрт тавих шаардлага хангасан орчин бүхий сургалтын байгууллагын эзлэх жин </t>
  </si>
  <si>
    <t>Эдийн засаг, хөгжил, байгаль орчин</t>
  </si>
  <si>
    <t xml:space="preserve">Дээд боловсролын сургалтын хөтөлбөрт тавих шаардлага хангасан орчин бүхий сургалтын байгууллагын эзлэх жин </t>
  </si>
  <si>
    <t>УУХҮЯ, АМГТГ, ҮГА, ЦЭК</t>
  </si>
  <si>
    <t>Сургалтын байгууллагын гүйцэтгэлийн үнэлгээний үр дүн</t>
  </si>
  <si>
    <t xml:space="preserve">Сургуулийн өмнөх боловсролын анги дүүргэлтийн дундаж </t>
  </si>
  <si>
    <t>Ерөнхий боловсролын сургуулийн анги дүүргэлтийн дундаж</t>
  </si>
  <si>
    <t xml:space="preserve">Ерөнхий боловсролын сургуулийн сурах бичгийн хүртээмж </t>
  </si>
  <si>
    <t xml:space="preserve">Нэг суралцагчид ногдох хэрэглэгдэхүүний хүртээмж </t>
  </si>
  <si>
    <t xml:space="preserve">Ерөнхий боловсрол, мэргэжлийн боловсролын төгсөгчийн үнэлгээний үр дүн </t>
  </si>
  <si>
    <t>АМГТГ, Орон нутгийн захиргаа, ААНБ</t>
  </si>
  <si>
    <t>Боловсролын үйлчилгээний хувилбарт сургалтад хамрагдаж буй суралцагчийн эзлэх жин</t>
  </si>
  <si>
    <t xml:space="preserve">Бүх түвшинд хэрэгжүүлж буй цахим сургалтын хүртээмж </t>
  </si>
  <si>
    <t xml:space="preserve">Ялгаатай хэрэгцээт, малчин өрхийн, үндэсний цөөнхийн болон амьжиргааны түвшнээс доогуур орлоготой өрхийн хүүхдийн СӨБ-д хамрагдалтын хувь </t>
  </si>
  <si>
    <t xml:space="preserve">Ялгаатай хэрэгцээт, малчин өрхийн, үндэсний цөөнхийн болон амьжиргааны түвшнээс доогуур орлоготой өрхийн хүүхдийн ЕБ-д хамрагдалтын хувь </t>
  </si>
  <si>
    <t xml:space="preserve">Ялгаатай хэрэгцээт иргэдийн МБ болон ДБ-ын оролцооны түвшин </t>
  </si>
  <si>
    <t xml:space="preserve">Иргэдийн бичиг үсгийн эзэмшилтийн хувь </t>
  </si>
  <si>
    <t xml:space="preserve">Чанарын үнэлгээнд хамрагдсан байгууллагын эзлэх жин </t>
  </si>
  <si>
    <t>ЗТХЯ, МХЕГ, СХЗГ, АНЗДТГ</t>
  </si>
  <si>
    <t>ГХЯ, ЦХХХЯ, ҮСХ</t>
  </si>
  <si>
    <t>СоЯ, ГХЯ, ХХААХҮЯ, АНЗДТГ</t>
  </si>
  <si>
    <t>БОАЖЯ, АЗДТГ</t>
  </si>
  <si>
    <t>ЭЗХЯ, ГХЯ, СаЯ, БОАЖЯ, АЗДТГ</t>
  </si>
  <si>
    <t>ЭЗХЯ, АНЗДТГ</t>
  </si>
  <si>
    <t>Эдийн засаг, хөгжил,  боомт, чөлөөт бүс, барилга, хот  байгуулалт</t>
  </si>
  <si>
    <t>ИНЕГ, АНЗДТГ</t>
  </si>
  <si>
    <t>МҮХАҮТ, "Монголын хөрөнгийн бирж" ХК</t>
  </si>
  <si>
    <t>БШУЯ, ЦЭК</t>
  </si>
  <si>
    <t>Боловсрол, эдийн засаг</t>
  </si>
  <si>
    <t>Мэдээлэл, харилцаа холбооны өндөр технологи, инновацын кластер</t>
  </si>
  <si>
    <t>Агаарын тээврийн үйлчилгээнд хамрагдсан алслагдсан сум, суурин газрын иргэдийн тоо</t>
  </si>
  <si>
    <t xml:space="preserve">Бүрэн ажиллагаатай биологийн цэвэрлэх байгууламж бүхий хот, суурин газрын тоо, эзлэх хувь </t>
  </si>
  <si>
    <t>Үйл ажиллагаа 3.1.2. Хөгжлийн ирээдүйтэй хот суурин, чөлөөт бүсүүдийг эрчим хүчний түгээлт дамжуулалтын найдвартай үр ашигтай сүлжээнд холбоно.</t>
  </si>
  <si>
    <t>Эрчим хүчний найдвартай, үр ашигтай сүлжээнд холбогдсон хот суурин, чөлөөт бүсийн эзлэх хувь</t>
  </si>
  <si>
    <t>Хамтын, индексэд суурилсан болон биржээр арилжаалагддаг сан</t>
  </si>
  <si>
    <t>Финтек үйлчилгээ үзүүлэх байгууллага</t>
  </si>
  <si>
    <t>Даатгалын бүтээгдэхүүн</t>
  </si>
  <si>
    <t>Соёлын салбарын тайлан</t>
  </si>
  <si>
    <t>ШЕЗ, УПЕГ, ТЕГ, ХЗДХЯ</t>
  </si>
  <si>
    <t>СЯ, ХНХЯ, БХБЯ</t>
  </si>
  <si>
    <t>Үйл ажиллагаа 5.6.1.Ажил олоход хүндрэлтэй иргэнд зориулсан ажлын байрыг төрийн болон хувийн секторт бий болгоно.</t>
  </si>
  <si>
    <t>2.4.17, 3.3.13, 3.3.14, 3.3.15</t>
  </si>
  <si>
    <t>Үйл ажиллагаа 5.6.2. Ажилгүй 15-24 насны залуусын дадлага эзэмших, гарааны бизнес эхлүүлэх, багаар ажиллахыг дэмжинэ.</t>
  </si>
  <si>
    <t>5.6.3</t>
  </si>
  <si>
    <t>Үйл ажиллагаа 5.6.3.Эмзэг бүлгийн иргэдийг амьдрах ухаанд сургаж, өрхийн аж ахуй, хувиараа хөдөлмөр эрхлэхийг дэмжинэ.</t>
  </si>
  <si>
    <t> Улсын төсөв, Гадаад зээл, тусламж, Гадаад дотоодын хөрөнгө оруулалт</t>
  </si>
  <si>
    <t>Улсын төсөв, Нийслэлийн төсөв, Гадаад зээл, тусламж, Төр, хувийн хэвшлийн түншлэл</t>
  </si>
  <si>
    <t>Албан бус салбараас албан салбарт шилжсэн аж ахуй нэгж</t>
  </si>
  <si>
    <t>Үйл ажиллагаа 1.3.2. Орон нутагт шилжин суурьшигчдын бизнес, хөдөлмөр эрхлэлтийн дэмжлэг, орон сууцны хөнгөлөлт, буцалтгүй тусламж, урамшууллыг нэмэгдүүлнэ.</t>
  </si>
  <si>
    <t xml:space="preserve">Үйл ажиллагаа 1.3.1. Шилжин суурьшигчдын бүртгэлд хамрагдалтыг сайжруулж, нийгмийн суурь үйлчилгээнд бүрэн хамруулна. </t>
  </si>
  <si>
    <t>Зорилт 1.3. Дотоод шилжих хөдөлгөөний зохицуулалтыг сайжруулж, хүн амын байршлын зохистой бүтцийг хадгална.</t>
  </si>
  <si>
    <t>Үйл ажиллагаа 1.4.1.  Гадаадад суралцаж, ажиллаж байгаа иргэдийн эх орондоо ажиллаж амьдрах сонирхлыг нэмэгдүүлнэ.</t>
  </si>
  <si>
    <t>Зорилт 5.6. Эмзэг бүлэгт зориулсан ажлын байрыг нэмэгдүүлнэ.</t>
  </si>
  <si>
    <t>Үйл ажиллагаа 5.6.1. Ажил олоход хүндрэлтэй иргэнд зориулсан ажлын байрыг төрийн болон хувийн секторт бий болгоно.</t>
  </si>
  <si>
    <t>Үйл ажиллагаа 5.6.3. Эмзэг бүлгийн иргэдийг амьдрах ухаанд сургаж, өрхийн аж ахуй, хувиараа хөдөлмөр эрхлэхийг дэмжинэ.</t>
  </si>
  <si>
    <t>Шаардлагатай эм, эмнэлгийн хэрэгсэл, ариутгал, халдваргүйтлийн бодис, урвалж, оношлуурын 1.5 сараас доошгүй нөөц бүрдүүлсэн эрүүл мэндийн байгууллага</t>
  </si>
  <si>
    <t>0</t>
  </si>
  <si>
    <t>Үйл ажиллагаа 1.3.1. Засаг захиргаа, нутаг дэвсгэрийн нэгжийн удирдлага, зохион байгуулалтыг бүсчилсэн хөгжлийн бодлоготой уялдуулан төрийн үйлчилгээг үр дүнтэй хүргэх, оршин суугч, эдийн засгийн чадавх, газар нутгийн алслалтын шалгуурыг хэмжээ, тоогоор нарийвчлан тодорхойлох замаар эдийн засгийн хувьд бие даан хөгжих боломжийг хангахуйц засаг захиргаа, нутаг дэвсгэрийн нэгжийн хуваарилалтыг үе шаттай хийж, сумдын тоог цөөрүүлнэ.</t>
  </si>
  <si>
    <t>Үйл ажиллагаа 2.1.13. Иргэд, аж ахуй нэгж, байгууллагыг царай таних, тагнах, чагнах зориулалтын хэрэгсэл, тоног төхөөрөмжийг ашиглах хүрээ, хязгаарыг тогтооно.</t>
  </si>
  <si>
    <t>Үйл ажиллагаа 2.3.2. Улсын Их Хурлын таваас доошгүй гишүүн нэгдэж хууль санаачлах эрхийг хэрэгжүүлдэг байх зохицуулалтыг бий болгоно.</t>
  </si>
  <si>
    <t>Үйл ажиллагаа 2.2.1. Хувийн эрх зүйн чиглэлээр дагнасан судалгааны институцийг бий болгож, төрийн бодлогоор дэмжинэ.</t>
  </si>
  <si>
    <t>Үйл ажиллагаа 1.1.2. Тусгай хамгаалалттай газар нутагт олон талын оролцоотой байгаль хамгааллын менежментийг хэрэгжүүлж, үр ашгийг сайжруулна.</t>
  </si>
  <si>
    <t>Үйл ажиллагаа 4.3.9. Улс төрийн намын санхүүжилтийн тогтолцоог шинэчлэн, ил тод байдал, хяналт, хариуцлагатай бодлогын намууд бүхий олон намын систем төлөвших эрх зүйн орчныг бүрдүүлнэ.</t>
  </si>
  <si>
    <t>БАЙГАЛЬ ОРЧНЫ ЗОРИЛТОТ ХӨТӨЛБӨР</t>
  </si>
  <si>
    <t>ҮНДЭСНИЙ ӨРСӨЛДӨХ ЧАДВАРЫГ НЭМЭГДҮҮЛЭХ ЗОРИЛТОТ ХӨТӨЛБӨР</t>
  </si>
  <si>
    <t>Зорилт 1.1. Нийгэм, эдийн засгийн хөгжлийн орон зайн нэгдсэн төлөвлөлтийг оновчтой болгоно.</t>
  </si>
  <si>
    <t>Зорилт 1.2. Үндэсний орон зайн өгөгдлийн системийг хэрэглээнд нэвтрүүлнэ.</t>
  </si>
  <si>
    <t>Үйл ажиллагаа 1.2.1. Үндэсний орон зайн өгөгдлийн системийг бүрдүүлнэ.</t>
  </si>
  <si>
    <t>Зорилт 2.7. Бүс нутгийн онцлог хүн амын чадавхад түшиглэсэн соёлын бүтээгдэхүүн үйл ажиллагааг хөгжүүлж эдийн засагт үзүүлэх нөлөөллийг нэмэгдүүлнэ.</t>
  </si>
  <si>
    <t>Зорилго 3. Хөгжлийн ирээдүйтэй хот суурин, чөлөөт бүсүүдийн дэд бүтцийн тогтолцоог сайжруулна.</t>
  </si>
  <si>
    <t>Зорилт 3.1. Бүс нутаг чөлөөт бүсүүдийн эрчим хүчний хангамж дамжуулалтын тасралтгүй найдвартай аюулгүй байдлын орчин бүрдүүлнэ.</t>
  </si>
  <si>
    <t>Зорилт 3.2. Хөгжлийн ирээдүйтэй хот суурин, чөлөөт бүсүүд дэх инженерийн дэд бүтцийг үе шаттай өргөтгөж сайжруулна.</t>
  </si>
  <si>
    <t>Зорилт 3.5. Тээвэр логистикийн нэгдсэн сүлжээг хөгжүүлнэ.</t>
  </si>
  <si>
    <t>Зорилт 3.6. Иргэний нисэхийн дэд бүтцийг хөгжүүлнэ.</t>
  </si>
  <si>
    <t>Үйл ажиллагаа 1.2.3. Шүүхийн хүртээмжийг дээшлүүлэх зорилгоор шүүхэд нэхэмжлэл гаргах, хэрэг хянан шийдвэрлэх ажиллагаанд зайнаас оролцох боломжийг хангах цахим шилжилтийг үе шаттай зохион байгуулна.</t>
  </si>
  <si>
    <t>Аймаг, нийслэл, дүүргийн ЗДТГ</t>
  </si>
  <si>
    <t xml:space="preserve">Бие бялдрын түвшин тогтоох сорилын А, В, С үнэлгээтэй иргэд  </t>
  </si>
  <si>
    <t>Бие бялдрын түвшин тогтоох сорилд хамрагдсан иргэд</t>
  </si>
  <si>
    <t xml:space="preserve">Хүүхдийн спортын арга хэмжээ </t>
  </si>
  <si>
    <t>Салбарын статистик мэдээ</t>
  </si>
  <si>
    <t xml:space="preserve">Нэлэнхүй арга </t>
  </si>
  <si>
    <t xml:space="preserve">Нийт тамирчид </t>
  </si>
  <si>
    <t>Байгуулсан спортын төв</t>
  </si>
  <si>
    <t xml:space="preserve">Магадлан итгэлжлэгдсэн спортын клуб </t>
  </si>
  <si>
    <t xml:space="preserve">Аймаг, нийслэл, дүүргийн БТСГ, Спортын холбоод </t>
  </si>
  <si>
    <t xml:space="preserve">Нэг хүнд ногдох спортын гадаа талбайн хэмжээ </t>
  </si>
  <si>
    <t>Сургалт, сурталчилгаа, спортын боловсрол, мэдлэгийн түвшинг нэмэгдүүлэх, иргэдэд чиглэсэн соён гэгээрүүлэх ажилд хамрагдсан иргэд</t>
  </si>
  <si>
    <t xml:space="preserve">Шинэчилсэн хууль, тогтоомж, эрх зүйн акт </t>
  </si>
  <si>
    <t xml:space="preserve">Батлагдсан стандарт </t>
  </si>
  <si>
    <t>2020</t>
  </si>
  <si>
    <t>2022</t>
  </si>
  <si>
    <t>2.2.32, 2.2.33, 3.5.2, 3.5.3, 3.5.4, 3.5.12</t>
  </si>
  <si>
    <t>Үйл ажиллагаа 2.1.2. Халдварт бус өвчний эрсдэлт хүчин зүйлийг бууруулах, иргэдийн биеийн тамираар хичээллэх идэвх, сонирхлыг дэмжих олон нийтэд суурилсан нийгмийн эрүүл мэндийн арга хэмжээг өргөжүүлнэ.</t>
  </si>
  <si>
    <t>Насанд хүрэгчид-243 
 Залуучууд-215
 Өсвөр үе-6836</t>
  </si>
  <si>
    <t>Спортын холбоод, АНЗДТГ</t>
  </si>
  <si>
    <t>Үйл ажиллагаа 1.1.5. Спортын нэр төрөл, хүрээг өргөжүүлж, тамирчдын амжилтыг ахиулна.</t>
  </si>
  <si>
    <t>Үйл ажиллагаа 2.1.2. Иргэд чөлөөт цагаа зөв боловсон өнгөрүүлэх, биеийн тамир, спортоор хичээллэх орчныг бүрдүүлж, үйлчилгээний хүртээмжийг сайжруулна.</t>
  </si>
  <si>
    <t>2.2.36, 3.5</t>
  </si>
  <si>
    <t>Үндэсний шигшээ багт хамрагдаж буй тамирчид</t>
  </si>
  <si>
    <t>Спортын зориулалтын  барилга, байгууламж</t>
  </si>
  <si>
    <t xml:space="preserve">Цахимжсан ажил, үйлчилгээ </t>
  </si>
  <si>
    <t xml:space="preserve"> Давтан сургалтад хамрагдсан ажилтан</t>
  </si>
  <si>
    <t xml:space="preserve">Нэг хүнд ногдох спорт заалны талбайн хэмжээ </t>
  </si>
  <si>
    <t>М.кв</t>
  </si>
  <si>
    <t>Насанд хүрэгчид-193 
 Залуучууд-90
 Өсвөр үе-6761</t>
  </si>
  <si>
    <t>Үйл ажиллагаа 6.2.1. Инфляцын түвшин, хүн амын амьжиргааны доод түвшинтэй уялдуулан нийгмийн хамгааллын тэтгэвэр, тэтгэмжийн хэмжээг нэмэгдүүлнэ.</t>
  </si>
  <si>
    <t xml:space="preserve">Хөдөлмөр эрхлэлтийг дэмжих сангийн тайлан </t>
  </si>
  <si>
    <t>Үйл ажиллагаа 2.1.3. Монгол Улсад оношлогдон эмчлэгдэхгүй байгаа өвчин эмгэгийг бууруулж, иргэд эрүүл мэндийн тусламж үйлчилгээг эх орондоо бүрэн авдаг болно.</t>
  </si>
  <si>
    <t>Үйл ажиллагаа 1.5.2. “Гадаад сурталчилгааны - Монгол Үндэстний үнэлэмж” цогц арга хэмжээг хэрэгжүүлнэ.</t>
  </si>
  <si>
    <t>Үйл ажиллагаа 1.5.1. “Дэлхийн Монголчууд” цогц арга хэмжээг хэрэгжүүлнэ.</t>
  </si>
  <si>
    <t>Зорилт 3.7. Бүс нутгийн мэдээлэл харилцааны холбооны дэд бүтцийн хүчин чадлыг нэмэгдүүлж хамрах хүрээг өргөжүүлнэ.</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</si>
</sst>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 #,##0.0_);_(* \(#,##0.0\);_(* &quot;-&quot;??_);_(@_)"/>
    <numFmt numFmtId="165" formatCode="0.0"/>
    <numFmt numFmtId="166" formatCode="#,##0.0"/>
    <numFmt numFmtId="167" formatCode="_(* #,##0_);_(* \(#,##0\);_(* &quot;-&quot;??_);_(@_)"/>
    <numFmt numFmtId="168" formatCode="#,##0.0_);\(#,##0.0\)"/>
    <numFmt numFmtId="169" formatCode="#,##0.000"/>
  </numFmts>
  <fonts count="20"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Calibri"/>
      <family val="2"/>
      <scheme val="minor"/>
    </font>
    <font>
      <sz val="10"/>
      <color rgb="FFFF0000"/>
      <name val="Arial"/>
      <family val="2"/>
    </font>
    <font>
      <b/>
      <sz val="10"/>
      <color theme="1"/>
      <name val="Arial"/>
      <family val="2"/>
    </font>
    <font>
      <sz val="11"/>
      <color theme="1"/>
      <name val="Arial"/>
      <family val="2"/>
    </font>
    <font>
      <sz val="10"/>
      <color rgb="FF000000"/>
      <name val="Arial"/>
      <family val="2"/>
    </font>
    <font>
      <sz val="10"/>
      <name val="Arial"/>
      <family val="2"/>
    </font>
    <font>
      <b/>
      <sz val="10"/>
      <name val="Arial"/>
      <family val="2"/>
    </font>
    <font>
      <sz val="10"/>
      <name val="Arial"/>
      <family val="2"/>
    </font>
    <font>
      <b/>
      <sz val="10"/>
      <color rgb="FFFF0000"/>
      <name val="Arial"/>
      <family val="2"/>
    </font>
    <font>
      <u/>
      <sz val="11"/>
      <color theme="10"/>
      <name val="Calibri"/>
      <family val="2"/>
      <scheme val="minor"/>
    </font>
    <font>
      <sz val="8"/>
      <name val="Calibri"/>
      <family val="2"/>
      <scheme val="minor"/>
    </font>
    <font>
      <b/>
      <sz val="10"/>
      <color rgb="FF000000"/>
      <name val="Arial"/>
      <family val="2"/>
    </font>
    <font>
      <sz val="14"/>
      <name val="Arial"/>
      <family val="2"/>
    </font>
    <font>
      <sz val="14"/>
      <name val="Arial"/>
    </font>
    <font>
      <sz val="10"/>
      <name val="Arial"/>
    </font>
    <font>
      <sz val="14"/>
      <color theme="1"/>
      <name val="Arial"/>
      <family val="2"/>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0000"/>
        <bgColor indexed="64"/>
      </patternFill>
    </fill>
    <fill>
      <patternFill patternType="solid">
        <fgColor theme="0"/>
        <bgColor rgb="FFFFFFFF"/>
      </patternFill>
    </fill>
    <fill>
      <patternFill patternType="solid">
        <fgColor theme="0"/>
        <bgColor rgb="FF92D050"/>
      </patternFill>
    </fill>
    <fill>
      <patternFill patternType="solid">
        <fgColor rgb="FF00B0F0"/>
        <bgColor indexed="64"/>
      </patternFill>
    </fill>
  </fills>
  <borders count="15">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bottom/>
      <diagonal/>
    </border>
  </borders>
  <cellStyleXfs count="4">
    <xf numFmtId="0" fontId="0" fillId="0" borderId="0"/>
    <xf numFmtId="43" fontId="4" fillId="0" borderId="0" applyFont="0" applyFill="0" applyBorder="0" applyAlignment="0" applyProtection="0"/>
    <xf numFmtId="0" fontId="7" fillId="0" borderId="0"/>
    <xf numFmtId="0" fontId="13" fillId="0" borderId="0" applyNumberFormat="0" applyFill="0" applyBorder="0" applyAlignment="0" applyProtection="0"/>
  </cellStyleXfs>
  <cellXfs count="535">
    <xf numFmtId="0" fontId="0" fillId="0" borderId="0" xfId="0"/>
    <xf numFmtId="0" fontId="9" fillId="0" borderId="5" xfId="2" applyFont="1" applyBorder="1" applyAlignment="1">
      <alignment horizontal="left" vertical="center" wrapText="1"/>
    </xf>
    <xf numFmtId="0" fontId="9" fillId="0" borderId="5" xfId="2" applyFont="1" applyBorder="1" applyAlignment="1">
      <alignment vertical="center" wrapText="1"/>
    </xf>
    <xf numFmtId="0" fontId="11" fillId="0" borderId="0" xfId="0" applyFont="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164" fontId="9" fillId="0" borderId="5" xfId="1" applyNumberFormat="1" applyFont="1" applyFill="1" applyBorder="1" applyAlignment="1">
      <alignment horizontal="right" vertical="center" wrapText="1"/>
    </xf>
    <xf numFmtId="0" fontId="9" fillId="0" borderId="0" xfId="0" applyFont="1" applyAlignment="1">
      <alignment horizontal="center" vertical="center" wrapText="1"/>
    </xf>
    <xf numFmtId="166" fontId="9" fillId="0" borderId="5" xfId="0" applyNumberFormat="1" applyFont="1" applyBorder="1" applyAlignment="1">
      <alignment horizontal="center" vertical="center" wrapText="1"/>
    </xf>
    <xf numFmtId="0" fontId="10" fillId="0" borderId="0" xfId="0" applyFont="1" applyAlignment="1">
      <alignment vertical="center" wrapText="1"/>
    </xf>
    <xf numFmtId="49" fontId="9" fillId="0" borderId="5" xfId="0" applyNumberFormat="1" applyFont="1" applyBorder="1" applyAlignment="1">
      <alignment horizontal="center" vertical="center" wrapText="1"/>
    </xf>
    <xf numFmtId="0" fontId="9" fillId="0" borderId="0" xfId="0" applyFont="1" applyAlignment="1">
      <alignment vertical="center" wrapText="1"/>
    </xf>
    <xf numFmtId="0" fontId="3" fillId="0" borderId="0" xfId="0" applyFont="1" applyAlignment="1">
      <alignment vertical="center" wrapText="1"/>
    </xf>
    <xf numFmtId="0" fontId="6" fillId="0" borderId="5" xfId="0" applyFont="1" applyBorder="1" applyAlignment="1">
      <alignment horizontal="center" vertical="center" wrapText="1"/>
    </xf>
    <xf numFmtId="0" fontId="6" fillId="2" borderId="0" xfId="0" applyFont="1" applyFill="1" applyAlignment="1">
      <alignment horizontal="left" vertical="center" wrapText="1"/>
    </xf>
    <xf numFmtId="0" fontId="5" fillId="2" borderId="0" xfId="0" applyFont="1" applyFill="1" applyAlignment="1">
      <alignment horizontal="center" vertical="center" wrapText="1"/>
    </xf>
    <xf numFmtId="0" fontId="9" fillId="2" borderId="5" xfId="0" applyFont="1" applyFill="1" applyBorder="1" applyAlignment="1">
      <alignment vertical="center" wrapText="1"/>
    </xf>
    <xf numFmtId="0" fontId="8" fillId="2" borderId="5" xfId="0" applyFont="1" applyFill="1" applyBorder="1" applyAlignment="1">
      <alignment horizontal="center" vertical="center" wrapText="1"/>
    </xf>
    <xf numFmtId="0" fontId="10" fillId="2" borderId="5" xfId="0" applyFont="1" applyFill="1" applyBorder="1" applyAlignment="1">
      <alignment horizontal="center" vertical="center" wrapText="1" readingOrder="1"/>
    </xf>
    <xf numFmtId="0" fontId="3" fillId="0" borderId="0" xfId="0" applyFont="1"/>
    <xf numFmtId="0" fontId="3" fillId="0" borderId="0" xfId="0" applyFont="1" applyAlignment="1">
      <alignment horizontal="center" vertical="center"/>
    </xf>
    <xf numFmtId="4" fontId="9" fillId="2" borderId="5" xfId="0" applyNumberFormat="1" applyFont="1" applyFill="1" applyBorder="1" applyAlignment="1">
      <alignment horizontal="center" vertical="center" wrapText="1"/>
    </xf>
    <xf numFmtId="164" fontId="10" fillId="2" borderId="5" xfId="1" applyNumberFormat="1" applyFont="1" applyFill="1" applyBorder="1" applyAlignment="1">
      <alignment horizontal="center" vertical="center" wrapText="1" readingOrder="1"/>
    </xf>
    <xf numFmtId="0" fontId="10" fillId="2" borderId="5" xfId="0" applyFont="1" applyFill="1" applyBorder="1" applyAlignment="1">
      <alignment horizontal="left" vertical="center" wrapText="1" readingOrder="1"/>
    </xf>
    <xf numFmtId="166" fontId="9" fillId="0" borderId="5" xfId="2" applyNumberFormat="1" applyFont="1" applyBorder="1" applyAlignment="1">
      <alignment horizontal="center" vertical="center" wrapText="1"/>
    </xf>
    <xf numFmtId="166" fontId="10" fillId="0" borderId="5" xfId="0" applyNumberFormat="1" applyFont="1" applyBorder="1" applyAlignment="1">
      <alignment horizontal="center" vertical="center" wrapText="1"/>
    </xf>
    <xf numFmtId="3" fontId="10" fillId="0" borderId="5" xfId="1" applyNumberFormat="1" applyFont="1" applyFill="1" applyBorder="1" applyAlignment="1">
      <alignment horizontal="center" vertical="center" wrapText="1"/>
    </xf>
    <xf numFmtId="164" fontId="9" fillId="2" borderId="0" xfId="1" applyNumberFormat="1" applyFont="1" applyFill="1" applyAlignment="1">
      <alignment horizontal="center" vertical="center" wrapText="1"/>
    </xf>
    <xf numFmtId="0" fontId="9" fillId="2" borderId="0" xfId="0" applyFont="1" applyFill="1" applyAlignment="1">
      <alignment horizontal="center" vertical="center" wrapText="1"/>
    </xf>
    <xf numFmtId="166" fontId="9" fillId="2" borderId="0" xfId="1" applyNumberFormat="1" applyFont="1" applyFill="1" applyAlignment="1">
      <alignment horizontal="center" vertical="center" wrapText="1"/>
    </xf>
    <xf numFmtId="49" fontId="10" fillId="0" borderId="0" xfId="0" applyNumberFormat="1" applyFont="1" applyAlignment="1">
      <alignment horizontal="center" vertical="center" wrapText="1"/>
    </xf>
    <xf numFmtId="164" fontId="6" fillId="2" borderId="5" xfId="0"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5" xfId="0" applyFont="1" applyFill="1" applyBorder="1" applyAlignment="1">
      <alignment horizontal="left" vertical="center" wrapText="1"/>
    </xf>
    <xf numFmtId="0" fontId="9" fillId="3" borderId="0" xfId="0" applyFont="1" applyFill="1" applyAlignment="1">
      <alignment horizontal="center" vertical="center" wrapText="1"/>
    </xf>
    <xf numFmtId="0" fontId="9" fillId="3" borderId="0" xfId="0" applyFont="1" applyFill="1" applyAlignment="1">
      <alignment vertical="center" wrapText="1"/>
    </xf>
    <xf numFmtId="166" fontId="9" fillId="2" borderId="5" xfId="1" applyNumberFormat="1" applyFont="1" applyFill="1" applyBorder="1" applyAlignment="1">
      <alignment horizontal="center" vertical="center" wrapText="1"/>
    </xf>
    <xf numFmtId="49" fontId="9" fillId="2" borderId="5" xfId="1" applyNumberFormat="1" applyFont="1" applyFill="1" applyBorder="1" applyAlignment="1">
      <alignment horizontal="center" vertical="center" wrapText="1"/>
    </xf>
    <xf numFmtId="164" fontId="9" fillId="2" borderId="8" xfId="1" applyNumberFormat="1" applyFont="1" applyFill="1" applyBorder="1" applyAlignment="1">
      <alignment horizontal="center" vertical="center" wrapText="1"/>
    </xf>
    <xf numFmtId="49" fontId="9" fillId="2" borderId="0" xfId="1" applyNumberFormat="1" applyFont="1" applyFill="1" applyAlignment="1">
      <alignment horizontal="center" vertical="center" wrapText="1"/>
    </xf>
    <xf numFmtId="0" fontId="2" fillId="0" borderId="5" xfId="0" applyFont="1" applyBorder="1" applyAlignment="1">
      <alignment vertical="center" wrapText="1"/>
    </xf>
    <xf numFmtId="0" fontId="10" fillId="2" borderId="0" xfId="0" applyFont="1" applyFill="1" applyAlignment="1">
      <alignment horizontal="left" vertical="center" wrapText="1"/>
    </xf>
    <xf numFmtId="164" fontId="10" fillId="2" borderId="0" xfId="1" applyNumberFormat="1" applyFont="1" applyFill="1" applyAlignment="1">
      <alignment horizontal="center" vertical="center" wrapText="1"/>
    </xf>
    <xf numFmtId="166" fontId="10" fillId="2" borderId="0" xfId="0" applyNumberFormat="1" applyFont="1" applyFill="1" applyAlignment="1">
      <alignment horizontal="center" vertical="center" wrapText="1"/>
    </xf>
    <xf numFmtId="4" fontId="9" fillId="0" borderId="5" xfId="0" applyNumberFormat="1" applyFont="1" applyBorder="1" applyAlignment="1">
      <alignment horizontal="center" vertical="center" wrapText="1"/>
    </xf>
    <xf numFmtId="0" fontId="2" fillId="0" borderId="5" xfId="0" applyFont="1" applyBorder="1" applyAlignment="1">
      <alignment horizontal="left" vertical="center" wrapText="1"/>
    </xf>
    <xf numFmtId="164" fontId="9" fillId="0" borderId="0" xfId="1" applyNumberFormat="1" applyFont="1" applyAlignment="1">
      <alignment horizontal="center" vertical="center" wrapText="1"/>
    </xf>
    <xf numFmtId="166" fontId="9" fillId="0" borderId="0" xfId="1" applyNumberFormat="1" applyFont="1" applyAlignment="1">
      <alignment horizontal="center" vertical="center" wrapText="1"/>
    </xf>
    <xf numFmtId="166" fontId="9" fillId="0" borderId="5" xfId="1" applyNumberFormat="1" applyFont="1" applyBorder="1" applyAlignment="1">
      <alignment horizontal="center" vertical="center" wrapText="1"/>
    </xf>
    <xf numFmtId="3" fontId="9" fillId="0" borderId="5" xfId="1" applyNumberFormat="1" applyFont="1" applyBorder="1" applyAlignment="1">
      <alignment horizontal="center" vertical="center" wrapText="1"/>
    </xf>
    <xf numFmtId="164" fontId="9" fillId="0" borderId="5" xfId="1" applyNumberFormat="1" applyFont="1" applyBorder="1" applyAlignment="1">
      <alignment horizontal="right" vertical="center" wrapText="1"/>
    </xf>
    <xf numFmtId="0" fontId="9" fillId="0" borderId="5" xfId="0" applyFont="1" applyBorder="1" applyAlignment="1">
      <alignment horizontal="center" vertical="top" wrapText="1"/>
    </xf>
    <xf numFmtId="3" fontId="10" fillId="0" borderId="5" xfId="1" applyNumberFormat="1" applyFont="1" applyBorder="1" applyAlignment="1">
      <alignment horizontal="center" vertical="center" wrapText="1"/>
    </xf>
    <xf numFmtId="0" fontId="10" fillId="0" borderId="9" xfId="0" applyFont="1" applyBorder="1" applyAlignment="1">
      <alignment horizontal="left" vertical="center" wrapText="1"/>
    </xf>
    <xf numFmtId="164" fontId="10" fillId="0" borderId="9" xfId="1" applyNumberFormat="1" applyFont="1" applyBorder="1" applyAlignment="1">
      <alignment horizontal="center" vertical="center" wrapText="1"/>
    </xf>
    <xf numFmtId="164" fontId="6" fillId="2" borderId="0" xfId="1" applyNumberFormat="1" applyFont="1" applyFill="1" applyAlignment="1">
      <alignment horizontal="center" vertical="center" wrapText="1"/>
    </xf>
    <xf numFmtId="166" fontId="6" fillId="2" borderId="0" xfId="0" applyNumberFormat="1" applyFont="1" applyFill="1" applyAlignment="1">
      <alignment horizontal="center" vertical="center" wrapText="1"/>
    </xf>
    <xf numFmtId="166" fontId="6" fillId="2" borderId="5" xfId="0" applyNumberFormat="1" applyFont="1" applyFill="1" applyBorder="1" applyAlignment="1">
      <alignment horizontal="center" vertical="center" wrapText="1"/>
    </xf>
    <xf numFmtId="0" fontId="2" fillId="0" borderId="0" xfId="0" applyFont="1" applyAlignment="1">
      <alignment vertical="center" wrapText="1"/>
    </xf>
    <xf numFmtId="166" fontId="9" fillId="2" borderId="5" xfId="0" applyNumberFormat="1" applyFont="1" applyFill="1" applyBorder="1" applyAlignment="1">
      <alignment horizontal="center" vertical="center" wrapText="1"/>
    </xf>
    <xf numFmtId="164" fontId="9" fillId="2" borderId="0" xfId="1" applyNumberFormat="1" applyFont="1" applyFill="1" applyBorder="1" applyAlignment="1">
      <alignment horizontal="center" vertical="center" wrapText="1"/>
    </xf>
    <xf numFmtId="166" fontId="10" fillId="2" borderId="0" xfId="1" applyNumberFormat="1" applyFont="1" applyFill="1" applyBorder="1" applyAlignment="1">
      <alignment horizontal="center" vertical="center" wrapText="1"/>
    </xf>
    <xf numFmtId="166" fontId="10" fillId="0" borderId="5" xfId="1" quotePrefix="1" applyNumberFormat="1" applyFont="1" applyFill="1" applyBorder="1" applyAlignment="1">
      <alignment horizontal="center" vertical="center" wrapText="1"/>
    </xf>
    <xf numFmtId="166" fontId="9" fillId="0" borderId="5" xfId="1" quotePrefix="1" applyNumberFormat="1" applyFont="1" applyFill="1" applyBorder="1" applyAlignment="1">
      <alignment horizontal="center" vertical="center" wrapText="1"/>
    </xf>
    <xf numFmtId="164" fontId="10" fillId="0" borderId="5" xfId="1" applyNumberFormat="1" applyFont="1" applyFill="1" applyBorder="1" applyAlignment="1">
      <alignment horizontal="right" vertical="center" wrapText="1"/>
    </xf>
    <xf numFmtId="0" fontId="10" fillId="0" borderId="8" xfId="0" applyFont="1" applyBorder="1" applyAlignment="1">
      <alignment horizontal="left" vertical="center" wrapText="1"/>
    </xf>
    <xf numFmtId="164" fontId="10" fillId="0" borderId="8" xfId="1" applyNumberFormat="1" applyFont="1" applyFill="1" applyBorder="1" applyAlignment="1">
      <alignment horizontal="center" vertical="center" wrapText="1"/>
    </xf>
    <xf numFmtId="166" fontId="10" fillId="0" borderId="8" xfId="1" applyNumberFormat="1" applyFont="1" applyFill="1" applyBorder="1" applyAlignment="1">
      <alignment horizontal="center" vertical="center" wrapText="1"/>
    </xf>
    <xf numFmtId="166" fontId="9" fillId="0" borderId="8" xfId="1" applyNumberFormat="1" applyFont="1" applyFill="1" applyBorder="1" applyAlignment="1">
      <alignment horizontal="center" vertical="center" wrapText="1"/>
    </xf>
    <xf numFmtId="164" fontId="9" fillId="0" borderId="5" xfId="1" applyNumberFormat="1" applyFont="1" applyFill="1" applyBorder="1" applyAlignment="1">
      <alignment vertical="center" wrapText="1"/>
    </xf>
    <xf numFmtId="0" fontId="2" fillId="0" borderId="5" xfId="0" applyFont="1" applyBorder="1" applyAlignment="1">
      <alignment horizontal="center" vertical="center"/>
    </xf>
    <xf numFmtId="0" fontId="9" fillId="0" borderId="5" xfId="0" applyFont="1" applyBorder="1" applyAlignment="1">
      <alignment horizontal="left" vertical="center" wrapText="1" readingOrder="1"/>
    </xf>
    <xf numFmtId="0" fontId="2" fillId="0" borderId="0" xfId="0" applyFont="1" applyAlignment="1">
      <alignment vertical="center"/>
    </xf>
    <xf numFmtId="0" fontId="2" fillId="0" borderId="0" xfId="0" applyFont="1"/>
    <xf numFmtId="0" fontId="2" fillId="0" borderId="0" xfId="0" applyFont="1" applyAlignment="1">
      <alignment horizontal="center" vertical="center"/>
    </xf>
    <xf numFmtId="49" fontId="9" fillId="2" borderId="5" xfId="0" applyNumberFormat="1" applyFont="1" applyFill="1" applyBorder="1" applyAlignment="1">
      <alignment horizontal="center" vertical="center" wrapText="1"/>
    </xf>
    <xf numFmtId="0" fontId="9" fillId="2" borderId="5" xfId="0" quotePrefix="1" applyFont="1" applyFill="1" applyBorder="1" applyAlignment="1">
      <alignment horizontal="center" vertical="center" wrapText="1" readingOrder="1"/>
    </xf>
    <xf numFmtId="0" fontId="10" fillId="2" borderId="7" xfId="0" applyFont="1" applyFill="1" applyBorder="1" applyAlignment="1">
      <alignment horizontal="center" vertical="center" wrapText="1" readingOrder="1"/>
    </xf>
    <xf numFmtId="3" fontId="10" fillId="0" borderId="5" xfId="0" applyNumberFormat="1" applyFont="1" applyBorder="1" applyAlignment="1">
      <alignment horizontal="center" vertical="center" wrapText="1"/>
    </xf>
    <xf numFmtId="164" fontId="9" fillId="2" borderId="5" xfId="1" applyNumberFormat="1" applyFont="1" applyFill="1" applyBorder="1" applyAlignment="1">
      <alignment horizontal="left" vertical="center" wrapText="1"/>
    </xf>
    <xf numFmtId="0" fontId="9"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164" fontId="10" fillId="0" borderId="5" xfId="1" applyNumberFormat="1" applyFont="1" applyFill="1" applyBorder="1" applyAlignment="1">
      <alignment horizontal="center" vertical="center" wrapText="1"/>
    </xf>
    <xf numFmtId="0" fontId="9"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9" fillId="0" borderId="5" xfId="2" applyFont="1" applyBorder="1" applyAlignment="1">
      <alignment horizontal="center" vertical="center" wrapText="1"/>
    </xf>
    <xf numFmtId="0" fontId="6" fillId="2" borderId="5" xfId="0" applyFont="1" applyFill="1" applyBorder="1" applyAlignment="1">
      <alignment horizontal="center" vertical="center" wrapText="1"/>
    </xf>
    <xf numFmtId="0" fontId="6" fillId="2" borderId="5" xfId="0" applyFont="1" applyFill="1" applyBorder="1" applyAlignment="1">
      <alignment horizontal="left" vertical="center" wrapText="1"/>
    </xf>
    <xf numFmtId="164" fontId="6" fillId="2" borderId="5" xfId="1" applyNumberFormat="1" applyFont="1" applyFill="1" applyBorder="1" applyAlignment="1">
      <alignment horizontal="center" vertical="center" wrapText="1"/>
    </xf>
    <xf numFmtId="0" fontId="8" fillId="2" borderId="5" xfId="0" applyFont="1" applyFill="1" applyBorder="1" applyAlignment="1">
      <alignment horizontal="left" vertical="center" wrapText="1"/>
    </xf>
    <xf numFmtId="0" fontId="10" fillId="2" borderId="0" xfId="0" applyFont="1" applyFill="1" applyAlignment="1">
      <alignment horizontal="center" vertical="center" wrapText="1"/>
    </xf>
    <xf numFmtId="0" fontId="9" fillId="2" borderId="0" xfId="0" applyFont="1" applyFill="1" applyAlignment="1">
      <alignment vertical="center" wrapText="1"/>
    </xf>
    <xf numFmtId="49" fontId="6" fillId="2" borderId="5" xfId="0" applyNumberFormat="1" applyFont="1" applyFill="1" applyBorder="1" applyAlignment="1">
      <alignment horizontal="center" vertical="center" wrapText="1"/>
    </xf>
    <xf numFmtId="49" fontId="6" fillId="2" borderId="5" xfId="1" applyNumberFormat="1" applyFont="1" applyFill="1" applyBorder="1" applyAlignment="1">
      <alignment horizontal="center" vertical="center" wrapText="1"/>
    </xf>
    <xf numFmtId="166" fontId="6" fillId="2" borderId="5" xfId="1" applyNumberFormat="1" applyFont="1" applyFill="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5" xfId="1" applyNumberFormat="1" applyFont="1" applyFill="1" applyBorder="1" applyAlignment="1">
      <alignment horizontal="center" vertical="center" wrapText="1"/>
    </xf>
    <xf numFmtId="166" fontId="6" fillId="0" borderId="5" xfId="1" applyNumberFormat="1" applyFont="1" applyFill="1" applyBorder="1" applyAlignment="1">
      <alignment horizontal="center" vertical="center" wrapText="1"/>
    </xf>
    <xf numFmtId="164" fontId="9" fillId="0" borderId="5" xfId="1" applyNumberFormat="1" applyFont="1" applyFill="1" applyBorder="1" applyAlignment="1">
      <alignment horizontal="center" vertical="center" wrapText="1"/>
    </xf>
    <xf numFmtId="0" fontId="9" fillId="0" borderId="5" xfId="0" applyFont="1" applyBorder="1" applyAlignment="1">
      <alignment horizontal="left" vertical="center" wrapText="1"/>
    </xf>
    <xf numFmtId="0" fontId="10" fillId="0" borderId="5" xfId="0" applyFont="1" applyBorder="1" applyAlignment="1">
      <alignment horizontal="left" vertical="center" wrapText="1"/>
    </xf>
    <xf numFmtId="49" fontId="10" fillId="0" borderId="5" xfId="0" applyNumberFormat="1" applyFont="1" applyBorder="1" applyAlignment="1">
      <alignment horizontal="center" vertical="center" wrapText="1"/>
    </xf>
    <xf numFmtId="49" fontId="10" fillId="0" borderId="5" xfId="1" applyNumberFormat="1" applyFont="1" applyBorder="1" applyAlignment="1">
      <alignment horizontal="center" vertical="center" wrapText="1"/>
    </xf>
    <xf numFmtId="166" fontId="10" fillId="0" borderId="5" xfId="1" applyNumberFormat="1" applyFont="1" applyBorder="1" applyAlignment="1">
      <alignment horizontal="center" vertical="center" wrapText="1"/>
    </xf>
    <xf numFmtId="0" fontId="9" fillId="0" borderId="5" xfId="0" applyFont="1" applyBorder="1" applyAlignment="1">
      <alignment vertical="center" wrapText="1"/>
    </xf>
    <xf numFmtId="0" fontId="10" fillId="0" borderId="5" xfId="0" applyFont="1" applyBorder="1" applyAlignment="1">
      <alignment vertical="center" wrapText="1"/>
    </xf>
    <xf numFmtId="0" fontId="6" fillId="2" borderId="0" xfId="0" applyFont="1" applyFill="1" applyAlignment="1">
      <alignment horizontal="center" vertical="center" wrapText="1"/>
    </xf>
    <xf numFmtId="0" fontId="9" fillId="2" borderId="5" xfId="0" applyFont="1" applyFill="1" applyBorder="1" applyAlignment="1">
      <alignment horizontal="center" vertical="center" wrapText="1"/>
    </xf>
    <xf numFmtId="0" fontId="9" fillId="2" borderId="5" xfId="0" applyFont="1" applyFill="1" applyBorder="1" applyAlignment="1">
      <alignment horizontal="left" vertical="center" wrapText="1"/>
    </xf>
    <xf numFmtId="164" fontId="9" fillId="2" borderId="5" xfId="1"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5" xfId="0" applyFont="1" applyFill="1" applyBorder="1" applyAlignment="1">
      <alignment horizontal="left" vertical="center" wrapText="1"/>
    </xf>
    <xf numFmtId="0" fontId="10" fillId="0" borderId="5" xfId="0" applyFont="1" applyBorder="1" applyAlignment="1">
      <alignment vertical="center"/>
    </xf>
    <xf numFmtId="0" fontId="9" fillId="2" borderId="8" xfId="0" applyFont="1" applyFill="1" applyBorder="1" applyAlignment="1">
      <alignment horizontal="left" vertical="center" wrapText="1"/>
    </xf>
    <xf numFmtId="0" fontId="9" fillId="0" borderId="5" xfId="0" quotePrefix="1" applyFont="1" applyBorder="1" applyAlignment="1">
      <alignment horizontal="center" vertical="center" wrapText="1"/>
    </xf>
    <xf numFmtId="0" fontId="9" fillId="0" borderId="5" xfId="0" applyFont="1" applyBorder="1" applyAlignment="1">
      <alignment horizontal="center" vertical="center"/>
    </xf>
    <xf numFmtId="0" fontId="10" fillId="0" borderId="8" xfId="0" applyFont="1" applyBorder="1" applyAlignment="1">
      <alignment horizontal="center" vertical="center" wrapText="1"/>
    </xf>
    <xf numFmtId="0" fontId="9" fillId="0" borderId="8" xfId="0" applyFont="1" applyBorder="1" applyAlignment="1">
      <alignment horizontal="left" vertical="center" wrapText="1"/>
    </xf>
    <xf numFmtId="166" fontId="10" fillId="0" borderId="5" xfId="1" applyNumberFormat="1" applyFont="1" applyFill="1" applyBorder="1" applyAlignment="1">
      <alignment horizontal="center" vertical="center" wrapText="1"/>
    </xf>
    <xf numFmtId="3" fontId="9" fillId="0" borderId="5" xfId="1" applyNumberFormat="1" applyFont="1" applyFill="1" applyBorder="1" applyAlignment="1">
      <alignment horizontal="center" vertical="center" wrapText="1"/>
    </xf>
    <xf numFmtId="166" fontId="9" fillId="0" borderId="5" xfId="1" applyNumberFormat="1" applyFont="1" applyFill="1" applyBorder="1" applyAlignment="1">
      <alignment horizontal="center" vertical="center" wrapText="1"/>
    </xf>
    <xf numFmtId="0" fontId="9" fillId="2" borderId="5" xfId="0" applyFont="1" applyFill="1" applyBorder="1" applyAlignment="1">
      <alignment horizontal="center" vertical="center" wrapText="1" readingOrder="1"/>
    </xf>
    <xf numFmtId="0" fontId="9" fillId="2" borderId="5" xfId="0" applyFont="1" applyFill="1" applyBorder="1" applyAlignment="1">
      <alignment horizontal="left" vertical="center" wrapText="1" readingOrder="1"/>
    </xf>
    <xf numFmtId="49" fontId="10" fillId="2" borderId="5" xfId="0" applyNumberFormat="1" applyFont="1" applyFill="1" applyBorder="1" applyAlignment="1">
      <alignment horizontal="center" vertical="center" wrapText="1"/>
    </xf>
    <xf numFmtId="0" fontId="9" fillId="2" borderId="0" xfId="0" applyFont="1" applyFill="1" applyAlignment="1">
      <alignment horizontal="left" vertical="center" wrapText="1"/>
    </xf>
    <xf numFmtId="49" fontId="10" fillId="2" borderId="5" xfId="1" applyNumberFormat="1"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applyAlignment="1">
      <alignment horizontal="center" vertical="center" wrapText="1"/>
    </xf>
    <xf numFmtId="164" fontId="10" fillId="0" borderId="5" xfId="1" applyNumberFormat="1"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9" xfId="0" applyFont="1" applyBorder="1" applyAlignment="1">
      <alignment horizontal="center" vertical="center" wrapText="1"/>
    </xf>
    <xf numFmtId="0" fontId="10" fillId="2" borderId="0" xfId="0" applyFont="1" applyFill="1" applyAlignment="1">
      <alignment horizontal="center" vertical="center" wrapText="1"/>
    </xf>
    <xf numFmtId="0" fontId="9" fillId="2" borderId="0" xfId="0" applyFont="1" applyFill="1" applyAlignment="1">
      <alignment vertical="center" wrapText="1"/>
    </xf>
    <xf numFmtId="49" fontId="6" fillId="2" borderId="5" xfId="0" applyNumberFormat="1" applyFont="1" applyFill="1" applyBorder="1" applyAlignment="1">
      <alignment horizontal="center" vertical="center" wrapText="1"/>
    </xf>
    <xf numFmtId="164" fontId="6" fillId="2" borderId="5" xfId="1" applyNumberFormat="1" applyFont="1" applyFill="1" applyBorder="1" applyAlignment="1">
      <alignment horizontal="center" vertical="center" wrapText="1"/>
    </xf>
    <xf numFmtId="49" fontId="6" fillId="2" borderId="5" xfId="1" applyNumberFormat="1" applyFont="1" applyFill="1" applyBorder="1" applyAlignment="1">
      <alignment horizontal="center" vertical="center" wrapText="1"/>
    </xf>
    <xf numFmtId="166" fontId="6" fillId="2" borderId="5" xfId="1" applyNumberFormat="1" applyFont="1" applyFill="1" applyBorder="1" applyAlignment="1">
      <alignment horizontal="center" vertical="center" wrapText="1"/>
    </xf>
    <xf numFmtId="0" fontId="6" fillId="2" borderId="9" xfId="0" applyFont="1" applyFill="1" applyBorder="1" applyAlignment="1">
      <alignment horizontal="center" vertical="center" wrapText="1"/>
    </xf>
    <xf numFmtId="0" fontId="8" fillId="2" borderId="5" xfId="0" applyFont="1" applyFill="1" applyBorder="1" applyAlignment="1">
      <alignment horizontal="left" vertical="center" wrapText="1"/>
    </xf>
    <xf numFmtId="0" fontId="6" fillId="2" borderId="5" xfId="0" applyFont="1" applyFill="1" applyBorder="1" applyAlignment="1">
      <alignment horizontal="center" vertical="center" wrapText="1"/>
    </xf>
    <xf numFmtId="0" fontId="6" fillId="2" borderId="5" xfId="0" applyFont="1" applyFill="1" applyBorder="1" applyAlignment="1">
      <alignment horizontal="left" vertical="center" wrapText="1"/>
    </xf>
    <xf numFmtId="0" fontId="10" fillId="0" borderId="5" xfId="0" applyFont="1" applyBorder="1" applyAlignment="1">
      <alignment horizontal="left" vertical="center" wrapText="1"/>
    </xf>
    <xf numFmtId="0" fontId="9" fillId="0" borderId="5" xfId="0" applyFont="1" applyBorder="1" applyAlignment="1">
      <alignment horizontal="left" vertical="center" wrapText="1"/>
    </xf>
    <xf numFmtId="164" fontId="9" fillId="0" borderId="5" xfId="1" applyNumberFormat="1" applyFont="1" applyFill="1" applyBorder="1" applyAlignment="1">
      <alignment horizontal="center" vertical="center" wrapText="1"/>
    </xf>
    <xf numFmtId="49" fontId="6" fillId="0" borderId="5" xfId="0" applyNumberFormat="1" applyFont="1" applyBorder="1" applyAlignment="1">
      <alignment horizontal="center" vertical="center" wrapText="1"/>
    </xf>
    <xf numFmtId="0" fontId="9" fillId="0" borderId="5" xfId="0" applyFont="1" applyBorder="1" applyAlignment="1">
      <alignment vertical="center" wrapText="1"/>
    </xf>
    <xf numFmtId="164" fontId="9" fillId="0" borderId="5" xfId="1" applyNumberFormat="1" applyFont="1" applyBorder="1" applyAlignment="1">
      <alignment horizontal="center" vertical="center" wrapText="1"/>
    </xf>
    <xf numFmtId="164" fontId="10" fillId="0" borderId="5" xfId="1" applyNumberFormat="1" applyFont="1" applyBorder="1" applyAlignment="1">
      <alignment horizontal="center" vertical="center" wrapText="1"/>
    </xf>
    <xf numFmtId="164" fontId="9" fillId="0" borderId="5" xfId="1" applyNumberFormat="1" applyFont="1" applyBorder="1" applyAlignment="1">
      <alignment vertical="center" wrapText="1"/>
    </xf>
    <xf numFmtId="49" fontId="10" fillId="0" borderId="5" xfId="0" applyNumberFormat="1" applyFont="1" applyBorder="1" applyAlignment="1">
      <alignment horizontal="center" vertical="center" wrapText="1"/>
    </xf>
    <xf numFmtId="49" fontId="10" fillId="0" borderId="5" xfId="1" applyNumberFormat="1" applyFont="1" applyBorder="1" applyAlignment="1">
      <alignment horizontal="center" vertical="center" wrapText="1"/>
    </xf>
    <xf numFmtId="166" fontId="10" fillId="0" borderId="5" xfId="1" applyNumberFormat="1" applyFont="1" applyBorder="1" applyAlignment="1">
      <alignment horizontal="center" vertical="center" wrapText="1"/>
    </xf>
    <xf numFmtId="0" fontId="6" fillId="2" borderId="0" xfId="0" applyFont="1" applyFill="1" applyAlignment="1">
      <alignment horizontal="center" vertical="center" wrapText="1"/>
    </xf>
    <xf numFmtId="0" fontId="9" fillId="2" borderId="5" xfId="0" applyFont="1" applyFill="1" applyBorder="1" applyAlignment="1">
      <alignment horizontal="center" vertical="center" wrapText="1"/>
    </xf>
    <xf numFmtId="0" fontId="9" fillId="2" borderId="5" xfId="0" applyFont="1" applyFill="1" applyBorder="1" applyAlignment="1">
      <alignment horizontal="left" vertical="center" wrapText="1"/>
    </xf>
    <xf numFmtId="164" fontId="9" fillId="2" borderId="5" xfId="1" applyNumberFormat="1" applyFont="1" applyFill="1" applyBorder="1" applyAlignment="1">
      <alignment horizontal="center" vertical="center" wrapText="1"/>
    </xf>
    <xf numFmtId="0" fontId="10" fillId="2" borderId="5" xfId="0" applyFont="1" applyFill="1" applyBorder="1" applyAlignment="1">
      <alignment horizontal="left" vertical="center" wrapText="1"/>
    </xf>
    <xf numFmtId="0" fontId="10" fillId="2" borderId="5" xfId="0" applyFont="1" applyFill="1" applyBorder="1" applyAlignment="1">
      <alignment horizontal="center" vertical="center" wrapText="1"/>
    </xf>
    <xf numFmtId="164" fontId="10" fillId="2" borderId="5" xfId="1" applyNumberFormat="1" applyFont="1" applyFill="1" applyBorder="1" applyAlignment="1">
      <alignment horizontal="center" vertical="center" wrapText="1"/>
    </xf>
    <xf numFmtId="164" fontId="9" fillId="0" borderId="5" xfId="1" quotePrefix="1" applyNumberFormat="1" applyFont="1" applyFill="1" applyBorder="1" applyAlignment="1">
      <alignment horizontal="center" vertical="center" wrapText="1"/>
    </xf>
    <xf numFmtId="0" fontId="10" fillId="0" borderId="8" xfId="0" applyFont="1" applyBorder="1" applyAlignment="1">
      <alignment horizontal="center" vertical="center" wrapText="1"/>
    </xf>
    <xf numFmtId="3" fontId="9" fillId="0" borderId="5" xfId="1" applyNumberFormat="1" applyFont="1" applyFill="1" applyBorder="1" applyAlignment="1">
      <alignment horizontal="center" vertical="center" wrapText="1"/>
    </xf>
    <xf numFmtId="166" fontId="9" fillId="0" borderId="5" xfId="1" applyNumberFormat="1" applyFont="1" applyFill="1" applyBorder="1" applyAlignment="1">
      <alignment horizontal="center" vertical="center" wrapText="1"/>
    </xf>
    <xf numFmtId="49" fontId="10" fillId="0" borderId="5" xfId="1" applyNumberFormat="1" applyFont="1" applyFill="1" applyBorder="1" applyAlignment="1">
      <alignment horizontal="center" vertical="center" wrapText="1"/>
    </xf>
    <xf numFmtId="166" fontId="10" fillId="0" borderId="5" xfId="1" applyNumberFormat="1" applyFont="1" applyFill="1" applyBorder="1" applyAlignment="1">
      <alignment horizontal="center" vertical="center" wrapText="1"/>
    </xf>
    <xf numFmtId="0" fontId="9" fillId="2" borderId="7" xfId="0" applyFont="1" applyFill="1" applyBorder="1" applyAlignment="1">
      <alignment horizontal="center" vertical="center" wrapText="1" readingOrder="1"/>
    </xf>
    <xf numFmtId="0" fontId="9" fillId="2" borderId="5" xfId="0" applyFont="1" applyFill="1" applyBorder="1" applyAlignment="1">
      <alignment horizontal="center" vertical="center" wrapText="1" readingOrder="1"/>
    </xf>
    <xf numFmtId="49" fontId="10" fillId="2" borderId="7" xfId="0" applyNumberFormat="1" applyFont="1" applyFill="1" applyBorder="1" applyAlignment="1">
      <alignment horizontal="center" vertical="center" wrapText="1"/>
    </xf>
    <xf numFmtId="0" fontId="10" fillId="2" borderId="7"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0" xfId="0" applyFont="1" applyFill="1" applyBorder="1" applyAlignment="1">
      <alignment horizontal="center" vertical="center" wrapText="1" readingOrder="1"/>
    </xf>
    <xf numFmtId="0" fontId="9" fillId="2" borderId="0" xfId="0" applyFont="1" applyFill="1" applyAlignment="1">
      <alignment horizontal="left" vertical="center" wrapText="1"/>
    </xf>
    <xf numFmtId="49" fontId="10" fillId="2" borderId="5" xfId="0" applyNumberFormat="1" applyFont="1" applyFill="1" applyBorder="1" applyAlignment="1">
      <alignment horizontal="center" vertical="center" wrapText="1"/>
    </xf>
    <xf numFmtId="49" fontId="10" fillId="2" borderId="5" xfId="1" applyNumberFormat="1" applyFont="1" applyFill="1" applyBorder="1" applyAlignment="1">
      <alignment horizontal="center" vertical="center" wrapText="1"/>
    </xf>
    <xf numFmtId="0" fontId="9" fillId="2" borderId="5" xfId="0" applyFont="1" applyFill="1" applyBorder="1" applyAlignment="1">
      <alignment horizontal="left" vertical="center" wrapText="1" readingOrder="1"/>
    </xf>
    <xf numFmtId="164" fontId="9" fillId="2" borderId="5" xfId="1" applyNumberFormat="1" applyFont="1" applyFill="1" applyBorder="1" applyAlignment="1">
      <alignment horizontal="center" vertical="center" wrapText="1" readingOrder="1"/>
    </xf>
    <xf numFmtId="0" fontId="9" fillId="5" borderId="0" xfId="0" applyFont="1" applyFill="1" applyAlignment="1">
      <alignment horizontal="center" vertical="center" wrapText="1"/>
    </xf>
    <xf numFmtId="0" fontId="9" fillId="5" borderId="0" xfId="0" applyFont="1" applyFill="1" applyAlignment="1">
      <alignment vertical="center" wrapText="1"/>
    </xf>
    <xf numFmtId="164" fontId="9" fillId="5" borderId="0" xfId="1" applyNumberFormat="1" applyFont="1" applyFill="1" applyAlignment="1">
      <alignment horizontal="center" vertical="center" wrapText="1"/>
    </xf>
    <xf numFmtId="0" fontId="9" fillId="5" borderId="0" xfId="0" applyFont="1" applyFill="1" applyAlignment="1">
      <alignment horizontal="left" vertical="center" wrapText="1"/>
    </xf>
    <xf numFmtId="166" fontId="9" fillId="5" borderId="0" xfId="1" applyNumberFormat="1" applyFont="1" applyFill="1" applyAlignment="1">
      <alignment horizontal="center" vertical="center" wrapText="1"/>
    </xf>
    <xf numFmtId="49" fontId="9" fillId="5" borderId="0" xfId="1" applyNumberFormat="1"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horizontal="left" vertical="center" wrapText="1"/>
    </xf>
    <xf numFmtId="164" fontId="1" fillId="2" borderId="5" xfId="1" applyNumberFormat="1" applyFont="1" applyFill="1" applyBorder="1" applyAlignment="1">
      <alignment horizontal="center" vertical="center" wrapText="1"/>
    </xf>
    <xf numFmtId="166" fontId="1" fillId="2" borderId="5" xfId="1" applyNumberFormat="1" applyFont="1" applyFill="1" applyBorder="1" applyAlignment="1">
      <alignment horizontal="center" vertical="center" wrapText="1"/>
    </xf>
    <xf numFmtId="49" fontId="1" fillId="2" borderId="5" xfId="1" applyNumberFormat="1" applyFont="1" applyFill="1" applyBorder="1" applyAlignment="1">
      <alignment horizontal="center" vertical="center" wrapText="1"/>
    </xf>
    <xf numFmtId="3" fontId="1" fillId="2" borderId="5" xfId="1" applyNumberFormat="1" applyFont="1" applyFill="1" applyBorder="1" applyAlignment="1">
      <alignment horizontal="center" vertical="center" wrapText="1"/>
    </xf>
    <xf numFmtId="3" fontId="1" fillId="2" borderId="5"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166" fontId="1" fillId="2" borderId="5"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9" fillId="2" borderId="5" xfId="1" applyNumberFormat="1" applyFont="1" applyFill="1" applyBorder="1" applyAlignment="1">
      <alignment horizontal="center" vertical="center" wrapText="1"/>
    </xf>
    <xf numFmtId="165" fontId="6" fillId="2" borderId="5" xfId="1" applyNumberFormat="1" applyFont="1" applyFill="1" applyBorder="1" applyAlignment="1">
      <alignment horizontal="center" vertical="center" wrapText="1"/>
    </xf>
    <xf numFmtId="165" fontId="1" fillId="2" borderId="5" xfId="1" applyNumberFormat="1" applyFont="1" applyFill="1" applyBorder="1" applyAlignment="1">
      <alignment horizontal="center" vertical="center" wrapText="1"/>
    </xf>
    <xf numFmtId="166" fontId="1" fillId="0" borderId="5" xfId="0" applyNumberFormat="1" applyFont="1" applyBorder="1" applyAlignment="1">
      <alignment horizontal="center" vertical="center" wrapText="1"/>
    </xf>
    <xf numFmtId="166" fontId="9" fillId="2" borderId="0" xfId="1" applyNumberFormat="1" applyFont="1" applyFill="1" applyBorder="1" applyAlignment="1">
      <alignment horizontal="center" vertical="center" wrapText="1"/>
    </xf>
    <xf numFmtId="166" fontId="10" fillId="2" borderId="5" xfId="1" applyNumberFormat="1" applyFont="1" applyFill="1" applyBorder="1" applyAlignment="1">
      <alignment horizontal="center" vertical="center" wrapText="1"/>
    </xf>
    <xf numFmtId="166" fontId="10" fillId="2" borderId="5" xfId="1" applyNumberFormat="1" applyFont="1" applyFill="1" applyBorder="1" applyAlignment="1">
      <alignment horizontal="center" vertical="center" wrapText="1" readingOrder="1"/>
    </xf>
    <xf numFmtId="166" fontId="9" fillId="2" borderId="5" xfId="1" applyNumberFormat="1" applyFont="1" applyFill="1" applyBorder="1" applyAlignment="1">
      <alignment horizontal="center" vertical="center" wrapText="1" readingOrder="1"/>
    </xf>
    <xf numFmtId="166" fontId="1" fillId="2" borderId="5" xfId="1" applyNumberFormat="1"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vertical="center" wrapText="1"/>
    </xf>
    <xf numFmtId="0" fontId="1" fillId="0" borderId="5" xfId="0" applyFont="1" applyBorder="1" applyAlignment="1">
      <alignment horizontal="center" vertical="center" wrapText="1"/>
    </xf>
    <xf numFmtId="166" fontId="1" fillId="2" borderId="5" xfId="0" applyNumberFormat="1" applyFont="1" applyFill="1" applyBorder="1" applyAlignment="1">
      <alignment horizontal="center" vertical="center" wrapText="1"/>
    </xf>
    <xf numFmtId="164" fontId="1" fillId="2" borderId="0" xfId="1" applyNumberFormat="1" applyFont="1" applyFill="1" applyAlignment="1">
      <alignment horizontal="center" vertical="center" wrapText="1"/>
    </xf>
    <xf numFmtId="164" fontId="1" fillId="2" borderId="5" xfId="1" applyNumberFormat="1" applyFont="1" applyFill="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wrapText="1"/>
    </xf>
    <xf numFmtId="0" fontId="1" fillId="2" borderId="0" xfId="0" applyFont="1" applyFill="1" applyAlignment="1">
      <alignment horizontal="left" vertical="center" wrapText="1"/>
    </xf>
    <xf numFmtId="166" fontId="1" fillId="2" borderId="0" xfId="1" applyNumberFormat="1" applyFont="1" applyFill="1" applyAlignment="1">
      <alignment horizontal="center" vertical="center" wrapText="1"/>
    </xf>
    <xf numFmtId="49" fontId="1" fillId="2" borderId="0" xfId="1" applyNumberFormat="1" applyFont="1" applyFill="1" applyAlignment="1">
      <alignment horizontal="center" vertical="center" wrapText="1"/>
    </xf>
    <xf numFmtId="0" fontId="1" fillId="2" borderId="5" xfId="0" applyFont="1" applyFill="1" applyBorder="1" applyAlignment="1">
      <alignment horizontal="left" vertical="center" wrapText="1"/>
    </xf>
    <xf numFmtId="0" fontId="1" fillId="6" borderId="5" xfId="0" applyFont="1" applyFill="1" applyBorder="1" applyAlignment="1">
      <alignment horizontal="left" vertical="center" wrapText="1"/>
    </xf>
    <xf numFmtId="0" fontId="1" fillId="6" borderId="5" xfId="0" applyFont="1" applyFill="1" applyBorder="1" applyAlignment="1">
      <alignment horizontal="center" vertical="center" wrapText="1"/>
    </xf>
    <xf numFmtId="166" fontId="1" fillId="6" borderId="5" xfId="1" applyNumberFormat="1" applyFont="1" applyFill="1" applyBorder="1" applyAlignment="1">
      <alignment horizontal="center" vertical="center" wrapText="1"/>
    </xf>
    <xf numFmtId="166" fontId="1" fillId="4" borderId="5" xfId="1" applyNumberFormat="1" applyFont="1" applyFill="1" applyBorder="1" applyAlignment="1">
      <alignment horizontal="center" vertical="center" wrapText="1"/>
    </xf>
    <xf numFmtId="0" fontId="1" fillId="0" borderId="5" xfId="0" applyFont="1" applyBorder="1" applyAlignment="1">
      <alignment vertical="center" wrapText="1"/>
    </xf>
    <xf numFmtId="0" fontId="1" fillId="2" borderId="9" xfId="0" applyFont="1" applyFill="1" applyBorder="1" applyAlignment="1">
      <alignment horizontal="center" vertical="center" wrapText="1"/>
    </xf>
    <xf numFmtId="0" fontId="1" fillId="2" borderId="8" xfId="0" applyFont="1" applyFill="1" applyBorder="1" applyAlignment="1">
      <alignment horizontal="center" vertical="center" wrapText="1"/>
    </xf>
    <xf numFmtId="166" fontId="1" fillId="2" borderId="0" xfId="0" applyNumberFormat="1" applyFont="1" applyFill="1" applyAlignment="1">
      <alignment horizontal="center" vertical="center" wrapText="1"/>
    </xf>
    <xf numFmtId="0" fontId="1" fillId="0" borderId="5" xfId="0" applyFont="1" applyBorder="1" applyAlignment="1">
      <alignment horizontal="left" vertical="center" wrapText="1"/>
    </xf>
    <xf numFmtId="0" fontId="1" fillId="2" borderId="5" xfId="0" applyFont="1" applyFill="1" applyBorder="1" applyAlignment="1">
      <alignment vertical="center" wrapText="1"/>
    </xf>
    <xf numFmtId="0" fontId="1" fillId="2" borderId="5" xfId="2" applyFont="1" applyFill="1" applyBorder="1" applyAlignment="1">
      <alignment horizontal="left" vertical="center" wrapText="1"/>
    </xf>
    <xf numFmtId="0" fontId="9" fillId="2" borderId="5" xfId="0" applyNumberFormat="1" applyFont="1" applyFill="1" applyBorder="1" applyAlignment="1">
      <alignment horizontal="center" vertical="center" wrapText="1"/>
    </xf>
    <xf numFmtId="0" fontId="9" fillId="0" borderId="5" xfId="1" applyNumberFormat="1" applyFont="1" applyFill="1" applyBorder="1" applyAlignment="1">
      <alignment horizontal="center" vertical="center" wrapText="1"/>
    </xf>
    <xf numFmtId="0" fontId="1" fillId="7" borderId="2" xfId="0" applyFont="1" applyFill="1" applyBorder="1" applyAlignment="1">
      <alignment horizontal="left" vertical="center" wrapText="1"/>
    </xf>
    <xf numFmtId="0" fontId="8" fillId="7" borderId="1" xfId="0" applyFont="1" applyFill="1" applyBorder="1" applyAlignment="1">
      <alignment horizontal="center" vertical="center"/>
    </xf>
    <xf numFmtId="166" fontId="8" fillId="7" borderId="1" xfId="0" applyNumberFormat="1" applyFont="1" applyFill="1" applyBorder="1" applyAlignment="1">
      <alignment horizontal="center" vertical="center"/>
    </xf>
    <xf numFmtId="0" fontId="8" fillId="6" borderId="2" xfId="0" applyFont="1" applyFill="1" applyBorder="1" applyAlignment="1">
      <alignment horizontal="center" vertical="center" wrapText="1"/>
    </xf>
    <xf numFmtId="166" fontId="8" fillId="7" borderId="1" xfId="1" applyNumberFormat="1" applyFont="1" applyFill="1" applyBorder="1" applyAlignment="1">
      <alignment horizontal="center" vertical="center"/>
    </xf>
    <xf numFmtId="0" fontId="1" fillId="7" borderId="3" xfId="0" applyFont="1" applyFill="1" applyBorder="1" applyAlignment="1">
      <alignment horizontal="left" vertical="center" wrapText="1"/>
    </xf>
    <xf numFmtId="166" fontId="8" fillId="7" borderId="4" xfId="0" applyNumberFormat="1" applyFont="1" applyFill="1" applyBorder="1" applyAlignment="1">
      <alignment horizontal="center" vertical="center"/>
    </xf>
    <xf numFmtId="166" fontId="8" fillId="7" borderId="4" xfId="1" applyNumberFormat="1" applyFont="1" applyFill="1" applyBorder="1" applyAlignment="1">
      <alignment horizontal="center" vertical="center"/>
    </xf>
    <xf numFmtId="0" fontId="1" fillId="2" borderId="5" xfId="0" applyFont="1" applyFill="1" applyBorder="1" applyAlignment="1">
      <alignment horizontal="left" vertical="top" wrapText="1"/>
    </xf>
    <xf numFmtId="166" fontId="1" fillId="0" borderId="5" xfId="1" applyNumberFormat="1" applyFont="1" applyFill="1" applyBorder="1" applyAlignment="1">
      <alignment horizontal="center" vertical="center" wrapText="1"/>
    </xf>
    <xf numFmtId="0" fontId="9" fillId="4" borderId="5" xfId="0" applyFont="1" applyFill="1" applyBorder="1" applyAlignment="1">
      <alignment horizontal="left" vertical="center" wrapText="1"/>
    </xf>
    <xf numFmtId="0" fontId="6" fillId="2" borderId="5" xfId="1" applyNumberFormat="1" applyFont="1" applyFill="1" applyBorder="1" applyAlignment="1">
      <alignment horizontal="center" vertical="center" wrapText="1"/>
    </xf>
    <xf numFmtId="0" fontId="1" fillId="0" borderId="5" xfId="1" applyNumberFormat="1" applyFont="1" applyFill="1" applyBorder="1" applyAlignment="1">
      <alignment horizontal="center" vertical="center" wrapText="1"/>
    </xf>
    <xf numFmtId="0" fontId="9" fillId="0" borderId="5" xfId="0" applyFont="1" applyBorder="1" applyAlignment="1">
      <alignment horizontal="left" vertical="top" wrapText="1"/>
    </xf>
    <xf numFmtId="164" fontId="9" fillId="0" borderId="5" xfId="1" applyNumberFormat="1" applyFont="1" applyFill="1" applyBorder="1" applyAlignment="1">
      <alignment horizontal="left" vertical="center" wrapText="1"/>
    </xf>
    <xf numFmtId="0" fontId="1" fillId="2" borderId="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9" fillId="0" borderId="0" xfId="0" applyFont="1" applyBorder="1" applyAlignment="1">
      <alignment horizontal="center" vertical="center" wrapText="1"/>
    </xf>
    <xf numFmtId="0" fontId="9" fillId="0" borderId="0" xfId="0" applyFont="1" applyBorder="1" applyAlignment="1">
      <alignment horizontal="left" vertical="center" wrapText="1"/>
    </xf>
    <xf numFmtId="166" fontId="9" fillId="0" borderId="0" xfId="1" applyNumberFormat="1" applyFont="1" applyFill="1" applyBorder="1" applyAlignment="1">
      <alignment horizontal="center" vertical="center" wrapText="1"/>
    </xf>
    <xf numFmtId="0" fontId="10" fillId="2" borderId="5" xfId="0" quotePrefix="1" applyFont="1" applyFill="1" applyBorder="1" applyAlignment="1">
      <alignment horizontal="center" vertical="center" wrapText="1" readingOrder="1"/>
    </xf>
    <xf numFmtId="0" fontId="15" fillId="2" borderId="5" xfId="0" applyFont="1" applyFill="1" applyBorder="1" applyAlignment="1">
      <alignment horizontal="left" vertical="center" wrapText="1"/>
    </xf>
    <xf numFmtId="0" fontId="1" fillId="4" borderId="5" xfId="0" applyFont="1" applyFill="1" applyBorder="1" applyAlignment="1">
      <alignment horizontal="left" vertical="center" wrapText="1"/>
    </xf>
    <xf numFmtId="164" fontId="1" fillId="2" borderId="5" xfId="1" applyNumberFormat="1" applyFont="1" applyFill="1" applyBorder="1" applyAlignment="1">
      <alignment vertical="center" wrapText="1"/>
    </xf>
    <xf numFmtId="0" fontId="9" fillId="0" borderId="8" xfId="0" applyFont="1" applyBorder="1" applyAlignment="1">
      <alignment vertical="center" wrapText="1"/>
    </xf>
    <xf numFmtId="0" fontId="10" fillId="2" borderId="5" xfId="0" applyFont="1" applyFill="1" applyBorder="1" applyAlignment="1">
      <alignment vertical="center" wrapText="1"/>
    </xf>
    <xf numFmtId="164" fontId="9" fillId="0" borderId="8" xfId="1"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9" fillId="2" borderId="5" xfId="3" applyFont="1" applyFill="1" applyBorder="1" applyAlignment="1">
      <alignment horizontal="center" vertical="center" wrapText="1" readingOrder="1"/>
    </xf>
    <xf numFmtId="164" fontId="1" fillId="0" borderId="5" xfId="1" applyNumberFormat="1" applyFont="1" applyFill="1" applyBorder="1" applyAlignment="1">
      <alignment horizontal="center" vertical="center" wrapText="1"/>
    </xf>
    <xf numFmtId="0" fontId="9" fillId="0" borderId="5" xfId="0" applyFont="1" applyFill="1" applyBorder="1" applyAlignment="1">
      <alignment horizontal="left" vertical="center" wrapText="1" readingOrder="1"/>
    </xf>
    <xf numFmtId="166" fontId="10" fillId="2" borderId="5" xfId="0" applyNumberFormat="1" applyFont="1" applyFill="1" applyBorder="1" applyAlignment="1">
      <alignment horizontal="center" vertical="center" wrapText="1"/>
    </xf>
    <xf numFmtId="0" fontId="9" fillId="0" borderId="5" xfId="0" applyFont="1" applyFill="1" applyBorder="1" applyAlignment="1">
      <alignment vertical="center" wrapText="1"/>
    </xf>
    <xf numFmtId="0" fontId="9" fillId="0" borderId="5" xfId="0" applyFont="1" applyFill="1" applyBorder="1" applyAlignment="1">
      <alignment horizontal="center" vertical="center" wrapText="1"/>
    </xf>
    <xf numFmtId="0" fontId="10" fillId="2" borderId="9" xfId="0" applyFont="1" applyFill="1" applyBorder="1" applyAlignment="1">
      <alignment horizontal="center" vertical="center" wrapText="1" readingOrder="1"/>
    </xf>
    <xf numFmtId="0" fontId="10" fillId="2" borderId="9" xfId="0" applyFont="1" applyFill="1" applyBorder="1" applyAlignment="1">
      <alignment vertical="center" wrapText="1" readingOrder="1"/>
    </xf>
    <xf numFmtId="0" fontId="5" fillId="0" borderId="0" xfId="0" applyFont="1"/>
    <xf numFmtId="164" fontId="9" fillId="4" borderId="5" xfId="1" applyNumberFormat="1" applyFont="1" applyFill="1" applyBorder="1" applyAlignment="1">
      <alignment horizontal="center" vertical="center" wrapText="1" readingOrder="1"/>
    </xf>
    <xf numFmtId="0" fontId="12" fillId="0" borderId="5" xfId="0" applyFont="1" applyBorder="1" applyAlignment="1">
      <alignment horizontal="center" vertical="center" wrapText="1"/>
    </xf>
    <xf numFmtId="49" fontId="12" fillId="0" borderId="5" xfId="0" applyNumberFormat="1" applyFont="1" applyBorder="1" applyAlignment="1">
      <alignment horizontal="center" vertical="center" wrapText="1"/>
    </xf>
    <xf numFmtId="0" fontId="5" fillId="0" borderId="5" xfId="0" applyFont="1" applyBorder="1" applyAlignment="1">
      <alignment horizontal="center" vertical="center" wrapText="1"/>
    </xf>
    <xf numFmtId="49" fontId="5" fillId="0" borderId="5" xfId="0" applyNumberFormat="1" applyFont="1" applyBorder="1" applyAlignment="1">
      <alignment horizontal="center" vertical="center" wrapText="1"/>
    </xf>
    <xf numFmtId="0" fontId="5" fillId="0" borderId="5" xfId="0" applyFont="1" applyBorder="1" applyAlignment="1">
      <alignment horizontal="left" vertical="center" wrapText="1"/>
    </xf>
    <xf numFmtId="0" fontId="5" fillId="2" borderId="5" xfId="0" applyFont="1" applyFill="1" applyBorder="1" applyAlignment="1">
      <alignment horizontal="center" vertical="center" wrapText="1"/>
    </xf>
    <xf numFmtId="166" fontId="5" fillId="0" borderId="5" xfId="0" applyNumberFormat="1" applyFont="1" applyBorder="1" applyAlignment="1">
      <alignment horizontal="center" vertical="center" wrapText="1"/>
    </xf>
    <xf numFmtId="166" fontId="5" fillId="0" borderId="5" xfId="1" applyNumberFormat="1" applyFont="1" applyBorder="1" applyAlignment="1">
      <alignment horizontal="right" vertical="center" wrapText="1"/>
    </xf>
    <xf numFmtId="0" fontId="12" fillId="2"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 fillId="2" borderId="9" xfId="0" applyFont="1" applyFill="1" applyBorder="1" applyAlignment="1">
      <alignment horizontal="center" vertical="center"/>
    </xf>
    <xf numFmtId="166" fontId="12" fillId="0" borderId="5" xfId="1" applyNumberFormat="1" applyFont="1" applyBorder="1" applyAlignment="1">
      <alignment horizontal="right" vertical="center" wrapText="1"/>
    </xf>
    <xf numFmtId="0" fontId="12" fillId="0" borderId="5" xfId="0" applyNumberFormat="1" applyFont="1" applyBorder="1" applyAlignment="1">
      <alignment horizontal="center" vertical="center" wrapText="1"/>
    </xf>
    <xf numFmtId="0" fontId="8" fillId="4" borderId="5" xfId="0" applyFont="1" applyFill="1" applyBorder="1" applyAlignment="1">
      <alignment horizontal="left" vertical="center" wrapText="1"/>
    </xf>
    <xf numFmtId="4" fontId="1" fillId="2" borderId="5" xfId="1" applyNumberFormat="1" applyFont="1" applyFill="1" applyBorder="1" applyAlignment="1">
      <alignment horizontal="center" vertical="center" wrapText="1"/>
    </xf>
    <xf numFmtId="0" fontId="8" fillId="6" borderId="5" xfId="0" applyFont="1" applyFill="1" applyBorder="1" applyAlignment="1">
      <alignment horizontal="left" vertical="center" wrapText="1"/>
    </xf>
    <xf numFmtId="0" fontId="9" fillId="4" borderId="5" xfId="0" applyFont="1" applyFill="1" applyBorder="1" applyAlignment="1">
      <alignment horizontal="center" vertical="center" wrapText="1"/>
    </xf>
    <xf numFmtId="0" fontId="9" fillId="4" borderId="5" xfId="0" applyFont="1" applyFill="1" applyBorder="1" applyAlignment="1">
      <alignment horizontal="center" vertical="center" wrapText="1" readingOrder="1"/>
    </xf>
    <xf numFmtId="0" fontId="1" fillId="4" borderId="5" xfId="0" applyFont="1" applyFill="1" applyBorder="1" applyAlignment="1">
      <alignment vertical="center" wrapText="1"/>
    </xf>
    <xf numFmtId="0" fontId="8" fillId="0" borderId="5" xfId="0" applyFont="1" applyBorder="1" applyAlignment="1">
      <alignment horizontal="left" vertical="center" wrapText="1"/>
    </xf>
    <xf numFmtId="0" fontId="9" fillId="0" borderId="5" xfId="0" applyFont="1" applyFill="1" applyBorder="1" applyAlignment="1">
      <alignment horizontal="center" vertical="center" wrapText="1" readingOrder="1"/>
    </xf>
    <xf numFmtId="4" fontId="9" fillId="0" borderId="5" xfId="1" applyNumberFormat="1" applyFont="1" applyFill="1" applyBorder="1" applyAlignment="1">
      <alignment horizontal="center" vertical="center" wrapText="1"/>
    </xf>
    <xf numFmtId="169" fontId="9" fillId="0" borderId="5" xfId="1" applyNumberFormat="1" applyFont="1" applyFill="1" applyBorder="1" applyAlignment="1">
      <alignment horizontal="center" vertical="center" wrapText="1"/>
    </xf>
    <xf numFmtId="169" fontId="10" fillId="0" borderId="5" xfId="1" applyNumberFormat="1" applyFont="1" applyFill="1" applyBorder="1" applyAlignment="1">
      <alignment horizontal="center" vertical="center" wrapText="1"/>
    </xf>
    <xf numFmtId="169" fontId="9" fillId="0" borderId="5" xfId="1" applyNumberFormat="1" applyFont="1" applyBorder="1" applyAlignment="1">
      <alignment horizontal="center" vertical="center" wrapText="1"/>
    </xf>
    <xf numFmtId="169" fontId="10" fillId="0" borderId="5" xfId="1" applyNumberFormat="1" applyFont="1" applyBorder="1" applyAlignment="1">
      <alignment horizontal="center" vertical="center" wrapText="1"/>
    </xf>
    <xf numFmtId="164" fontId="12" fillId="0" borderId="5" xfId="1" applyNumberFormat="1" applyFont="1" applyBorder="1" applyAlignment="1">
      <alignment horizontal="center" vertical="center" wrapText="1"/>
    </xf>
    <xf numFmtId="166" fontId="12" fillId="0" borderId="5" xfId="0" applyNumberFormat="1" applyFont="1" applyBorder="1" applyAlignment="1">
      <alignment horizontal="center" vertical="center" wrapText="1"/>
    </xf>
    <xf numFmtId="166" fontId="5" fillId="0" borderId="5" xfId="1" applyNumberFormat="1" applyFont="1" applyBorder="1" applyAlignment="1">
      <alignment horizontal="center" vertical="center" wrapText="1"/>
    </xf>
    <xf numFmtId="164" fontId="1" fillId="0" borderId="5" xfId="1" applyNumberFormat="1" applyFont="1" applyBorder="1" applyAlignment="1">
      <alignment horizontal="center" vertical="center" wrapText="1"/>
    </xf>
    <xf numFmtId="166" fontId="9" fillId="2" borderId="0" xfId="0" applyNumberFormat="1" applyFont="1" applyFill="1" applyAlignment="1">
      <alignment horizontal="center" vertical="center" wrapText="1"/>
    </xf>
    <xf numFmtId="167" fontId="9" fillId="0" borderId="5" xfId="1" applyNumberFormat="1" applyFont="1" applyBorder="1" applyAlignment="1">
      <alignment horizontal="left" vertical="center" wrapText="1" indent="1"/>
    </xf>
    <xf numFmtId="166" fontId="1" fillId="0" borderId="5" xfId="1" applyNumberFormat="1" applyFont="1" applyBorder="1" applyAlignment="1">
      <alignment horizontal="center" vertical="center" wrapText="1"/>
    </xf>
    <xf numFmtId="0" fontId="1" fillId="0" borderId="5" xfId="1" applyNumberFormat="1" applyFont="1" applyBorder="1" applyAlignment="1">
      <alignment horizontal="center" vertical="center" wrapText="1"/>
    </xf>
    <xf numFmtId="166" fontId="6" fillId="2" borderId="9" xfId="0" applyNumberFormat="1" applyFont="1" applyFill="1" applyBorder="1" applyAlignment="1">
      <alignment horizontal="center" vertical="center" wrapText="1"/>
    </xf>
    <xf numFmtId="166" fontId="1" fillId="2" borderId="7" xfId="0" applyNumberFormat="1" applyFont="1" applyFill="1" applyBorder="1" applyAlignment="1">
      <alignment horizontal="center" vertical="center" wrapText="1"/>
    </xf>
    <xf numFmtId="166" fontId="1" fillId="2" borderId="8" xfId="0" applyNumberFormat="1" applyFont="1" applyFill="1" applyBorder="1" applyAlignment="1">
      <alignment horizontal="center" vertical="center" wrapText="1"/>
    </xf>
    <xf numFmtId="166" fontId="10" fillId="2" borderId="0" xfId="1" applyNumberFormat="1" applyFont="1" applyFill="1" applyAlignment="1">
      <alignment horizontal="center" vertical="center" wrapText="1"/>
    </xf>
    <xf numFmtId="164" fontId="10" fillId="0" borderId="5" xfId="1" applyNumberFormat="1" applyFont="1" applyBorder="1" applyAlignment="1">
      <alignment horizontal="right" vertical="center" wrapText="1"/>
    </xf>
    <xf numFmtId="164" fontId="9" fillId="0" borderId="5" xfId="1" applyNumberFormat="1" applyFont="1" applyBorder="1" applyAlignment="1">
      <alignment horizontal="left" vertical="center" wrapText="1"/>
    </xf>
    <xf numFmtId="0" fontId="10" fillId="0" borderId="5" xfId="1" applyNumberFormat="1" applyFont="1" applyBorder="1" applyAlignment="1">
      <alignment horizontal="center" vertical="center" wrapText="1"/>
    </xf>
    <xf numFmtId="0" fontId="9" fillId="0" borderId="5" xfId="1" applyNumberFormat="1" applyFont="1" applyBorder="1" applyAlignment="1">
      <alignment horizontal="center" vertical="center" wrapText="1"/>
    </xf>
    <xf numFmtId="0" fontId="9" fillId="0" borderId="5" xfId="0" applyFont="1" applyBorder="1" applyAlignment="1">
      <alignment horizontal="center" vertical="center" wrapText="1" readingOrder="1"/>
    </xf>
    <xf numFmtId="166" fontId="9" fillId="0" borderId="5" xfId="1" quotePrefix="1" applyNumberFormat="1" applyFont="1" applyBorder="1" applyAlignment="1">
      <alignment horizontal="center" vertical="center" wrapText="1"/>
    </xf>
    <xf numFmtId="166" fontId="10" fillId="0" borderId="5" xfId="1" quotePrefix="1" applyNumberFormat="1" applyFont="1" applyBorder="1" applyAlignment="1">
      <alignment horizontal="center" vertical="center" wrapText="1"/>
    </xf>
    <xf numFmtId="0" fontId="9" fillId="0" borderId="0" xfId="0" applyFont="1" applyFill="1" applyAlignment="1">
      <alignment vertical="center" wrapText="1"/>
    </xf>
    <xf numFmtId="0" fontId="10" fillId="0" borderId="0" xfId="0" applyFont="1" applyFill="1" applyAlignment="1">
      <alignment horizontal="center" vertical="center" wrapText="1"/>
    </xf>
    <xf numFmtId="164" fontId="9" fillId="0" borderId="0" xfId="1" applyNumberFormat="1" applyFont="1" applyFill="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Alignment="1">
      <alignment horizontal="left" vertical="center" wrapText="1"/>
    </xf>
    <xf numFmtId="166" fontId="9" fillId="0" borderId="0" xfId="1" applyNumberFormat="1" applyFont="1" applyFill="1" applyAlignment="1">
      <alignment horizontal="center" vertical="center" wrapText="1"/>
    </xf>
    <xf numFmtId="49" fontId="9" fillId="0" borderId="0" xfId="1" applyNumberFormat="1" applyFont="1" applyFill="1" applyAlignment="1">
      <alignment horizontal="center" vertical="center" wrapText="1"/>
    </xf>
    <xf numFmtId="49" fontId="10" fillId="0" borderId="0" xfId="0" applyNumberFormat="1" applyFont="1" applyFill="1" applyAlignment="1">
      <alignment horizontal="center" vertical="center" wrapText="1"/>
    </xf>
    <xf numFmtId="0" fontId="10" fillId="0" borderId="0" xfId="0" applyFont="1" applyFill="1" applyAlignment="1">
      <alignment vertical="center" wrapText="1"/>
    </xf>
    <xf numFmtId="0" fontId="9" fillId="0" borderId="5" xfId="0" applyFont="1" applyFill="1" applyBorder="1" applyAlignment="1">
      <alignment horizontal="left" vertical="center" wrapText="1"/>
    </xf>
    <xf numFmtId="49" fontId="9" fillId="0" borderId="5" xfId="1"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164" fontId="10" fillId="0" borderId="5" xfId="0" applyNumberFormat="1" applyFont="1" applyFill="1" applyBorder="1" applyAlignment="1">
      <alignment horizontal="center" vertical="center" wrapText="1"/>
    </xf>
    <xf numFmtId="166" fontId="9" fillId="0" borderId="5" xfId="0" applyNumberFormat="1" applyFont="1" applyFill="1" applyBorder="1" applyAlignment="1">
      <alignment horizontal="center" vertical="center" wrapText="1"/>
    </xf>
    <xf numFmtId="3" fontId="9" fillId="0" borderId="5" xfId="0" applyNumberFormat="1" applyFont="1" applyFill="1" applyBorder="1" applyAlignment="1">
      <alignment horizontal="center" vertical="center" wrapText="1"/>
    </xf>
    <xf numFmtId="165" fontId="10" fillId="0" borderId="5" xfId="1" applyNumberFormat="1" applyFont="1" applyFill="1" applyBorder="1" applyAlignment="1">
      <alignment horizontal="center" vertical="center" wrapText="1"/>
    </xf>
    <xf numFmtId="0" fontId="9" fillId="0" borderId="0" xfId="0" applyFont="1" applyFill="1" applyAlignment="1">
      <alignment wrapText="1"/>
    </xf>
    <xf numFmtId="0" fontId="9" fillId="0" borderId="9" xfId="0" applyFont="1" applyFill="1" applyBorder="1" applyAlignment="1">
      <alignment horizontal="center" vertical="center"/>
    </xf>
    <xf numFmtId="165" fontId="9" fillId="0" borderId="5" xfId="1" applyNumberFormat="1" applyFont="1" applyFill="1" applyBorder="1" applyAlignment="1">
      <alignment horizontal="center" vertical="center" wrapText="1"/>
    </xf>
    <xf numFmtId="164" fontId="10" fillId="2" borderId="5" xfId="0" applyNumberFormat="1" applyFont="1" applyFill="1" applyBorder="1" applyAlignment="1">
      <alignment horizontal="center" vertical="center" wrapText="1"/>
    </xf>
    <xf numFmtId="0" fontId="9" fillId="4" borderId="5" xfId="0" applyFont="1" applyFill="1" applyBorder="1" applyAlignment="1">
      <alignment vertical="center" wrapText="1"/>
    </xf>
    <xf numFmtId="166" fontId="10" fillId="0" borderId="5" xfId="1" applyNumberFormat="1" applyFont="1" applyBorder="1" applyAlignment="1">
      <alignment horizontal="right" vertical="center" wrapText="1"/>
    </xf>
    <xf numFmtId="166" fontId="9" fillId="0" borderId="5" xfId="1" applyNumberFormat="1" applyFont="1" applyBorder="1" applyAlignment="1">
      <alignment horizontal="right" vertical="center" wrapText="1"/>
    </xf>
    <xf numFmtId="0" fontId="9" fillId="0" borderId="5" xfId="0" applyFont="1" applyBorder="1" applyAlignment="1">
      <alignment horizontal="center" vertical="center" wrapText="1"/>
    </xf>
    <xf numFmtId="0" fontId="9" fillId="0" borderId="5" xfId="0" applyFont="1" applyBorder="1" applyAlignment="1">
      <alignment horizontal="left" vertical="center" wrapText="1"/>
    </xf>
    <xf numFmtId="0" fontId="9" fillId="0" borderId="5" xfId="0" applyFont="1" applyBorder="1" applyAlignment="1">
      <alignment vertical="center" wrapText="1"/>
    </xf>
    <xf numFmtId="0" fontId="9" fillId="0" borderId="5" xfId="0" applyFont="1" applyBorder="1" applyAlignment="1">
      <alignment horizontal="left" vertical="top" wrapText="1"/>
    </xf>
    <xf numFmtId="164" fontId="9" fillId="0" borderId="5" xfId="1" applyNumberFormat="1" applyFont="1" applyBorder="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horizontal="left" vertical="center" wrapText="1"/>
    </xf>
    <xf numFmtId="164" fontId="10" fillId="0" borderId="5" xfId="1" applyNumberFormat="1" applyFont="1" applyBorder="1" applyAlignment="1">
      <alignment horizontal="center" vertical="center" wrapText="1"/>
    </xf>
    <xf numFmtId="0" fontId="10" fillId="0" borderId="5" xfId="0" applyFont="1" applyBorder="1" applyAlignment="1">
      <alignment vertical="center" wrapText="1"/>
    </xf>
    <xf numFmtId="164" fontId="9" fillId="0" borderId="5" xfId="1" applyNumberFormat="1" applyFont="1" applyBorder="1" applyAlignment="1">
      <alignment vertical="center" wrapText="1"/>
    </xf>
    <xf numFmtId="166" fontId="1" fillId="2" borderId="5" xfId="1" applyNumberFormat="1" applyFont="1" applyFill="1" applyBorder="1" applyAlignment="1">
      <alignment horizontal="center" vertical="center" wrapText="1"/>
    </xf>
    <xf numFmtId="166" fontId="6" fillId="2" borderId="5" xfId="1" applyNumberFormat="1" applyFont="1" applyFill="1" applyBorder="1" applyAlignment="1">
      <alignment horizontal="center" vertical="center" wrapText="1"/>
    </xf>
    <xf numFmtId="0" fontId="10" fillId="2" borderId="0" xfId="0" applyFont="1" applyFill="1" applyAlignment="1">
      <alignment horizontal="center" vertical="center" wrapText="1"/>
    </xf>
    <xf numFmtId="0" fontId="9" fillId="2" borderId="0" xfId="0" applyFont="1" applyFill="1" applyAlignment="1">
      <alignment vertical="center" wrapText="1"/>
    </xf>
    <xf numFmtId="0" fontId="9" fillId="2" borderId="0" xfId="0" applyFont="1" applyFill="1" applyAlignment="1">
      <alignment horizontal="center" vertical="center" wrapText="1"/>
    </xf>
    <xf numFmtId="49" fontId="10" fillId="0" borderId="5" xfId="0" applyNumberFormat="1" applyFont="1" applyBorder="1" applyAlignment="1">
      <alignment horizontal="center" vertical="center" wrapText="1"/>
    </xf>
    <xf numFmtId="166" fontId="10" fillId="0" borderId="5" xfId="1" applyNumberFormat="1" applyFont="1" applyBorder="1" applyAlignment="1">
      <alignment horizontal="center" vertical="center" wrapText="1"/>
    </xf>
    <xf numFmtId="0" fontId="9" fillId="2" borderId="0" xfId="0" applyFont="1" applyFill="1" applyAlignment="1">
      <alignment horizontal="left" vertical="center" wrapText="1"/>
    </xf>
    <xf numFmtId="164" fontId="9" fillId="0" borderId="5" xfId="1" applyNumberFormat="1" applyFont="1" applyBorder="1" applyAlignment="1">
      <alignment horizontal="right" vertical="center" wrapText="1"/>
    </xf>
    <xf numFmtId="0" fontId="17" fillId="2" borderId="0" xfId="0" applyFont="1" applyFill="1" applyAlignment="1">
      <alignment vertical="center" wrapText="1"/>
    </xf>
    <xf numFmtId="0" fontId="6" fillId="2" borderId="5" xfId="0" applyNumberFormat="1" applyFont="1" applyFill="1" applyBorder="1" applyAlignment="1">
      <alignment horizontal="center" vertical="center" wrapText="1"/>
    </xf>
    <xf numFmtId="0" fontId="10" fillId="0" borderId="5" xfId="0" applyNumberFormat="1" applyFont="1" applyBorder="1" applyAlignment="1">
      <alignment horizontal="center" vertical="center" wrapText="1"/>
    </xf>
    <xf numFmtId="3" fontId="10" fillId="2" borderId="5" xfId="1" applyNumberFormat="1" applyFont="1" applyFill="1" applyBorder="1" applyAlignment="1">
      <alignment horizontal="center" vertical="center" wrapText="1"/>
    </xf>
    <xf numFmtId="3" fontId="10" fillId="2" borderId="5" xfId="0" applyNumberFormat="1" applyFont="1" applyFill="1" applyBorder="1" applyAlignment="1">
      <alignment horizontal="center" vertical="center" wrapText="1"/>
    </xf>
    <xf numFmtId="164" fontId="9" fillId="0" borderId="5" xfId="1"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5" xfId="0" applyFont="1" applyFill="1" applyBorder="1" applyAlignment="1">
      <alignment horizontal="left" vertical="center" wrapText="1"/>
    </xf>
    <xf numFmtId="166" fontId="9" fillId="0" borderId="5" xfId="1" applyNumberFormat="1" applyFont="1" applyFill="1" applyBorder="1" applyAlignment="1">
      <alignment horizontal="center" vertical="center" wrapText="1"/>
    </xf>
    <xf numFmtId="3" fontId="9" fillId="0" borderId="5" xfId="1"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9" fillId="0" borderId="0" xfId="0" applyFont="1" applyFill="1" applyAlignment="1">
      <alignment vertical="center" wrapText="1"/>
    </xf>
    <xf numFmtId="0" fontId="9" fillId="8" borderId="0" xfId="0" applyFont="1" applyFill="1" applyAlignment="1">
      <alignment vertical="center" wrapText="1"/>
    </xf>
    <xf numFmtId="0" fontId="2" fillId="0" borderId="7" xfId="0" applyFont="1" applyBorder="1" applyAlignment="1">
      <alignment horizontal="center"/>
    </xf>
    <xf numFmtId="0" fontId="2" fillId="0" borderId="13" xfId="0" applyFont="1" applyBorder="1" applyAlignment="1">
      <alignment horizontal="center"/>
    </xf>
    <xf numFmtId="0" fontId="2" fillId="0" borderId="6" xfId="0" applyFont="1" applyBorder="1" applyAlignment="1">
      <alignment horizontal="center"/>
    </xf>
    <xf numFmtId="0" fontId="9" fillId="2" borderId="7" xfId="0" applyFont="1" applyFill="1" applyBorder="1" applyAlignment="1">
      <alignment horizontal="center" vertical="center" wrapText="1" readingOrder="1"/>
    </xf>
    <xf numFmtId="0" fontId="9" fillId="2" borderId="5" xfId="0" applyFont="1" applyFill="1" applyBorder="1" applyAlignment="1">
      <alignment horizontal="left" vertical="center" wrapText="1" readingOrder="1"/>
    </xf>
    <xf numFmtId="164" fontId="9" fillId="2" borderId="5" xfId="1" applyNumberFormat="1" applyFont="1" applyFill="1" applyBorder="1" applyAlignment="1">
      <alignment horizontal="center" vertical="center" wrapText="1" readingOrder="1"/>
    </xf>
    <xf numFmtId="0" fontId="9" fillId="2" borderId="5" xfId="0" applyFont="1" applyFill="1" applyBorder="1" applyAlignment="1">
      <alignment horizontal="center" vertical="center" wrapText="1" readingOrder="1"/>
    </xf>
    <xf numFmtId="0" fontId="9" fillId="2" borderId="10" xfId="0" applyFont="1" applyFill="1" applyBorder="1" applyAlignment="1">
      <alignment horizontal="center" vertical="center" wrapText="1" readingOrder="1"/>
    </xf>
    <xf numFmtId="0" fontId="9" fillId="2" borderId="14" xfId="0" applyFont="1" applyFill="1" applyBorder="1" applyAlignment="1">
      <alignment horizontal="center" vertical="center" wrapText="1" readingOrder="1"/>
    </xf>
    <xf numFmtId="0" fontId="9" fillId="2" borderId="11" xfId="0" applyFont="1" applyFill="1" applyBorder="1" applyAlignment="1">
      <alignment horizontal="center" vertical="center" wrapText="1" readingOrder="1"/>
    </xf>
    <xf numFmtId="0" fontId="9" fillId="2" borderId="9" xfId="0" applyFont="1" applyFill="1" applyBorder="1" applyAlignment="1">
      <alignment horizontal="left" vertical="center" wrapText="1" readingOrder="1"/>
    </xf>
    <xf numFmtId="0" fontId="9" fillId="2" borderId="12" xfId="0" applyFont="1" applyFill="1" applyBorder="1" applyAlignment="1">
      <alignment horizontal="left" vertical="center" wrapText="1" readingOrder="1"/>
    </xf>
    <xf numFmtId="0" fontId="9" fillId="2" borderId="8" xfId="0" applyFont="1" applyFill="1" applyBorder="1" applyAlignment="1">
      <alignment horizontal="left" vertical="center" wrapText="1" readingOrder="1"/>
    </xf>
    <xf numFmtId="164" fontId="9" fillId="2" borderId="9" xfId="1" applyNumberFormat="1" applyFont="1" applyFill="1" applyBorder="1" applyAlignment="1">
      <alignment horizontal="center" vertical="center" wrapText="1" readingOrder="1"/>
    </xf>
    <xf numFmtId="164" fontId="9" fillId="2" borderId="12" xfId="1" applyNumberFormat="1" applyFont="1" applyFill="1" applyBorder="1" applyAlignment="1">
      <alignment horizontal="center" vertical="center" wrapText="1" readingOrder="1"/>
    </xf>
    <xf numFmtId="164" fontId="9" fillId="2" borderId="8" xfId="1" applyNumberFormat="1" applyFont="1" applyFill="1" applyBorder="1" applyAlignment="1">
      <alignment horizontal="center" vertical="center" wrapText="1" readingOrder="1"/>
    </xf>
    <xf numFmtId="0" fontId="9" fillId="2" borderId="9" xfId="0" applyFont="1" applyFill="1" applyBorder="1" applyAlignment="1">
      <alignment horizontal="center" vertical="center" wrapText="1" readingOrder="1"/>
    </xf>
    <xf numFmtId="0" fontId="9" fillId="2" borderId="12" xfId="0" applyFont="1" applyFill="1" applyBorder="1" applyAlignment="1">
      <alignment horizontal="center" vertical="center" wrapText="1" readingOrder="1"/>
    </xf>
    <xf numFmtId="0" fontId="9" fillId="2" borderId="8" xfId="0" applyFont="1" applyFill="1" applyBorder="1" applyAlignment="1">
      <alignment horizontal="center" vertical="center" wrapText="1" readingOrder="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5" xfId="0" applyFont="1" applyFill="1" applyBorder="1" applyAlignment="1">
      <alignment horizontal="left" vertical="center" wrapText="1"/>
    </xf>
    <xf numFmtId="164" fontId="9" fillId="2" borderId="5" xfId="1"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49" fontId="10" fillId="2" borderId="5" xfId="1" applyNumberFormat="1" applyFont="1" applyFill="1" applyBorder="1" applyAlignment="1">
      <alignment horizontal="center" vertical="center" wrapText="1"/>
    </xf>
    <xf numFmtId="166" fontId="10" fillId="2" borderId="5" xfId="1" applyNumberFormat="1" applyFont="1" applyFill="1" applyBorder="1" applyAlignment="1">
      <alignment horizontal="center" vertical="center" wrapText="1"/>
    </xf>
    <xf numFmtId="49" fontId="10" fillId="2" borderId="5" xfId="0" applyNumberFormat="1" applyFont="1" applyFill="1" applyBorder="1" applyAlignment="1">
      <alignment horizontal="center" vertical="center" wrapText="1"/>
    </xf>
    <xf numFmtId="0" fontId="9" fillId="2" borderId="0" xfId="0" applyFont="1" applyFill="1" applyAlignment="1">
      <alignment horizontal="right" vertical="center" wrapText="1"/>
    </xf>
    <xf numFmtId="0" fontId="10" fillId="2" borderId="0" xfId="0" applyFont="1" applyFill="1" applyAlignment="1">
      <alignment horizontal="center" vertical="center" wrapText="1"/>
    </xf>
    <xf numFmtId="0" fontId="9" fillId="2" borderId="0" xfId="0" applyFont="1" applyFill="1" applyAlignment="1">
      <alignment horizontal="left" vertical="center" wrapText="1"/>
    </xf>
    <xf numFmtId="49" fontId="10" fillId="2" borderId="7" xfId="0" applyNumberFormat="1" applyFont="1" applyFill="1" applyBorder="1" applyAlignment="1">
      <alignment horizontal="center" vertical="center" wrapText="1"/>
    </xf>
    <xf numFmtId="164" fontId="10" fillId="2" borderId="5" xfId="1" applyNumberFormat="1"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Border="1" applyAlignment="1">
      <alignment vertical="top" wrapText="1"/>
    </xf>
    <xf numFmtId="164" fontId="9" fillId="0" borderId="5" xfId="1" applyNumberFormat="1" applyFont="1" applyFill="1" applyBorder="1" applyAlignment="1">
      <alignment horizontal="right" vertical="center" wrapText="1"/>
    </xf>
    <xf numFmtId="0" fontId="9" fillId="0" borderId="5" xfId="0" applyFont="1" applyBorder="1" applyAlignment="1">
      <alignment horizontal="left" vertical="center" wrapText="1"/>
    </xf>
    <xf numFmtId="164" fontId="9" fillId="0" borderId="5" xfId="1" applyNumberFormat="1"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5" xfId="0" applyFont="1" applyFill="1" applyBorder="1" applyAlignment="1">
      <alignment horizontal="left" vertical="center" wrapText="1"/>
    </xf>
    <xf numFmtId="0" fontId="9" fillId="0" borderId="5" xfId="0" applyFont="1" applyBorder="1" applyAlignment="1">
      <alignment vertical="center" wrapText="1"/>
    </xf>
    <xf numFmtId="0" fontId="9" fillId="0" borderId="9" xfId="0" applyFont="1" applyBorder="1" applyAlignment="1">
      <alignment horizontal="center" vertical="center" wrapText="1"/>
    </xf>
    <xf numFmtId="0" fontId="9" fillId="0" borderId="8" xfId="0" applyFont="1" applyBorder="1" applyAlignment="1">
      <alignment horizontal="center" vertical="center" wrapText="1"/>
    </xf>
    <xf numFmtId="164" fontId="9" fillId="0" borderId="5" xfId="1" quotePrefix="1" applyNumberFormat="1" applyFont="1" applyFill="1" applyBorder="1" applyAlignment="1">
      <alignment horizontal="center" vertical="center" wrapText="1"/>
    </xf>
    <xf numFmtId="0" fontId="9" fillId="0" borderId="5" xfId="0" applyFont="1" applyBorder="1" applyAlignment="1">
      <alignment horizontal="left" vertical="top" wrapText="1"/>
    </xf>
    <xf numFmtId="0" fontId="9" fillId="0" borderId="12" xfId="0" applyFont="1" applyBorder="1" applyAlignment="1">
      <alignment horizontal="center" vertical="center" wrapText="1"/>
    </xf>
    <xf numFmtId="49" fontId="10" fillId="0" borderId="5" xfId="0" applyNumberFormat="1" applyFont="1" applyBorder="1" applyAlignment="1">
      <alignment horizontal="center" vertical="center" wrapText="1"/>
    </xf>
    <xf numFmtId="49" fontId="10" fillId="0" borderId="5" xfId="1" applyNumberFormat="1" applyFont="1" applyFill="1" applyBorder="1" applyAlignment="1">
      <alignment horizontal="center" vertical="center" wrapText="1"/>
    </xf>
    <xf numFmtId="166" fontId="10" fillId="0" borderId="5" xfId="1"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49" fontId="6" fillId="2" borderId="5" xfId="0" applyNumberFormat="1" applyFont="1" applyFill="1" applyBorder="1" applyAlignment="1">
      <alignment horizontal="center" vertical="center" wrapText="1"/>
    </xf>
    <xf numFmtId="164" fontId="10" fillId="0" borderId="5" xfId="1" applyNumberFormat="1"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5" xfId="0" applyFont="1" applyFill="1" applyBorder="1" applyAlignment="1">
      <alignment horizontal="left" vertical="center" wrapText="1"/>
    </xf>
    <xf numFmtId="164" fontId="6" fillId="2" borderId="5" xfId="1" applyNumberFormat="1" applyFont="1" applyFill="1" applyBorder="1" applyAlignment="1">
      <alignment horizontal="center" vertical="center" wrapText="1"/>
    </xf>
    <xf numFmtId="0" fontId="1" fillId="2" borderId="5" xfId="0" applyFont="1" applyFill="1" applyBorder="1" applyAlignment="1">
      <alignment horizontal="left" vertical="center" wrapText="1"/>
    </xf>
    <xf numFmtId="0" fontId="1" fillId="0" borderId="5" xfId="0" applyFont="1" applyBorder="1" applyAlignment="1">
      <alignment horizontal="center" vertical="center" wrapText="1"/>
    </xf>
    <xf numFmtId="166" fontId="1" fillId="2" borderId="5" xfId="0" applyNumberFormat="1" applyFont="1" applyFill="1" applyBorder="1" applyAlignment="1">
      <alignment horizontal="center" vertical="center" wrapText="1"/>
    </xf>
    <xf numFmtId="0" fontId="1" fillId="2" borderId="5" xfId="0" applyFont="1" applyFill="1" applyBorder="1" applyAlignment="1">
      <alignment horizontal="left" vertical="top" wrapText="1"/>
    </xf>
    <xf numFmtId="164" fontId="1" fillId="0" borderId="5" xfId="1" applyNumberFormat="1" applyFont="1" applyFill="1" applyBorder="1" applyAlignment="1">
      <alignment horizontal="center" vertical="center" wrapText="1"/>
    </xf>
    <xf numFmtId="49" fontId="6" fillId="2" borderId="5" xfId="1" applyNumberFormat="1" applyFont="1" applyFill="1" applyBorder="1" applyAlignment="1">
      <alignment horizontal="center" vertical="center" wrapText="1"/>
    </xf>
    <xf numFmtId="166" fontId="6" fillId="2" borderId="5" xfId="1" applyNumberFormat="1" applyFont="1" applyFill="1" applyBorder="1" applyAlignment="1">
      <alignment horizontal="center" vertical="center" wrapText="1"/>
    </xf>
    <xf numFmtId="3" fontId="1" fillId="2" borderId="0" xfId="0" applyNumberFormat="1" applyFont="1" applyFill="1" applyAlignment="1">
      <alignment horizontal="right" vertical="center" wrapText="1"/>
    </xf>
    <xf numFmtId="0" fontId="1" fillId="2" borderId="0" xfId="0" applyFont="1" applyFill="1" applyAlignment="1">
      <alignment horizontal="right" vertical="center" wrapText="1"/>
    </xf>
    <xf numFmtId="0" fontId="6" fillId="2" borderId="0" xfId="0" applyFont="1" applyFill="1" applyAlignment="1">
      <alignment horizontal="center" vertical="center" wrapText="1"/>
    </xf>
    <xf numFmtId="164" fontId="9" fillId="0" borderId="5" xfId="1" applyNumberFormat="1" applyFont="1" applyBorder="1" applyAlignment="1">
      <alignment horizontal="center" vertical="center" wrapText="1"/>
    </xf>
    <xf numFmtId="0" fontId="9" fillId="0" borderId="9"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horizontal="left" vertical="center" wrapText="1"/>
    </xf>
    <xf numFmtId="164" fontId="10" fillId="0" borderId="5" xfId="1" applyNumberFormat="1" applyFont="1" applyBorder="1" applyAlignment="1">
      <alignment horizontal="center" vertical="center" wrapText="1"/>
    </xf>
    <xf numFmtId="0" fontId="10" fillId="0" borderId="9"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 xfId="0" applyFont="1" applyBorder="1" applyAlignment="1">
      <alignment vertical="center" wrapText="1"/>
    </xf>
    <xf numFmtId="164" fontId="9" fillId="0" borderId="5" xfId="1" applyNumberFormat="1" applyFont="1" applyBorder="1" applyAlignment="1">
      <alignment vertical="center" wrapText="1"/>
    </xf>
    <xf numFmtId="49" fontId="10" fillId="0" borderId="5" xfId="1" applyNumberFormat="1" applyFont="1" applyBorder="1" applyAlignment="1">
      <alignment horizontal="center" vertical="center" wrapText="1"/>
    </xf>
    <xf numFmtId="166" fontId="10" fillId="0" borderId="5" xfId="1" applyNumberFormat="1" applyFont="1" applyBorder="1" applyAlignment="1">
      <alignment horizontal="center" vertical="center" wrapText="1"/>
    </xf>
    <xf numFmtId="0" fontId="10" fillId="0" borderId="0" xfId="0" applyFont="1" applyAlignment="1">
      <alignment horizontal="center" vertical="center" wrapText="1"/>
    </xf>
    <xf numFmtId="0" fontId="9" fillId="2" borderId="0" xfId="0" applyFont="1" applyFill="1" applyAlignment="1">
      <alignment horizontal="center" vertical="center" wrapText="1"/>
    </xf>
    <xf numFmtId="164" fontId="9" fillId="0" borderId="9" xfId="1" applyNumberFormat="1" applyFont="1" applyBorder="1" applyAlignment="1">
      <alignment horizontal="center" vertical="center" wrapText="1"/>
    </xf>
    <xf numFmtId="164" fontId="9" fillId="0" borderId="8" xfId="1" applyNumberFormat="1" applyFont="1" applyBorder="1" applyAlignment="1">
      <alignment horizontal="center" vertical="center" wrapText="1"/>
    </xf>
    <xf numFmtId="0" fontId="10" fillId="0" borderId="9" xfId="0" applyFont="1" applyBorder="1" applyAlignment="1">
      <alignment horizontal="left" vertical="center" wrapText="1"/>
    </xf>
    <xf numFmtId="0" fontId="10" fillId="0" borderId="8" xfId="0" applyFont="1" applyBorder="1" applyAlignment="1">
      <alignment horizontal="left" vertical="center" wrapText="1"/>
    </xf>
    <xf numFmtId="164" fontId="10" fillId="0" borderId="9" xfId="1" applyNumberFormat="1" applyFont="1" applyBorder="1" applyAlignment="1">
      <alignment horizontal="center" vertical="center" wrapText="1"/>
    </xf>
    <xf numFmtId="164" fontId="10" fillId="0" borderId="8" xfId="1" applyNumberFormat="1" applyFont="1" applyBorder="1" applyAlignment="1">
      <alignment horizontal="center" vertical="center" wrapText="1"/>
    </xf>
    <xf numFmtId="0" fontId="5" fillId="0" borderId="5" xfId="0" applyFont="1" applyBorder="1" applyAlignment="1">
      <alignment horizontal="center" vertical="center" wrapText="1"/>
    </xf>
    <xf numFmtId="0" fontId="9" fillId="0" borderId="9" xfId="0" applyFont="1" applyBorder="1" applyAlignment="1">
      <alignment horizontal="left" vertical="center" wrapText="1"/>
    </xf>
    <xf numFmtId="0" fontId="9" fillId="0" borderId="8" xfId="0" applyFont="1" applyBorder="1" applyAlignment="1">
      <alignment horizontal="left" vertical="center" wrapText="1"/>
    </xf>
    <xf numFmtId="49" fontId="6" fillId="0" borderId="5" xfId="1" applyNumberFormat="1" applyFont="1" applyBorder="1" applyAlignment="1">
      <alignment horizontal="center" vertical="center" wrapText="1"/>
    </xf>
    <xf numFmtId="166" fontId="6" fillId="0" borderId="5" xfId="1"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164" fontId="6" fillId="0" borderId="5" xfId="1" applyNumberFormat="1" applyFont="1" applyBorder="1" applyAlignment="1">
      <alignment horizontal="center" vertical="center" wrapText="1"/>
    </xf>
    <xf numFmtId="0" fontId="1" fillId="2" borderId="9" xfId="0" applyFont="1" applyFill="1" applyBorder="1" applyAlignment="1">
      <alignment horizontal="center" vertical="center" wrapText="1"/>
    </xf>
    <xf numFmtId="0" fontId="1" fillId="2" borderId="8" xfId="0" applyFont="1" applyFill="1" applyBorder="1" applyAlignment="1">
      <alignment horizontal="center" vertical="center" wrapText="1"/>
    </xf>
    <xf numFmtId="164" fontId="1" fillId="2" borderId="5" xfId="1" applyNumberFormat="1"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2" borderId="9" xfId="0" applyFont="1" applyFill="1" applyBorder="1" applyAlignment="1">
      <alignment horizontal="center" vertical="center"/>
    </xf>
    <xf numFmtId="0" fontId="1" fillId="2" borderId="8" xfId="0" applyFont="1" applyFill="1" applyBorder="1" applyAlignment="1">
      <alignment horizontal="center" vertical="center"/>
    </xf>
    <xf numFmtId="0" fontId="6" fillId="2" borderId="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8" fillId="4" borderId="5" xfId="0" applyFont="1" applyFill="1" applyBorder="1" applyAlignment="1">
      <alignment horizontal="left" vertical="center" wrapText="1"/>
    </xf>
    <xf numFmtId="0" fontId="6" fillId="4" borderId="9" xfId="0" applyFont="1" applyFill="1" applyBorder="1" applyAlignment="1">
      <alignment horizontal="center" vertical="center" wrapText="1"/>
    </xf>
    <xf numFmtId="0" fontId="6" fillId="4" borderId="8" xfId="0" applyFont="1" applyFill="1" applyBorder="1" applyAlignment="1">
      <alignment horizontal="center" vertical="center" wrapText="1"/>
    </xf>
    <xf numFmtId="166" fontId="1" fillId="2" borderId="5" xfId="1" applyNumberFormat="1" applyFont="1" applyFill="1" applyBorder="1" applyAlignment="1">
      <alignment horizontal="center" vertical="center" wrapText="1"/>
    </xf>
    <xf numFmtId="3" fontId="1" fillId="2" borderId="5" xfId="1" applyNumberFormat="1" applyFont="1" applyFill="1" applyBorder="1" applyAlignment="1">
      <alignment horizontal="center" vertical="center" wrapText="1"/>
    </xf>
    <xf numFmtId="0" fontId="8" fillId="2" borderId="5" xfId="0" applyFont="1" applyFill="1" applyBorder="1" applyAlignment="1">
      <alignment horizontal="left" vertical="center" wrapText="1"/>
    </xf>
    <xf numFmtId="0" fontId="9" fillId="2" borderId="0" xfId="0" applyFont="1" applyFill="1" applyAlignment="1">
      <alignment vertical="center" wrapText="1"/>
    </xf>
    <xf numFmtId="164" fontId="1" fillId="2" borderId="5" xfId="0" applyNumberFormat="1" applyFont="1" applyFill="1" applyBorder="1" applyAlignment="1">
      <alignment horizontal="center" vertical="center" wrapText="1"/>
    </xf>
    <xf numFmtId="0" fontId="12" fillId="0" borderId="5" xfId="0" applyFont="1" applyBorder="1" applyAlignment="1">
      <alignment horizontal="center" vertical="center" wrapText="1"/>
    </xf>
    <xf numFmtId="0" fontId="1" fillId="0" borderId="9"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2" borderId="12" xfId="0" applyFont="1" applyFill="1" applyBorder="1" applyAlignment="1">
      <alignment horizontal="center" vertical="center"/>
    </xf>
    <xf numFmtId="0" fontId="12" fillId="0" borderId="5" xfId="0" applyFont="1" applyBorder="1" applyAlignment="1">
      <alignment horizontal="left" vertical="center" wrapText="1"/>
    </xf>
    <xf numFmtId="168" fontId="12" fillId="0" borderId="5" xfId="1" applyNumberFormat="1" applyFont="1" applyBorder="1" applyAlignment="1">
      <alignment horizontal="right" vertical="center" wrapText="1"/>
    </xf>
    <xf numFmtId="0" fontId="5" fillId="0" borderId="5" xfId="0" applyFont="1" applyBorder="1" applyAlignment="1">
      <alignment horizontal="left" vertical="center" wrapText="1"/>
    </xf>
    <xf numFmtId="168" fontId="5" fillId="0" borderId="5" xfId="1" applyNumberFormat="1" applyFont="1" applyBorder="1" applyAlignment="1">
      <alignment horizontal="right"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left" vertical="center" wrapText="1"/>
    </xf>
    <xf numFmtId="0" fontId="5" fillId="0" borderId="8" xfId="0" applyFont="1" applyBorder="1" applyAlignment="1">
      <alignment horizontal="left" vertical="center" wrapText="1"/>
    </xf>
    <xf numFmtId="164" fontId="5" fillId="0" borderId="9" xfId="1" applyNumberFormat="1" applyFont="1" applyBorder="1" applyAlignment="1">
      <alignment horizontal="center" vertical="center" wrapText="1"/>
    </xf>
    <xf numFmtId="164" fontId="5" fillId="0" borderId="8" xfId="1" applyNumberFormat="1" applyFont="1" applyBorder="1" applyAlignment="1">
      <alignment horizontal="center" vertical="center" wrapText="1"/>
    </xf>
    <xf numFmtId="164" fontId="9" fillId="0" borderId="9" xfId="1" applyNumberFormat="1" applyFont="1" applyFill="1" applyBorder="1" applyAlignment="1">
      <alignment horizontal="center" vertical="center" wrapText="1"/>
    </xf>
    <xf numFmtId="164" fontId="9" fillId="0" borderId="12" xfId="1" applyNumberFormat="1" applyFont="1" applyFill="1" applyBorder="1" applyAlignment="1">
      <alignment horizontal="center" vertical="center" wrapText="1"/>
    </xf>
    <xf numFmtId="164" fontId="9" fillId="0" borderId="8" xfId="1" applyNumberFormat="1"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9"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5" xfId="0" applyFont="1" applyFill="1" applyBorder="1" applyAlignment="1">
      <alignment horizontal="left" vertical="top" wrapText="1"/>
    </xf>
    <xf numFmtId="166" fontId="9" fillId="0" borderId="5" xfId="1" applyNumberFormat="1" applyFont="1" applyFill="1" applyBorder="1" applyAlignment="1">
      <alignment horizontal="center" vertical="center" wrapText="1"/>
    </xf>
    <xf numFmtId="3" fontId="9" fillId="0" borderId="5" xfId="1" applyNumberFormat="1" applyFont="1" applyFill="1" applyBorder="1" applyAlignment="1">
      <alignment horizontal="center" vertical="center" wrapText="1"/>
    </xf>
    <xf numFmtId="164" fontId="9" fillId="0" borderId="5" xfId="0" applyNumberFormat="1"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9" fillId="0" borderId="9" xfId="0" applyFont="1" applyFill="1" applyBorder="1" applyAlignment="1">
      <alignment horizontal="center" vertical="center"/>
    </xf>
    <xf numFmtId="0" fontId="9" fillId="0" borderId="8" xfId="0" applyFont="1" applyFill="1" applyBorder="1" applyAlignment="1">
      <alignment horizontal="center" vertical="center"/>
    </xf>
    <xf numFmtId="0" fontId="16" fillId="0" borderId="0" xfId="0" applyFont="1" applyFill="1" applyAlignment="1">
      <alignment horizontal="right" vertical="center" wrapText="1"/>
    </xf>
    <xf numFmtId="0" fontId="9" fillId="0" borderId="0" xfId="0" applyFont="1" applyFill="1" applyAlignment="1">
      <alignment horizontal="right" vertical="center" wrapText="1"/>
    </xf>
    <xf numFmtId="0" fontId="10" fillId="0" borderId="0" xfId="0" applyFont="1" applyFill="1" applyAlignment="1">
      <alignment horizontal="center" vertical="center" wrapText="1"/>
    </xf>
    <xf numFmtId="0" fontId="9" fillId="0" borderId="0" xfId="0" applyFont="1" applyFill="1" applyAlignment="1">
      <alignment vertical="center" wrapText="1"/>
    </xf>
    <xf numFmtId="49" fontId="10" fillId="0" borderId="5" xfId="0" applyNumberFormat="1" applyFont="1" applyFill="1" applyBorder="1" applyAlignment="1">
      <alignment horizontal="center" vertical="center" wrapText="1"/>
    </xf>
    <xf numFmtId="0" fontId="9" fillId="0" borderId="12" xfId="0" applyFont="1" applyFill="1" applyBorder="1" applyAlignment="1">
      <alignment horizontal="center" vertical="center"/>
    </xf>
    <xf numFmtId="0" fontId="18" fillId="0" borderId="9"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8" xfId="0" applyFont="1" applyFill="1" applyBorder="1" applyAlignment="1">
      <alignment horizontal="center" vertical="center" wrapText="1"/>
    </xf>
    <xf numFmtId="164" fontId="18" fillId="0" borderId="9" xfId="1" applyNumberFormat="1" applyFont="1" applyFill="1" applyBorder="1" applyAlignment="1">
      <alignment horizontal="center" vertical="center" wrapText="1"/>
    </xf>
    <xf numFmtId="164" fontId="18" fillId="0" borderId="12" xfId="1" applyNumberFormat="1" applyFont="1" applyFill="1" applyBorder="1" applyAlignment="1">
      <alignment horizontal="center" vertical="center" wrapText="1"/>
    </xf>
    <xf numFmtId="164" fontId="18" fillId="0" borderId="8" xfId="1" applyNumberFormat="1" applyFont="1" applyFill="1" applyBorder="1" applyAlignment="1">
      <alignment horizontal="center" vertical="center" wrapText="1"/>
    </xf>
    <xf numFmtId="0" fontId="17" fillId="0" borderId="0" xfId="0" applyFont="1" applyAlignment="1">
      <alignment horizontal="right" vertical="center" wrapText="1"/>
    </xf>
    <xf numFmtId="0" fontId="18" fillId="0" borderId="0" xfId="0" applyFont="1" applyAlignment="1">
      <alignment horizontal="right" vertical="center" wrapText="1"/>
    </xf>
    <xf numFmtId="168" fontId="10" fillId="0" borderId="5" xfId="1" applyNumberFormat="1" applyFont="1" applyBorder="1" applyAlignment="1">
      <alignment horizontal="right" vertical="center" wrapText="1"/>
    </xf>
    <xf numFmtId="168" fontId="9" fillId="0" borderId="5" xfId="1" applyNumberFormat="1" applyFont="1" applyBorder="1" applyAlignment="1">
      <alignment horizontal="right" vertical="center" wrapText="1"/>
    </xf>
    <xf numFmtId="0" fontId="19" fillId="2" borderId="0" xfId="0" applyFont="1" applyFill="1" applyAlignment="1">
      <alignment horizontal="right" vertical="center" wrapText="1"/>
    </xf>
    <xf numFmtId="3" fontId="19" fillId="2" borderId="0" xfId="0" applyNumberFormat="1" applyFont="1" applyFill="1" applyAlignment="1">
      <alignment horizontal="right" vertical="center" wrapText="1"/>
    </xf>
    <xf numFmtId="164" fontId="1" fillId="0" borderId="5" xfId="1" applyNumberFormat="1" applyFont="1" applyBorder="1" applyAlignment="1">
      <alignment horizontal="center" vertical="center" wrapText="1"/>
    </xf>
    <xf numFmtId="0" fontId="16" fillId="2" borderId="0" xfId="0" applyFont="1" applyFill="1" applyAlignment="1">
      <alignment horizontal="right" vertical="center" wrapText="1"/>
    </xf>
    <xf numFmtId="164" fontId="9" fillId="0" borderId="5" xfId="1" applyNumberFormat="1" applyFont="1" applyBorder="1" applyAlignment="1">
      <alignment horizontal="right" vertical="center" wrapText="1"/>
    </xf>
  </cellXfs>
  <cellStyles count="4">
    <cellStyle name="Comma" xfId="1" builtinId="3"/>
    <cellStyle name="Hyperlink" xfId="3" builtinId="8"/>
    <cellStyle name="Normal" xfId="0" builtinId="0"/>
    <cellStyle name="Normal 2" xfId="2"/>
  </cellStyles>
  <dxfs count="5">
    <dxf>
      <fill>
        <patternFill patternType="solid">
          <fgColor theme="0"/>
          <bgColor theme="0"/>
        </patternFill>
      </fill>
    </dxf>
    <dxf>
      <fill>
        <patternFill patternType="solid">
          <fgColor theme="0"/>
          <bgColor theme="0"/>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1" defaultTableStyle="TableStyleMedium2" defaultPivotStyle="PivotStyleLight16">
    <tableStyle name="1. ХХЗХ-style" pivot="0" count="3">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sharedStrings" Target="sharedStrings.xml"/><Relationship Id="rId12"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theme" Target="theme/theme1.xml"/><Relationship Id="rId1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www.indexmundi.com/facts/" TargetMode="External"/><Relationship Id="rId2"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hyperlink" Target="https://www.indexmundi.com/facts/" TargetMode="External"/><Relationship Id="rId2"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595"/>
  <sheetViews>
    <sheetView topLeftCell="A28" workbookViewId="0">
      <selection activeCell="J45" sqref="J45"/>
    </sheetView>
  </sheetViews>
  <sheetFormatPr baseColWidth="10" defaultColWidth="9.1640625" defaultRowHeight="13" x14ac:dyDescent="0.15"/>
  <cols>
    <col min="1" max="1" width="3.33203125" style="20" bestFit="1" customWidth="1"/>
    <col min="2" max="2" width="9.6640625" style="3" bestFit="1" customWidth="1"/>
    <col min="3" max="3" width="36.6640625" style="12" customWidth="1"/>
    <col min="4" max="16384" width="9.1640625" style="19"/>
  </cols>
  <sheetData>
    <row r="2" spans="1:3" ht="12.75" customHeight="1" x14ac:dyDescent="0.15">
      <c r="A2" s="369" t="s">
        <v>102</v>
      </c>
      <c r="B2" s="370"/>
      <c r="C2" s="371"/>
    </row>
    <row r="3" spans="1:3" x14ac:dyDescent="0.15">
      <c r="A3" s="70">
        <v>1</v>
      </c>
      <c r="B3" s="45" t="s">
        <v>103</v>
      </c>
      <c r="C3" s="40" t="s">
        <v>104</v>
      </c>
    </row>
    <row r="4" spans="1:3" ht="26" x14ac:dyDescent="0.15">
      <c r="A4" s="70">
        <v>2</v>
      </c>
      <c r="B4" s="45" t="s">
        <v>105</v>
      </c>
      <c r="C4" s="40" t="s">
        <v>106</v>
      </c>
    </row>
    <row r="5" spans="1:3" x14ac:dyDescent="0.15">
      <c r="A5" s="70">
        <v>3</v>
      </c>
      <c r="B5" s="45" t="s">
        <v>107</v>
      </c>
      <c r="C5" s="40" t="s">
        <v>108</v>
      </c>
    </row>
    <row r="6" spans="1:3" x14ac:dyDescent="0.15">
      <c r="A6" s="70">
        <v>4</v>
      </c>
      <c r="B6" s="45" t="s">
        <v>109</v>
      </c>
      <c r="C6" s="40" t="s">
        <v>110</v>
      </c>
    </row>
    <row r="7" spans="1:3" x14ac:dyDescent="0.15">
      <c r="A7" s="70">
        <v>5</v>
      </c>
      <c r="B7" s="45" t="s">
        <v>111</v>
      </c>
      <c r="C7" s="40" t="s">
        <v>112</v>
      </c>
    </row>
    <row r="8" spans="1:3" x14ac:dyDescent="0.15">
      <c r="A8" s="70">
        <v>6</v>
      </c>
      <c r="B8" s="45" t="s">
        <v>113</v>
      </c>
      <c r="C8" s="40" t="s">
        <v>114</v>
      </c>
    </row>
    <row r="9" spans="1:3" x14ac:dyDescent="0.15">
      <c r="A9" s="70">
        <v>7</v>
      </c>
      <c r="B9" s="45" t="s">
        <v>115</v>
      </c>
      <c r="C9" s="40" t="s">
        <v>116</v>
      </c>
    </row>
    <row r="10" spans="1:3" x14ac:dyDescent="0.15">
      <c r="A10" s="70">
        <v>8</v>
      </c>
      <c r="B10" s="45" t="s">
        <v>117</v>
      </c>
      <c r="C10" s="40" t="s">
        <v>118</v>
      </c>
    </row>
    <row r="11" spans="1:3" x14ac:dyDescent="0.15">
      <c r="A11" s="70">
        <v>9</v>
      </c>
      <c r="B11" s="5" t="s">
        <v>119</v>
      </c>
      <c r="C11" s="40" t="s">
        <v>120</v>
      </c>
    </row>
    <row r="12" spans="1:3" x14ac:dyDescent="0.15">
      <c r="A12" s="70">
        <v>10</v>
      </c>
      <c r="B12" s="45" t="s">
        <v>121</v>
      </c>
      <c r="C12" s="40" t="s">
        <v>122</v>
      </c>
    </row>
    <row r="13" spans="1:3" x14ac:dyDescent="0.15">
      <c r="A13" s="70">
        <v>11</v>
      </c>
      <c r="B13" s="45" t="s">
        <v>32</v>
      </c>
      <c r="C13" s="40" t="s">
        <v>123</v>
      </c>
    </row>
    <row r="14" spans="1:3" x14ac:dyDescent="0.15">
      <c r="A14" s="70">
        <v>12</v>
      </c>
      <c r="B14" s="5" t="s">
        <v>124</v>
      </c>
      <c r="C14" s="40" t="s">
        <v>125</v>
      </c>
    </row>
    <row r="15" spans="1:3" x14ac:dyDescent="0.15">
      <c r="A15" s="70">
        <v>13</v>
      </c>
      <c r="B15" s="5" t="s">
        <v>126</v>
      </c>
      <c r="C15" s="40" t="s">
        <v>127</v>
      </c>
    </row>
    <row r="16" spans="1:3" x14ac:dyDescent="0.15">
      <c r="A16" s="70">
        <v>14</v>
      </c>
      <c r="B16" s="5" t="s">
        <v>128</v>
      </c>
      <c r="C16" s="40" t="s">
        <v>129</v>
      </c>
    </row>
    <row r="17" spans="1:3" x14ac:dyDescent="0.15">
      <c r="A17" s="70">
        <v>15</v>
      </c>
      <c r="B17" s="45" t="s">
        <v>130</v>
      </c>
      <c r="C17" s="40" t="s">
        <v>131</v>
      </c>
    </row>
    <row r="18" spans="1:3" x14ac:dyDescent="0.15">
      <c r="A18" s="70">
        <v>16</v>
      </c>
      <c r="B18" s="45" t="s">
        <v>132</v>
      </c>
      <c r="C18" s="40" t="s">
        <v>133</v>
      </c>
    </row>
    <row r="19" spans="1:3" x14ac:dyDescent="0.15">
      <c r="A19" s="70">
        <v>17</v>
      </c>
      <c r="B19" s="45" t="s">
        <v>134</v>
      </c>
      <c r="C19" s="40" t="s">
        <v>135</v>
      </c>
    </row>
    <row r="20" spans="1:3" x14ac:dyDescent="0.15">
      <c r="A20" s="70">
        <v>18</v>
      </c>
      <c r="B20" s="45" t="s">
        <v>136</v>
      </c>
      <c r="C20" s="40" t="s">
        <v>137</v>
      </c>
    </row>
    <row r="21" spans="1:3" x14ac:dyDescent="0.15">
      <c r="A21" s="70">
        <v>19</v>
      </c>
      <c r="B21" s="45" t="s">
        <v>138</v>
      </c>
      <c r="C21" s="40" t="s">
        <v>139</v>
      </c>
    </row>
    <row r="22" spans="1:3" x14ac:dyDescent="0.15">
      <c r="A22" s="70">
        <v>20</v>
      </c>
      <c r="B22" s="5" t="s">
        <v>140</v>
      </c>
      <c r="C22" s="40" t="s">
        <v>141</v>
      </c>
    </row>
    <row r="23" spans="1:3" x14ac:dyDescent="0.15">
      <c r="A23" s="70">
        <v>21</v>
      </c>
      <c r="B23" s="45" t="s">
        <v>142</v>
      </c>
      <c r="C23" s="40" t="s">
        <v>143</v>
      </c>
    </row>
    <row r="24" spans="1:3" ht="26" x14ac:dyDescent="0.15">
      <c r="A24" s="70">
        <v>22</v>
      </c>
      <c r="B24" s="71" t="s">
        <v>144</v>
      </c>
      <c r="C24" s="40" t="s">
        <v>145</v>
      </c>
    </row>
    <row r="25" spans="1:3" x14ac:dyDescent="0.15">
      <c r="A25" s="70">
        <v>23</v>
      </c>
      <c r="B25" s="5" t="s">
        <v>146</v>
      </c>
      <c r="C25" s="40" t="s">
        <v>147</v>
      </c>
    </row>
    <row r="26" spans="1:3" x14ac:dyDescent="0.15">
      <c r="A26" s="70">
        <v>24</v>
      </c>
      <c r="B26" s="45" t="s">
        <v>148</v>
      </c>
      <c r="C26" s="40" t="s">
        <v>149</v>
      </c>
    </row>
    <row r="27" spans="1:3" x14ac:dyDescent="0.15">
      <c r="A27" s="70">
        <v>25</v>
      </c>
      <c r="B27" s="45" t="s">
        <v>150</v>
      </c>
      <c r="C27" s="40" t="s">
        <v>151</v>
      </c>
    </row>
    <row r="28" spans="1:3" x14ac:dyDescent="0.15">
      <c r="A28" s="70">
        <v>26</v>
      </c>
      <c r="B28" s="45" t="s">
        <v>152</v>
      </c>
      <c r="C28" s="40" t="s">
        <v>153</v>
      </c>
    </row>
    <row r="29" spans="1:3" x14ac:dyDescent="0.15">
      <c r="A29" s="70">
        <v>27</v>
      </c>
      <c r="B29" s="5" t="s">
        <v>154</v>
      </c>
      <c r="C29" s="40" t="s">
        <v>155</v>
      </c>
    </row>
    <row r="30" spans="1:3" x14ac:dyDescent="0.15">
      <c r="A30" s="70">
        <v>28</v>
      </c>
      <c r="B30" s="45" t="s">
        <v>156</v>
      </c>
      <c r="C30" s="40" t="s">
        <v>157</v>
      </c>
    </row>
    <row r="31" spans="1:3" x14ac:dyDescent="0.15">
      <c r="A31" s="70">
        <v>29</v>
      </c>
      <c r="B31" s="5" t="s">
        <v>158</v>
      </c>
      <c r="C31" s="40" t="s">
        <v>159</v>
      </c>
    </row>
    <row r="32" spans="1:3" x14ac:dyDescent="0.15">
      <c r="A32" s="70">
        <v>30</v>
      </c>
      <c r="B32" s="5" t="s">
        <v>39</v>
      </c>
      <c r="C32" s="40" t="s">
        <v>160</v>
      </c>
    </row>
    <row r="33" spans="1:3" x14ac:dyDescent="0.15">
      <c r="A33" s="70">
        <v>31</v>
      </c>
      <c r="B33" s="5" t="s">
        <v>161</v>
      </c>
      <c r="C33" s="40" t="s">
        <v>162</v>
      </c>
    </row>
    <row r="34" spans="1:3" x14ac:dyDescent="0.15">
      <c r="A34" s="70">
        <v>32</v>
      </c>
      <c r="B34" s="71" t="s">
        <v>163</v>
      </c>
      <c r="C34" s="40" t="s">
        <v>164</v>
      </c>
    </row>
    <row r="35" spans="1:3" x14ac:dyDescent="0.15">
      <c r="A35" s="70">
        <v>33</v>
      </c>
      <c r="B35" s="5" t="s">
        <v>165</v>
      </c>
      <c r="C35" s="40" t="s">
        <v>166</v>
      </c>
    </row>
    <row r="36" spans="1:3" x14ac:dyDescent="0.15">
      <c r="A36" s="70">
        <v>34</v>
      </c>
      <c r="B36" s="45" t="s">
        <v>167</v>
      </c>
      <c r="C36" s="40" t="s">
        <v>168</v>
      </c>
    </row>
    <row r="37" spans="1:3" x14ac:dyDescent="0.15">
      <c r="A37" s="70">
        <v>35</v>
      </c>
      <c r="B37" s="45" t="s">
        <v>169</v>
      </c>
      <c r="C37" s="40" t="s">
        <v>170</v>
      </c>
    </row>
    <row r="38" spans="1:3" x14ac:dyDescent="0.15">
      <c r="A38" s="70">
        <v>36</v>
      </c>
      <c r="B38" s="5" t="s">
        <v>171</v>
      </c>
      <c r="C38" s="40" t="s">
        <v>172</v>
      </c>
    </row>
    <row r="39" spans="1:3" x14ac:dyDescent="0.15">
      <c r="A39" s="70">
        <v>37</v>
      </c>
      <c r="B39" s="45" t="s">
        <v>173</v>
      </c>
      <c r="C39" s="40" t="s">
        <v>174</v>
      </c>
    </row>
    <row r="40" spans="1:3" x14ac:dyDescent="0.15">
      <c r="A40" s="70">
        <v>38</v>
      </c>
      <c r="B40" s="45" t="s">
        <v>175</v>
      </c>
      <c r="C40" s="40" t="s">
        <v>176</v>
      </c>
    </row>
    <row r="41" spans="1:3" x14ac:dyDescent="0.15">
      <c r="A41" s="70">
        <v>39</v>
      </c>
      <c r="B41" s="5" t="s">
        <v>177</v>
      </c>
      <c r="C41" s="40" t="s">
        <v>178</v>
      </c>
    </row>
    <row r="42" spans="1:3" x14ac:dyDescent="0.15">
      <c r="A42" s="70">
        <v>40</v>
      </c>
      <c r="B42" s="71" t="s">
        <v>179</v>
      </c>
      <c r="C42" s="40" t="s">
        <v>180</v>
      </c>
    </row>
    <row r="43" spans="1:3" x14ac:dyDescent="0.15">
      <c r="A43" s="70">
        <v>41</v>
      </c>
      <c r="B43" s="45" t="s">
        <v>181</v>
      </c>
      <c r="C43" s="40" t="s">
        <v>182</v>
      </c>
    </row>
    <row r="44" spans="1:3" x14ac:dyDescent="0.15">
      <c r="A44" s="70">
        <v>42</v>
      </c>
      <c r="B44" s="45" t="s">
        <v>183</v>
      </c>
      <c r="C44" s="40" t="s">
        <v>184</v>
      </c>
    </row>
    <row r="45" spans="1:3" x14ac:dyDescent="0.15">
      <c r="A45" s="70">
        <v>43</v>
      </c>
      <c r="B45" s="45" t="s">
        <v>185</v>
      </c>
      <c r="C45" s="40" t="s">
        <v>186</v>
      </c>
    </row>
    <row r="46" spans="1:3" x14ac:dyDescent="0.15">
      <c r="A46" s="70">
        <v>44</v>
      </c>
      <c r="B46" s="5" t="s">
        <v>187</v>
      </c>
      <c r="C46" s="40" t="s">
        <v>188</v>
      </c>
    </row>
    <row r="47" spans="1:3" x14ac:dyDescent="0.15">
      <c r="A47" s="70">
        <v>45</v>
      </c>
      <c r="B47" s="5" t="s">
        <v>189</v>
      </c>
      <c r="C47" s="40" t="s">
        <v>190</v>
      </c>
    </row>
    <row r="48" spans="1:3" x14ac:dyDescent="0.15">
      <c r="A48" s="70">
        <v>46</v>
      </c>
      <c r="B48" s="45" t="s">
        <v>191</v>
      </c>
      <c r="C48" s="40" t="s">
        <v>192</v>
      </c>
    </row>
    <row r="49" spans="1:3" x14ac:dyDescent="0.15">
      <c r="A49" s="70">
        <v>47</v>
      </c>
      <c r="B49" s="45" t="s">
        <v>28</v>
      </c>
      <c r="C49" s="40" t="s">
        <v>193</v>
      </c>
    </row>
    <row r="50" spans="1:3" x14ac:dyDescent="0.15">
      <c r="A50" s="70">
        <v>48</v>
      </c>
      <c r="B50" s="45" t="s">
        <v>194</v>
      </c>
      <c r="C50" s="40" t="s">
        <v>195</v>
      </c>
    </row>
    <row r="51" spans="1:3" x14ac:dyDescent="0.15">
      <c r="A51" s="70">
        <v>49</v>
      </c>
      <c r="B51" s="45" t="s">
        <v>196</v>
      </c>
      <c r="C51" s="40" t="s">
        <v>197</v>
      </c>
    </row>
    <row r="52" spans="1:3" x14ac:dyDescent="0.15">
      <c r="A52" s="70">
        <v>50</v>
      </c>
      <c r="B52" s="45" t="s">
        <v>198</v>
      </c>
      <c r="C52" s="40" t="s">
        <v>199</v>
      </c>
    </row>
    <row r="53" spans="1:3" x14ac:dyDescent="0.15">
      <c r="A53" s="70">
        <v>51</v>
      </c>
      <c r="B53" s="45" t="s">
        <v>200</v>
      </c>
      <c r="C53" s="40" t="s">
        <v>201</v>
      </c>
    </row>
    <row r="54" spans="1:3" ht="26" x14ac:dyDescent="0.15">
      <c r="A54" s="70">
        <v>52</v>
      </c>
      <c r="B54" s="71" t="s">
        <v>202</v>
      </c>
      <c r="C54" s="40" t="s">
        <v>203</v>
      </c>
    </row>
    <row r="55" spans="1:3" x14ac:dyDescent="0.15">
      <c r="A55" s="70">
        <v>53</v>
      </c>
      <c r="B55" s="45" t="s">
        <v>204</v>
      </c>
      <c r="C55" s="40" t="s">
        <v>205</v>
      </c>
    </row>
    <row r="56" spans="1:3" x14ac:dyDescent="0.15">
      <c r="A56" s="70">
        <v>54</v>
      </c>
      <c r="B56" s="5" t="s">
        <v>206</v>
      </c>
      <c r="C56" s="40" t="s">
        <v>207</v>
      </c>
    </row>
    <row r="57" spans="1:3" x14ac:dyDescent="0.15">
      <c r="A57" s="70">
        <v>55</v>
      </c>
      <c r="B57" s="45" t="s">
        <v>208</v>
      </c>
      <c r="C57" s="40" t="s">
        <v>209</v>
      </c>
    </row>
    <row r="58" spans="1:3" x14ac:dyDescent="0.15">
      <c r="A58" s="70">
        <v>56</v>
      </c>
      <c r="B58" s="45" t="s">
        <v>210</v>
      </c>
      <c r="C58" s="40" t="s">
        <v>211</v>
      </c>
    </row>
    <row r="59" spans="1:3" ht="26" x14ac:dyDescent="0.15">
      <c r="A59" s="70">
        <v>57</v>
      </c>
      <c r="B59" s="45" t="s">
        <v>212</v>
      </c>
      <c r="C59" s="40" t="s">
        <v>213</v>
      </c>
    </row>
    <row r="60" spans="1:3" x14ac:dyDescent="0.15">
      <c r="A60" s="72"/>
      <c r="B60" s="73"/>
      <c r="C60" s="58"/>
    </row>
    <row r="61" spans="1:3" x14ac:dyDescent="0.15">
      <c r="A61" s="72"/>
      <c r="B61" s="73"/>
      <c r="C61" s="58"/>
    </row>
    <row r="62" spans="1:3" x14ac:dyDescent="0.15">
      <c r="A62" s="72"/>
      <c r="B62" s="73"/>
      <c r="C62" s="58"/>
    </row>
    <row r="63" spans="1:3" x14ac:dyDescent="0.15">
      <c r="A63" s="72"/>
      <c r="B63" s="266"/>
      <c r="C63" s="58"/>
    </row>
    <row r="64" spans="1:3" x14ac:dyDescent="0.15">
      <c r="A64" s="72"/>
      <c r="B64" s="73"/>
      <c r="C64" s="58"/>
    </row>
    <row r="65" spans="1:2" x14ac:dyDescent="0.15">
      <c r="A65" s="72"/>
      <c r="B65" s="73"/>
    </row>
    <row r="66" spans="1:2" x14ac:dyDescent="0.15">
      <c r="A66" s="72"/>
      <c r="B66" s="73"/>
    </row>
    <row r="67" spans="1:2" x14ac:dyDescent="0.15">
      <c r="A67" s="72"/>
      <c r="B67" s="73"/>
    </row>
    <row r="68" spans="1:2" x14ac:dyDescent="0.15">
      <c r="A68" s="72"/>
      <c r="B68" s="73"/>
    </row>
    <row r="69" spans="1:2" x14ac:dyDescent="0.15">
      <c r="A69" s="72"/>
      <c r="B69" s="73"/>
    </row>
    <row r="70" spans="1:2" x14ac:dyDescent="0.15">
      <c r="A70" s="72"/>
      <c r="B70" s="73"/>
    </row>
    <row r="71" spans="1:2" x14ac:dyDescent="0.15">
      <c r="A71" s="72"/>
      <c r="B71" s="73"/>
    </row>
    <row r="72" spans="1:2" x14ac:dyDescent="0.15">
      <c r="A72" s="72"/>
      <c r="B72" s="73"/>
    </row>
    <row r="73" spans="1:2" x14ac:dyDescent="0.15">
      <c r="A73" s="72"/>
      <c r="B73" s="73"/>
    </row>
    <row r="74" spans="1:2" x14ac:dyDescent="0.15">
      <c r="A74" s="72"/>
      <c r="B74" s="73"/>
    </row>
    <row r="75" spans="1:2" x14ac:dyDescent="0.15">
      <c r="A75" s="72"/>
      <c r="B75" s="73"/>
    </row>
    <row r="76" spans="1:2" x14ac:dyDescent="0.15">
      <c r="A76" s="72"/>
      <c r="B76" s="73"/>
    </row>
    <row r="77" spans="1:2" x14ac:dyDescent="0.15">
      <c r="A77" s="72"/>
      <c r="B77" s="73"/>
    </row>
    <row r="78" spans="1:2" x14ac:dyDescent="0.15">
      <c r="A78" s="72"/>
      <c r="B78" s="73"/>
    </row>
    <row r="79" spans="1:2" x14ac:dyDescent="0.15">
      <c r="A79" s="72"/>
      <c r="B79" s="73"/>
    </row>
    <row r="80" spans="1:2" x14ac:dyDescent="0.15">
      <c r="A80" s="72"/>
      <c r="B80" s="73"/>
    </row>
    <row r="81" spans="1:2" x14ac:dyDescent="0.15">
      <c r="A81" s="72"/>
      <c r="B81" s="73"/>
    </row>
    <row r="82" spans="1:2" x14ac:dyDescent="0.15">
      <c r="A82" s="72"/>
      <c r="B82" s="73"/>
    </row>
    <row r="83" spans="1:2" x14ac:dyDescent="0.15">
      <c r="A83" s="72"/>
      <c r="B83" s="73"/>
    </row>
    <row r="84" spans="1:2" x14ac:dyDescent="0.15">
      <c r="A84" s="72"/>
      <c r="B84" s="73"/>
    </row>
    <row r="85" spans="1:2" x14ac:dyDescent="0.15">
      <c r="A85" s="72"/>
      <c r="B85" s="73"/>
    </row>
    <row r="86" spans="1:2" x14ac:dyDescent="0.15">
      <c r="A86" s="72"/>
      <c r="B86" s="73"/>
    </row>
    <row r="87" spans="1:2" x14ac:dyDescent="0.15">
      <c r="A87" s="72"/>
      <c r="B87" s="73"/>
    </row>
    <row r="88" spans="1:2" x14ac:dyDescent="0.15">
      <c r="A88" s="72"/>
      <c r="B88" s="73"/>
    </row>
    <row r="89" spans="1:2" x14ac:dyDescent="0.15">
      <c r="A89" s="72"/>
      <c r="B89" s="73"/>
    </row>
    <row r="90" spans="1:2" x14ac:dyDescent="0.15">
      <c r="A90" s="72"/>
      <c r="B90" s="73"/>
    </row>
    <row r="91" spans="1:2" x14ac:dyDescent="0.15">
      <c r="A91" s="72"/>
      <c r="B91" s="73"/>
    </row>
    <row r="92" spans="1:2" x14ac:dyDescent="0.15">
      <c r="A92" s="72"/>
      <c r="B92" s="73"/>
    </row>
    <row r="93" spans="1:2" x14ac:dyDescent="0.15">
      <c r="A93" s="72"/>
      <c r="B93" s="73"/>
    </row>
    <row r="94" spans="1:2" x14ac:dyDescent="0.15">
      <c r="A94" s="72"/>
      <c r="B94" s="73"/>
    </row>
    <row r="95" spans="1:2" x14ac:dyDescent="0.15">
      <c r="A95" s="72"/>
      <c r="B95" s="73"/>
    </row>
    <row r="96" spans="1:2" x14ac:dyDescent="0.15">
      <c r="A96" s="72"/>
      <c r="B96" s="73"/>
    </row>
    <row r="97" spans="1:2" x14ac:dyDescent="0.15">
      <c r="A97" s="72"/>
      <c r="B97" s="73"/>
    </row>
    <row r="98" spans="1:2" x14ac:dyDescent="0.15">
      <c r="A98" s="72"/>
      <c r="B98" s="73"/>
    </row>
    <row r="99" spans="1:2" x14ac:dyDescent="0.15">
      <c r="A99" s="72"/>
      <c r="B99" s="73"/>
    </row>
    <row r="100" spans="1:2" x14ac:dyDescent="0.15">
      <c r="A100" s="72"/>
      <c r="B100" s="73"/>
    </row>
    <row r="101" spans="1:2" x14ac:dyDescent="0.15">
      <c r="A101" s="72"/>
      <c r="B101" s="73"/>
    </row>
    <row r="102" spans="1:2" x14ac:dyDescent="0.15">
      <c r="A102" s="72"/>
      <c r="B102" s="73"/>
    </row>
    <row r="103" spans="1:2" x14ac:dyDescent="0.15">
      <c r="A103" s="72"/>
      <c r="B103" s="73"/>
    </row>
    <row r="104" spans="1:2" x14ac:dyDescent="0.15">
      <c r="A104" s="72"/>
      <c r="B104" s="73"/>
    </row>
    <row r="105" spans="1:2" x14ac:dyDescent="0.15">
      <c r="A105" s="72"/>
      <c r="B105" s="73"/>
    </row>
    <row r="106" spans="1:2" x14ac:dyDescent="0.15">
      <c r="A106" s="72"/>
      <c r="B106" s="73"/>
    </row>
    <row r="107" spans="1:2" x14ac:dyDescent="0.15">
      <c r="A107" s="72"/>
      <c r="B107" s="73"/>
    </row>
    <row r="108" spans="1:2" x14ac:dyDescent="0.15">
      <c r="A108" s="72"/>
      <c r="B108" s="73"/>
    </row>
    <row r="109" spans="1:2" x14ac:dyDescent="0.15">
      <c r="A109" s="72"/>
      <c r="B109" s="73"/>
    </row>
    <row r="110" spans="1:2" x14ac:dyDescent="0.15">
      <c r="A110" s="72"/>
      <c r="B110" s="73"/>
    </row>
    <row r="111" spans="1:2" x14ac:dyDescent="0.15">
      <c r="A111" s="72"/>
      <c r="B111" s="73"/>
    </row>
    <row r="112" spans="1:2" x14ac:dyDescent="0.15">
      <c r="A112" s="72"/>
      <c r="B112" s="73"/>
    </row>
    <row r="113" spans="1:2" x14ac:dyDescent="0.15">
      <c r="A113" s="72"/>
      <c r="B113" s="73"/>
    </row>
    <row r="114" spans="1:2" x14ac:dyDescent="0.15">
      <c r="A114" s="72"/>
      <c r="B114" s="73"/>
    </row>
    <row r="115" spans="1:2" x14ac:dyDescent="0.15">
      <c r="A115" s="72"/>
      <c r="B115" s="73"/>
    </row>
    <row r="116" spans="1:2" x14ac:dyDescent="0.15">
      <c r="A116" s="72"/>
      <c r="B116" s="73"/>
    </row>
    <row r="117" spans="1:2" x14ac:dyDescent="0.15">
      <c r="A117" s="72"/>
      <c r="B117" s="73"/>
    </row>
    <row r="118" spans="1:2" x14ac:dyDescent="0.15">
      <c r="A118" s="72"/>
      <c r="B118" s="73"/>
    </row>
    <row r="119" spans="1:2" x14ac:dyDescent="0.15">
      <c r="A119" s="72"/>
      <c r="B119" s="73"/>
    </row>
    <row r="120" spans="1:2" x14ac:dyDescent="0.15">
      <c r="A120" s="72"/>
      <c r="B120" s="73"/>
    </row>
    <row r="121" spans="1:2" x14ac:dyDescent="0.15">
      <c r="A121" s="72"/>
      <c r="B121" s="73"/>
    </row>
    <row r="122" spans="1:2" x14ac:dyDescent="0.15">
      <c r="A122" s="72"/>
      <c r="B122" s="73"/>
    </row>
    <row r="123" spans="1:2" x14ac:dyDescent="0.15">
      <c r="A123" s="72"/>
      <c r="B123" s="73"/>
    </row>
    <row r="124" spans="1:2" x14ac:dyDescent="0.15">
      <c r="A124" s="72"/>
      <c r="B124" s="73"/>
    </row>
    <row r="125" spans="1:2" x14ac:dyDescent="0.15">
      <c r="A125" s="72"/>
      <c r="B125" s="73"/>
    </row>
    <row r="126" spans="1:2" x14ac:dyDescent="0.15">
      <c r="A126" s="72"/>
      <c r="B126" s="73"/>
    </row>
    <row r="127" spans="1:2" x14ac:dyDescent="0.15">
      <c r="A127" s="72"/>
      <c r="B127" s="73"/>
    </row>
    <row r="128" spans="1:2" x14ac:dyDescent="0.15">
      <c r="A128" s="72"/>
      <c r="B128" s="73"/>
    </row>
    <row r="129" spans="1:2" x14ac:dyDescent="0.15">
      <c r="A129" s="72"/>
      <c r="B129" s="73"/>
    </row>
    <row r="130" spans="1:2" x14ac:dyDescent="0.15">
      <c r="A130" s="72"/>
      <c r="B130" s="73"/>
    </row>
    <row r="131" spans="1:2" x14ac:dyDescent="0.15">
      <c r="A131" s="72"/>
      <c r="B131" s="73"/>
    </row>
    <row r="132" spans="1:2" x14ac:dyDescent="0.15">
      <c r="A132" s="72"/>
      <c r="B132" s="73"/>
    </row>
    <row r="133" spans="1:2" x14ac:dyDescent="0.15">
      <c r="A133" s="72"/>
      <c r="B133" s="73"/>
    </row>
    <row r="134" spans="1:2" x14ac:dyDescent="0.15">
      <c r="A134" s="72"/>
      <c r="B134" s="73"/>
    </row>
    <row r="135" spans="1:2" x14ac:dyDescent="0.15">
      <c r="A135" s="72"/>
      <c r="B135" s="73"/>
    </row>
    <row r="136" spans="1:2" x14ac:dyDescent="0.15">
      <c r="A136" s="72"/>
      <c r="B136" s="73"/>
    </row>
    <row r="137" spans="1:2" x14ac:dyDescent="0.15">
      <c r="A137" s="72"/>
      <c r="B137" s="73"/>
    </row>
    <row r="138" spans="1:2" x14ac:dyDescent="0.15">
      <c r="A138" s="72"/>
      <c r="B138" s="73"/>
    </row>
    <row r="139" spans="1:2" x14ac:dyDescent="0.15">
      <c r="A139" s="72"/>
      <c r="B139" s="73"/>
    </row>
    <row r="140" spans="1:2" x14ac:dyDescent="0.15">
      <c r="A140" s="72"/>
      <c r="B140" s="73"/>
    </row>
    <row r="141" spans="1:2" x14ac:dyDescent="0.15">
      <c r="A141" s="72"/>
      <c r="B141" s="73"/>
    </row>
    <row r="142" spans="1:2" x14ac:dyDescent="0.15">
      <c r="A142" s="72"/>
      <c r="B142" s="73"/>
    </row>
    <row r="143" spans="1:2" x14ac:dyDescent="0.15">
      <c r="A143" s="72"/>
      <c r="B143" s="73"/>
    </row>
    <row r="144" spans="1:2" x14ac:dyDescent="0.15">
      <c r="A144" s="72"/>
      <c r="B144" s="73"/>
    </row>
    <row r="145" spans="1:2" x14ac:dyDescent="0.15">
      <c r="A145" s="72"/>
      <c r="B145" s="73"/>
    </row>
    <row r="146" spans="1:2" x14ac:dyDescent="0.15">
      <c r="A146" s="72"/>
      <c r="B146" s="73"/>
    </row>
    <row r="147" spans="1:2" x14ac:dyDescent="0.15">
      <c r="A147" s="72"/>
      <c r="B147" s="73"/>
    </row>
    <row r="148" spans="1:2" x14ac:dyDescent="0.15">
      <c r="A148" s="72"/>
      <c r="B148" s="73"/>
    </row>
    <row r="149" spans="1:2" x14ac:dyDescent="0.15">
      <c r="A149" s="72"/>
      <c r="B149" s="73"/>
    </row>
    <row r="150" spans="1:2" x14ac:dyDescent="0.15">
      <c r="A150" s="72"/>
      <c r="B150" s="73"/>
    </row>
    <row r="151" spans="1:2" x14ac:dyDescent="0.15">
      <c r="A151" s="72"/>
      <c r="B151" s="73"/>
    </row>
    <row r="152" spans="1:2" x14ac:dyDescent="0.15">
      <c r="A152" s="72"/>
      <c r="B152" s="73"/>
    </row>
    <row r="153" spans="1:2" x14ac:dyDescent="0.15">
      <c r="A153" s="72"/>
      <c r="B153" s="73"/>
    </row>
    <row r="154" spans="1:2" x14ac:dyDescent="0.15">
      <c r="A154" s="72"/>
      <c r="B154" s="73"/>
    </row>
    <row r="155" spans="1:2" x14ac:dyDescent="0.15">
      <c r="A155" s="72"/>
      <c r="B155" s="73"/>
    </row>
    <row r="156" spans="1:2" x14ac:dyDescent="0.15">
      <c r="A156" s="72"/>
      <c r="B156" s="73"/>
    </row>
    <row r="157" spans="1:2" x14ac:dyDescent="0.15">
      <c r="A157" s="72"/>
      <c r="B157" s="73"/>
    </row>
    <row r="158" spans="1:2" x14ac:dyDescent="0.15">
      <c r="A158" s="72"/>
      <c r="B158" s="73"/>
    </row>
    <row r="159" spans="1:2" x14ac:dyDescent="0.15">
      <c r="A159" s="72"/>
      <c r="B159" s="73"/>
    </row>
    <row r="160" spans="1:2" x14ac:dyDescent="0.15">
      <c r="A160" s="72"/>
      <c r="B160" s="73"/>
    </row>
    <row r="161" spans="1:2" x14ac:dyDescent="0.15">
      <c r="A161" s="72"/>
      <c r="B161" s="73"/>
    </row>
    <row r="162" spans="1:2" x14ac:dyDescent="0.15">
      <c r="A162" s="72"/>
      <c r="B162" s="73"/>
    </row>
    <row r="163" spans="1:2" x14ac:dyDescent="0.15">
      <c r="A163" s="72"/>
      <c r="B163" s="73"/>
    </row>
    <row r="164" spans="1:2" x14ac:dyDescent="0.15">
      <c r="A164" s="72"/>
      <c r="B164" s="73"/>
    </row>
    <row r="165" spans="1:2" x14ac:dyDescent="0.15">
      <c r="A165" s="72"/>
      <c r="B165" s="73"/>
    </row>
    <row r="166" spans="1:2" x14ac:dyDescent="0.15">
      <c r="A166" s="72"/>
      <c r="B166" s="73"/>
    </row>
    <row r="167" spans="1:2" x14ac:dyDescent="0.15">
      <c r="A167" s="72"/>
      <c r="B167" s="73"/>
    </row>
    <row r="168" spans="1:2" x14ac:dyDescent="0.15">
      <c r="A168" s="72"/>
      <c r="B168" s="73"/>
    </row>
    <row r="169" spans="1:2" x14ac:dyDescent="0.15">
      <c r="A169" s="72"/>
      <c r="B169" s="73"/>
    </row>
    <row r="170" spans="1:2" x14ac:dyDescent="0.15">
      <c r="A170" s="72"/>
      <c r="B170" s="73"/>
    </row>
    <row r="171" spans="1:2" x14ac:dyDescent="0.15">
      <c r="A171" s="72"/>
      <c r="B171" s="73"/>
    </row>
    <row r="172" spans="1:2" x14ac:dyDescent="0.15">
      <c r="A172" s="72"/>
      <c r="B172" s="73"/>
    </row>
    <row r="173" spans="1:2" x14ac:dyDescent="0.15">
      <c r="A173" s="72"/>
      <c r="B173" s="73"/>
    </row>
    <row r="174" spans="1:2" x14ac:dyDescent="0.15">
      <c r="A174" s="72"/>
      <c r="B174" s="73"/>
    </row>
    <row r="175" spans="1:2" x14ac:dyDescent="0.15">
      <c r="A175" s="72"/>
      <c r="B175" s="73"/>
    </row>
    <row r="176" spans="1:2" x14ac:dyDescent="0.15">
      <c r="A176" s="72"/>
      <c r="B176" s="73"/>
    </row>
    <row r="177" spans="1:2" x14ac:dyDescent="0.15">
      <c r="A177" s="72"/>
      <c r="B177" s="73"/>
    </row>
    <row r="178" spans="1:2" x14ac:dyDescent="0.15">
      <c r="A178" s="72"/>
      <c r="B178" s="73"/>
    </row>
    <row r="179" spans="1:2" x14ac:dyDescent="0.15">
      <c r="A179" s="72"/>
      <c r="B179" s="73"/>
    </row>
    <row r="180" spans="1:2" x14ac:dyDescent="0.15">
      <c r="A180" s="72"/>
      <c r="B180" s="73"/>
    </row>
    <row r="181" spans="1:2" x14ac:dyDescent="0.15">
      <c r="A181" s="72"/>
      <c r="B181" s="73"/>
    </row>
    <row r="182" spans="1:2" x14ac:dyDescent="0.15">
      <c r="A182" s="72"/>
      <c r="B182" s="73"/>
    </row>
    <row r="183" spans="1:2" x14ac:dyDescent="0.15">
      <c r="A183" s="72"/>
      <c r="B183" s="73"/>
    </row>
    <row r="184" spans="1:2" x14ac:dyDescent="0.15">
      <c r="A184" s="72"/>
      <c r="B184" s="73"/>
    </row>
    <row r="185" spans="1:2" x14ac:dyDescent="0.15">
      <c r="A185" s="72"/>
      <c r="B185" s="73"/>
    </row>
    <row r="186" spans="1:2" x14ac:dyDescent="0.15">
      <c r="A186" s="72"/>
      <c r="B186" s="73"/>
    </row>
    <row r="187" spans="1:2" x14ac:dyDescent="0.15">
      <c r="A187" s="72"/>
      <c r="B187" s="73"/>
    </row>
    <row r="188" spans="1:2" x14ac:dyDescent="0.15">
      <c r="A188" s="72"/>
      <c r="B188" s="73"/>
    </row>
    <row r="189" spans="1:2" x14ac:dyDescent="0.15">
      <c r="A189" s="72"/>
      <c r="B189" s="73"/>
    </row>
    <row r="190" spans="1:2" x14ac:dyDescent="0.15">
      <c r="A190" s="72"/>
      <c r="B190" s="73"/>
    </row>
    <row r="191" spans="1:2" x14ac:dyDescent="0.15">
      <c r="A191" s="72"/>
      <c r="B191" s="73"/>
    </row>
    <row r="192" spans="1:2" x14ac:dyDescent="0.15">
      <c r="A192" s="72"/>
      <c r="B192" s="73"/>
    </row>
    <row r="193" spans="1:2" x14ac:dyDescent="0.15">
      <c r="A193" s="72"/>
      <c r="B193" s="73"/>
    </row>
    <row r="194" spans="1:2" x14ac:dyDescent="0.15">
      <c r="A194" s="72"/>
      <c r="B194" s="73"/>
    </row>
    <row r="195" spans="1:2" x14ac:dyDescent="0.15">
      <c r="A195" s="72"/>
      <c r="B195" s="73"/>
    </row>
    <row r="196" spans="1:2" x14ac:dyDescent="0.15">
      <c r="A196" s="72"/>
      <c r="B196" s="73"/>
    </row>
    <row r="197" spans="1:2" x14ac:dyDescent="0.15">
      <c r="A197" s="72"/>
      <c r="B197" s="73"/>
    </row>
    <row r="198" spans="1:2" x14ac:dyDescent="0.15">
      <c r="A198" s="72"/>
      <c r="B198" s="73"/>
    </row>
    <row r="199" spans="1:2" x14ac:dyDescent="0.15">
      <c r="A199" s="72"/>
      <c r="B199" s="73"/>
    </row>
    <row r="200" spans="1:2" x14ac:dyDescent="0.15">
      <c r="A200" s="72"/>
      <c r="B200" s="73"/>
    </row>
    <row r="201" spans="1:2" x14ac:dyDescent="0.15">
      <c r="A201" s="72"/>
      <c r="B201" s="73"/>
    </row>
    <row r="202" spans="1:2" x14ac:dyDescent="0.15">
      <c r="A202" s="72"/>
      <c r="B202" s="73"/>
    </row>
    <row r="203" spans="1:2" x14ac:dyDescent="0.15">
      <c r="A203" s="72"/>
      <c r="B203" s="73"/>
    </row>
    <row r="204" spans="1:2" x14ac:dyDescent="0.15">
      <c r="A204" s="72"/>
      <c r="B204" s="73"/>
    </row>
    <row r="205" spans="1:2" x14ac:dyDescent="0.15">
      <c r="A205" s="72"/>
      <c r="B205" s="73"/>
    </row>
    <row r="206" spans="1:2" x14ac:dyDescent="0.15">
      <c r="A206" s="72"/>
      <c r="B206" s="73"/>
    </row>
    <row r="207" spans="1:2" x14ac:dyDescent="0.15">
      <c r="A207" s="72"/>
      <c r="B207" s="73"/>
    </row>
    <row r="208" spans="1:2" x14ac:dyDescent="0.15">
      <c r="A208" s="72"/>
      <c r="B208" s="73"/>
    </row>
    <row r="209" spans="1:2" x14ac:dyDescent="0.15">
      <c r="A209" s="72"/>
      <c r="B209" s="73"/>
    </row>
    <row r="210" spans="1:2" x14ac:dyDescent="0.15">
      <c r="A210" s="72"/>
      <c r="B210" s="73"/>
    </row>
    <row r="211" spans="1:2" x14ac:dyDescent="0.15">
      <c r="A211" s="72"/>
      <c r="B211" s="73"/>
    </row>
    <row r="212" spans="1:2" x14ac:dyDescent="0.15">
      <c r="A212" s="72"/>
      <c r="B212" s="73"/>
    </row>
    <row r="213" spans="1:2" x14ac:dyDescent="0.15">
      <c r="A213" s="72"/>
      <c r="B213" s="73"/>
    </row>
    <row r="214" spans="1:2" x14ac:dyDescent="0.15">
      <c r="A214" s="72"/>
      <c r="B214" s="73"/>
    </row>
    <row r="215" spans="1:2" x14ac:dyDescent="0.15">
      <c r="A215" s="72"/>
      <c r="B215" s="73"/>
    </row>
    <row r="216" spans="1:2" x14ac:dyDescent="0.15">
      <c r="A216" s="72"/>
      <c r="B216" s="73"/>
    </row>
    <row r="217" spans="1:2" x14ac:dyDescent="0.15">
      <c r="A217" s="72"/>
      <c r="B217" s="73"/>
    </row>
    <row r="218" spans="1:2" x14ac:dyDescent="0.15">
      <c r="A218" s="72"/>
      <c r="B218" s="73"/>
    </row>
    <row r="219" spans="1:2" x14ac:dyDescent="0.15">
      <c r="A219" s="72"/>
      <c r="B219" s="73"/>
    </row>
    <row r="220" spans="1:2" x14ac:dyDescent="0.15">
      <c r="A220" s="72"/>
      <c r="B220" s="73"/>
    </row>
    <row r="221" spans="1:2" x14ac:dyDescent="0.15">
      <c r="A221" s="72"/>
      <c r="B221" s="73"/>
    </row>
    <row r="222" spans="1:2" x14ac:dyDescent="0.15">
      <c r="A222" s="72"/>
      <c r="B222" s="73"/>
    </row>
    <row r="223" spans="1:2" x14ac:dyDescent="0.15">
      <c r="A223" s="72"/>
      <c r="B223" s="73"/>
    </row>
    <row r="224" spans="1:2" x14ac:dyDescent="0.15">
      <c r="A224" s="72"/>
      <c r="B224" s="73"/>
    </row>
    <row r="225" spans="1:2" x14ac:dyDescent="0.15">
      <c r="A225" s="72"/>
      <c r="B225" s="73"/>
    </row>
    <row r="226" spans="1:2" x14ac:dyDescent="0.15">
      <c r="A226" s="72"/>
      <c r="B226" s="73"/>
    </row>
    <row r="227" spans="1:2" x14ac:dyDescent="0.15">
      <c r="A227" s="72"/>
      <c r="B227" s="73"/>
    </row>
    <row r="228" spans="1:2" x14ac:dyDescent="0.15">
      <c r="A228" s="72"/>
      <c r="B228" s="73"/>
    </row>
    <row r="229" spans="1:2" x14ac:dyDescent="0.15">
      <c r="A229" s="72"/>
      <c r="B229" s="73"/>
    </row>
    <row r="230" spans="1:2" x14ac:dyDescent="0.15">
      <c r="A230" s="72"/>
      <c r="B230" s="73"/>
    </row>
    <row r="231" spans="1:2" x14ac:dyDescent="0.15">
      <c r="A231" s="72"/>
      <c r="B231" s="73"/>
    </row>
    <row r="232" spans="1:2" x14ac:dyDescent="0.15">
      <c r="A232" s="72"/>
      <c r="B232" s="73"/>
    </row>
    <row r="233" spans="1:2" x14ac:dyDescent="0.15">
      <c r="A233" s="72"/>
      <c r="B233" s="73"/>
    </row>
    <row r="234" spans="1:2" x14ac:dyDescent="0.15">
      <c r="A234" s="72"/>
      <c r="B234" s="73"/>
    </row>
    <row r="235" spans="1:2" x14ac:dyDescent="0.15">
      <c r="A235" s="72"/>
      <c r="B235" s="73"/>
    </row>
    <row r="236" spans="1:2" x14ac:dyDescent="0.15">
      <c r="A236" s="72"/>
      <c r="B236" s="73"/>
    </row>
    <row r="237" spans="1:2" x14ac:dyDescent="0.15">
      <c r="A237" s="72"/>
      <c r="B237" s="73"/>
    </row>
    <row r="238" spans="1:2" x14ac:dyDescent="0.15">
      <c r="A238" s="72"/>
      <c r="B238" s="73"/>
    </row>
    <row r="239" spans="1:2" x14ac:dyDescent="0.15">
      <c r="A239" s="72"/>
      <c r="B239" s="73"/>
    </row>
    <row r="240" spans="1:2" x14ac:dyDescent="0.15">
      <c r="A240" s="72"/>
      <c r="B240" s="73"/>
    </row>
    <row r="241" spans="1:2" x14ac:dyDescent="0.15">
      <c r="A241" s="72"/>
      <c r="B241" s="73"/>
    </row>
    <row r="242" spans="1:2" x14ac:dyDescent="0.15">
      <c r="A242" s="72"/>
      <c r="B242" s="73"/>
    </row>
    <row r="243" spans="1:2" x14ac:dyDescent="0.15">
      <c r="A243" s="72"/>
      <c r="B243" s="73"/>
    </row>
    <row r="244" spans="1:2" x14ac:dyDescent="0.15">
      <c r="A244" s="72"/>
      <c r="B244" s="73"/>
    </row>
    <row r="245" spans="1:2" x14ac:dyDescent="0.15">
      <c r="A245" s="72"/>
      <c r="B245" s="73"/>
    </row>
    <row r="246" spans="1:2" x14ac:dyDescent="0.15">
      <c r="A246" s="72"/>
      <c r="B246" s="73"/>
    </row>
    <row r="247" spans="1:2" x14ac:dyDescent="0.15">
      <c r="A247" s="72"/>
      <c r="B247" s="73"/>
    </row>
    <row r="248" spans="1:2" x14ac:dyDescent="0.15">
      <c r="A248" s="72"/>
      <c r="B248" s="73"/>
    </row>
    <row r="249" spans="1:2" x14ac:dyDescent="0.15">
      <c r="A249" s="72"/>
      <c r="B249" s="73"/>
    </row>
    <row r="250" spans="1:2" x14ac:dyDescent="0.15">
      <c r="A250" s="72"/>
      <c r="B250" s="73"/>
    </row>
    <row r="251" spans="1:2" x14ac:dyDescent="0.15">
      <c r="A251" s="72"/>
      <c r="B251" s="73"/>
    </row>
    <row r="252" spans="1:2" x14ac:dyDescent="0.15">
      <c r="A252" s="72"/>
      <c r="B252" s="73"/>
    </row>
    <row r="253" spans="1:2" x14ac:dyDescent="0.15">
      <c r="A253" s="72"/>
      <c r="B253" s="73"/>
    </row>
    <row r="254" spans="1:2" x14ac:dyDescent="0.15">
      <c r="A254" s="72"/>
      <c r="B254" s="73"/>
    </row>
    <row r="255" spans="1:2" x14ac:dyDescent="0.15">
      <c r="A255" s="72"/>
      <c r="B255" s="73"/>
    </row>
    <row r="256" spans="1:2" x14ac:dyDescent="0.15">
      <c r="A256" s="72"/>
      <c r="B256" s="73"/>
    </row>
    <row r="257" spans="1:2" x14ac:dyDescent="0.15">
      <c r="A257" s="72"/>
      <c r="B257" s="73"/>
    </row>
    <row r="258" spans="1:2" x14ac:dyDescent="0.15">
      <c r="A258" s="72"/>
      <c r="B258" s="73"/>
    </row>
    <row r="259" spans="1:2" x14ac:dyDescent="0.15">
      <c r="A259" s="72"/>
      <c r="B259" s="73"/>
    </row>
    <row r="260" spans="1:2" x14ac:dyDescent="0.15">
      <c r="A260" s="72"/>
      <c r="B260" s="73"/>
    </row>
    <row r="261" spans="1:2" x14ac:dyDescent="0.15">
      <c r="A261" s="72"/>
      <c r="B261" s="73"/>
    </row>
    <row r="262" spans="1:2" x14ac:dyDescent="0.15">
      <c r="A262" s="72"/>
      <c r="B262" s="73"/>
    </row>
    <row r="263" spans="1:2" x14ac:dyDescent="0.15">
      <c r="A263" s="72"/>
      <c r="B263" s="73"/>
    </row>
    <row r="264" spans="1:2" x14ac:dyDescent="0.15">
      <c r="A264" s="72"/>
      <c r="B264" s="73"/>
    </row>
    <row r="265" spans="1:2" x14ac:dyDescent="0.15">
      <c r="A265" s="72"/>
      <c r="B265" s="73"/>
    </row>
    <row r="266" spans="1:2" x14ac:dyDescent="0.15">
      <c r="A266" s="72"/>
      <c r="B266" s="73"/>
    </row>
    <row r="267" spans="1:2" x14ac:dyDescent="0.15">
      <c r="A267" s="72"/>
      <c r="B267" s="73"/>
    </row>
    <row r="268" spans="1:2" x14ac:dyDescent="0.15">
      <c r="A268" s="72"/>
      <c r="B268" s="73"/>
    </row>
    <row r="269" spans="1:2" x14ac:dyDescent="0.15">
      <c r="A269" s="72"/>
      <c r="B269" s="73"/>
    </row>
    <row r="270" spans="1:2" x14ac:dyDescent="0.15">
      <c r="A270" s="72"/>
      <c r="B270" s="73"/>
    </row>
    <row r="271" spans="1:2" x14ac:dyDescent="0.15">
      <c r="A271" s="72"/>
      <c r="B271" s="73"/>
    </row>
    <row r="272" spans="1:2" x14ac:dyDescent="0.15">
      <c r="A272" s="72"/>
      <c r="B272" s="73"/>
    </row>
    <row r="273" spans="1:2" x14ac:dyDescent="0.15">
      <c r="A273" s="72"/>
      <c r="B273" s="73"/>
    </row>
    <row r="274" spans="1:2" x14ac:dyDescent="0.15">
      <c r="A274" s="72"/>
      <c r="B274" s="73"/>
    </row>
    <row r="275" spans="1:2" x14ac:dyDescent="0.15">
      <c r="A275" s="72"/>
      <c r="B275" s="73"/>
    </row>
    <row r="276" spans="1:2" x14ac:dyDescent="0.15">
      <c r="A276" s="72"/>
      <c r="B276" s="73"/>
    </row>
    <row r="277" spans="1:2" x14ac:dyDescent="0.15">
      <c r="A277" s="72"/>
      <c r="B277" s="73"/>
    </row>
    <row r="278" spans="1:2" x14ac:dyDescent="0.15">
      <c r="A278" s="72"/>
      <c r="B278" s="73"/>
    </row>
    <row r="279" spans="1:2" x14ac:dyDescent="0.15">
      <c r="A279" s="72"/>
      <c r="B279" s="73"/>
    </row>
    <row r="280" spans="1:2" x14ac:dyDescent="0.15">
      <c r="A280" s="72"/>
      <c r="B280" s="73"/>
    </row>
    <row r="281" spans="1:2" x14ac:dyDescent="0.15">
      <c r="A281" s="72"/>
      <c r="B281" s="73"/>
    </row>
    <row r="282" spans="1:2" x14ac:dyDescent="0.15">
      <c r="A282" s="72"/>
      <c r="B282" s="73"/>
    </row>
    <row r="283" spans="1:2" x14ac:dyDescent="0.15">
      <c r="A283" s="72"/>
      <c r="B283" s="73"/>
    </row>
    <row r="284" spans="1:2" x14ac:dyDescent="0.15">
      <c r="A284" s="72"/>
      <c r="B284" s="73"/>
    </row>
    <row r="285" spans="1:2" x14ac:dyDescent="0.15">
      <c r="A285" s="72"/>
      <c r="B285" s="73"/>
    </row>
    <row r="286" spans="1:2" x14ac:dyDescent="0.15">
      <c r="A286" s="72"/>
      <c r="B286" s="73"/>
    </row>
    <row r="287" spans="1:2" x14ac:dyDescent="0.15">
      <c r="A287" s="72"/>
      <c r="B287" s="73"/>
    </row>
    <row r="288" spans="1:2" x14ac:dyDescent="0.15">
      <c r="A288" s="72"/>
      <c r="B288" s="73"/>
    </row>
    <row r="289" spans="1:2" x14ac:dyDescent="0.15">
      <c r="A289" s="72"/>
      <c r="B289" s="73"/>
    </row>
    <row r="290" spans="1:2" x14ac:dyDescent="0.15">
      <c r="A290" s="72"/>
      <c r="B290" s="73"/>
    </row>
    <row r="291" spans="1:2" x14ac:dyDescent="0.15">
      <c r="A291" s="72"/>
      <c r="B291" s="73"/>
    </row>
    <row r="292" spans="1:2" x14ac:dyDescent="0.15">
      <c r="A292" s="72"/>
      <c r="B292" s="73"/>
    </row>
    <row r="293" spans="1:2" x14ac:dyDescent="0.15">
      <c r="A293" s="72"/>
      <c r="B293" s="73"/>
    </row>
    <row r="294" spans="1:2" x14ac:dyDescent="0.15">
      <c r="A294" s="72"/>
      <c r="B294" s="73"/>
    </row>
    <row r="295" spans="1:2" x14ac:dyDescent="0.15">
      <c r="A295" s="72"/>
      <c r="B295" s="73"/>
    </row>
    <row r="296" spans="1:2" x14ac:dyDescent="0.15">
      <c r="A296" s="72"/>
      <c r="B296" s="73"/>
    </row>
    <row r="297" spans="1:2" x14ac:dyDescent="0.15">
      <c r="A297" s="72"/>
      <c r="B297" s="73"/>
    </row>
    <row r="298" spans="1:2" x14ac:dyDescent="0.15">
      <c r="A298" s="72"/>
      <c r="B298" s="73"/>
    </row>
    <row r="299" spans="1:2" x14ac:dyDescent="0.15">
      <c r="A299" s="72"/>
      <c r="B299" s="73"/>
    </row>
    <row r="300" spans="1:2" x14ac:dyDescent="0.15">
      <c r="A300" s="72"/>
      <c r="B300" s="73"/>
    </row>
    <row r="301" spans="1:2" x14ac:dyDescent="0.15">
      <c r="A301" s="72"/>
      <c r="B301" s="73"/>
    </row>
    <row r="302" spans="1:2" x14ac:dyDescent="0.15">
      <c r="A302" s="72"/>
      <c r="B302" s="73"/>
    </row>
    <row r="303" spans="1:2" x14ac:dyDescent="0.15">
      <c r="A303" s="72"/>
      <c r="B303" s="73"/>
    </row>
    <row r="304" spans="1:2" x14ac:dyDescent="0.15">
      <c r="A304" s="72"/>
      <c r="B304" s="73"/>
    </row>
    <row r="305" spans="1:2" x14ac:dyDescent="0.15">
      <c r="A305" s="72"/>
      <c r="B305" s="73"/>
    </row>
    <row r="306" spans="1:2" x14ac:dyDescent="0.15">
      <c r="A306" s="72"/>
      <c r="B306" s="73"/>
    </row>
    <row r="307" spans="1:2" x14ac:dyDescent="0.15">
      <c r="A307" s="72"/>
      <c r="B307" s="73"/>
    </row>
    <row r="308" spans="1:2" x14ac:dyDescent="0.15">
      <c r="A308" s="72"/>
      <c r="B308" s="73"/>
    </row>
    <row r="309" spans="1:2" x14ac:dyDescent="0.15">
      <c r="A309" s="72"/>
      <c r="B309" s="73"/>
    </row>
    <row r="310" spans="1:2" x14ac:dyDescent="0.15">
      <c r="A310" s="72"/>
      <c r="B310" s="73"/>
    </row>
    <row r="311" spans="1:2" x14ac:dyDescent="0.15">
      <c r="A311" s="72"/>
      <c r="B311" s="73"/>
    </row>
    <row r="312" spans="1:2" x14ac:dyDescent="0.15">
      <c r="A312" s="72"/>
      <c r="B312" s="73"/>
    </row>
    <row r="313" spans="1:2" x14ac:dyDescent="0.15">
      <c r="A313" s="72"/>
      <c r="B313" s="73"/>
    </row>
    <row r="314" spans="1:2" x14ac:dyDescent="0.15">
      <c r="A314" s="72"/>
      <c r="B314" s="73"/>
    </row>
    <row r="315" spans="1:2" x14ac:dyDescent="0.15">
      <c r="A315" s="72"/>
      <c r="B315" s="73"/>
    </row>
    <row r="316" spans="1:2" x14ac:dyDescent="0.15">
      <c r="A316" s="72"/>
      <c r="B316" s="73"/>
    </row>
    <row r="317" spans="1:2" x14ac:dyDescent="0.15">
      <c r="A317" s="72"/>
      <c r="B317" s="73"/>
    </row>
    <row r="318" spans="1:2" x14ac:dyDescent="0.15">
      <c r="A318" s="72"/>
      <c r="B318" s="73"/>
    </row>
    <row r="319" spans="1:2" x14ac:dyDescent="0.15">
      <c r="A319" s="72"/>
      <c r="B319" s="73"/>
    </row>
    <row r="320" spans="1:2" x14ac:dyDescent="0.15">
      <c r="A320" s="72"/>
      <c r="B320" s="73"/>
    </row>
    <row r="321" spans="1:2" x14ac:dyDescent="0.15">
      <c r="A321" s="72"/>
      <c r="B321" s="73"/>
    </row>
    <row r="322" spans="1:2" x14ac:dyDescent="0.15">
      <c r="A322" s="72"/>
      <c r="B322" s="73"/>
    </row>
    <row r="323" spans="1:2" x14ac:dyDescent="0.15">
      <c r="A323" s="72"/>
      <c r="B323" s="73"/>
    </row>
    <row r="324" spans="1:2" x14ac:dyDescent="0.15">
      <c r="A324" s="72"/>
      <c r="B324" s="73"/>
    </row>
    <row r="325" spans="1:2" x14ac:dyDescent="0.15">
      <c r="A325" s="72"/>
      <c r="B325" s="73"/>
    </row>
    <row r="326" spans="1:2" x14ac:dyDescent="0.15">
      <c r="A326" s="72"/>
      <c r="B326" s="73"/>
    </row>
    <row r="327" spans="1:2" x14ac:dyDescent="0.15">
      <c r="A327" s="72"/>
      <c r="B327" s="73"/>
    </row>
    <row r="328" spans="1:2" x14ac:dyDescent="0.15">
      <c r="A328" s="72"/>
      <c r="B328" s="73"/>
    </row>
    <row r="329" spans="1:2" x14ac:dyDescent="0.15">
      <c r="A329" s="72"/>
      <c r="B329" s="73"/>
    </row>
    <row r="330" spans="1:2" x14ac:dyDescent="0.15">
      <c r="A330" s="72"/>
      <c r="B330" s="73"/>
    </row>
    <row r="331" spans="1:2" x14ac:dyDescent="0.15">
      <c r="A331" s="72"/>
      <c r="B331" s="73"/>
    </row>
    <row r="332" spans="1:2" x14ac:dyDescent="0.15">
      <c r="A332" s="72"/>
      <c r="B332" s="73"/>
    </row>
    <row r="333" spans="1:2" x14ac:dyDescent="0.15">
      <c r="A333" s="72"/>
      <c r="B333" s="73"/>
    </row>
    <row r="334" spans="1:2" x14ac:dyDescent="0.15">
      <c r="A334" s="72"/>
      <c r="B334" s="73"/>
    </row>
    <row r="335" spans="1:2" x14ac:dyDescent="0.15">
      <c r="A335" s="72"/>
      <c r="B335" s="73"/>
    </row>
    <row r="336" spans="1:2" x14ac:dyDescent="0.15">
      <c r="A336" s="72"/>
      <c r="B336" s="73"/>
    </row>
    <row r="337" spans="1:2" x14ac:dyDescent="0.15">
      <c r="A337" s="72"/>
      <c r="B337" s="73"/>
    </row>
    <row r="338" spans="1:2" x14ac:dyDescent="0.15">
      <c r="A338" s="72"/>
      <c r="B338" s="73"/>
    </row>
    <row r="339" spans="1:2" x14ac:dyDescent="0.15">
      <c r="A339" s="72"/>
      <c r="B339" s="73"/>
    </row>
    <row r="340" spans="1:2" x14ac:dyDescent="0.15">
      <c r="A340" s="72"/>
      <c r="B340" s="73"/>
    </row>
    <row r="341" spans="1:2" x14ac:dyDescent="0.15">
      <c r="A341" s="72"/>
      <c r="B341" s="73"/>
    </row>
    <row r="342" spans="1:2" x14ac:dyDescent="0.15">
      <c r="A342" s="72"/>
      <c r="B342" s="73"/>
    </row>
    <row r="343" spans="1:2" x14ac:dyDescent="0.15">
      <c r="A343" s="72"/>
      <c r="B343" s="73"/>
    </row>
    <row r="344" spans="1:2" x14ac:dyDescent="0.15">
      <c r="A344" s="72"/>
      <c r="B344" s="73"/>
    </row>
    <row r="345" spans="1:2" x14ac:dyDescent="0.15">
      <c r="A345" s="72"/>
      <c r="B345" s="73"/>
    </row>
    <row r="346" spans="1:2" x14ac:dyDescent="0.15">
      <c r="A346" s="72"/>
      <c r="B346" s="73"/>
    </row>
    <row r="347" spans="1:2" x14ac:dyDescent="0.15">
      <c r="A347" s="72"/>
      <c r="B347" s="73"/>
    </row>
    <row r="348" spans="1:2" x14ac:dyDescent="0.15">
      <c r="A348" s="72"/>
      <c r="B348" s="73"/>
    </row>
    <row r="349" spans="1:2" x14ac:dyDescent="0.15">
      <c r="A349" s="72"/>
      <c r="B349" s="73"/>
    </row>
    <row r="350" spans="1:2" x14ac:dyDescent="0.15">
      <c r="A350" s="72"/>
      <c r="B350" s="73"/>
    </row>
    <row r="351" spans="1:2" x14ac:dyDescent="0.15">
      <c r="A351" s="72"/>
      <c r="B351" s="73"/>
    </row>
    <row r="352" spans="1:2" x14ac:dyDescent="0.15">
      <c r="A352" s="72"/>
      <c r="B352" s="73"/>
    </row>
    <row r="353" spans="1:2" x14ac:dyDescent="0.15">
      <c r="A353" s="72"/>
      <c r="B353" s="73"/>
    </row>
    <row r="354" spans="1:2" x14ac:dyDescent="0.15">
      <c r="A354" s="72"/>
      <c r="B354" s="73"/>
    </row>
    <row r="355" spans="1:2" x14ac:dyDescent="0.15">
      <c r="A355" s="72"/>
      <c r="B355" s="73"/>
    </row>
    <row r="356" spans="1:2" x14ac:dyDescent="0.15">
      <c r="A356" s="72"/>
      <c r="B356" s="73"/>
    </row>
    <row r="357" spans="1:2" x14ac:dyDescent="0.15">
      <c r="A357" s="72"/>
      <c r="B357" s="73"/>
    </row>
    <row r="358" spans="1:2" x14ac:dyDescent="0.15">
      <c r="A358" s="72"/>
      <c r="B358" s="73"/>
    </row>
    <row r="359" spans="1:2" x14ac:dyDescent="0.15">
      <c r="A359" s="72"/>
      <c r="B359" s="73"/>
    </row>
    <row r="360" spans="1:2" x14ac:dyDescent="0.15">
      <c r="A360" s="72"/>
      <c r="B360" s="73"/>
    </row>
    <row r="361" spans="1:2" x14ac:dyDescent="0.15">
      <c r="A361" s="72"/>
      <c r="B361" s="73"/>
    </row>
    <row r="362" spans="1:2" x14ac:dyDescent="0.15">
      <c r="A362" s="72"/>
      <c r="B362" s="73"/>
    </row>
    <row r="363" spans="1:2" x14ac:dyDescent="0.15">
      <c r="A363" s="72"/>
      <c r="B363" s="73"/>
    </row>
    <row r="364" spans="1:2" x14ac:dyDescent="0.15">
      <c r="A364" s="72"/>
      <c r="B364" s="73"/>
    </row>
    <row r="365" spans="1:2" x14ac:dyDescent="0.15">
      <c r="A365" s="72"/>
      <c r="B365" s="73"/>
    </row>
    <row r="366" spans="1:2" x14ac:dyDescent="0.15">
      <c r="A366" s="72"/>
      <c r="B366" s="73"/>
    </row>
    <row r="367" spans="1:2" x14ac:dyDescent="0.15">
      <c r="A367" s="72"/>
      <c r="B367" s="73"/>
    </row>
    <row r="368" spans="1:2" x14ac:dyDescent="0.15">
      <c r="A368" s="72"/>
      <c r="B368" s="73"/>
    </row>
    <row r="369" spans="1:2" x14ac:dyDescent="0.15">
      <c r="A369" s="72"/>
      <c r="B369" s="73"/>
    </row>
    <row r="370" spans="1:2" x14ac:dyDescent="0.15">
      <c r="A370" s="72"/>
      <c r="B370" s="73"/>
    </row>
    <row r="371" spans="1:2" x14ac:dyDescent="0.15">
      <c r="A371" s="72"/>
      <c r="B371" s="73"/>
    </row>
    <row r="372" spans="1:2" x14ac:dyDescent="0.15">
      <c r="A372" s="72"/>
      <c r="B372" s="73"/>
    </row>
    <row r="373" spans="1:2" x14ac:dyDescent="0.15">
      <c r="A373" s="72"/>
      <c r="B373" s="73"/>
    </row>
    <row r="374" spans="1:2" x14ac:dyDescent="0.15">
      <c r="A374" s="72"/>
      <c r="B374" s="73"/>
    </row>
    <row r="375" spans="1:2" x14ac:dyDescent="0.15">
      <c r="A375" s="72"/>
      <c r="B375" s="73"/>
    </row>
    <row r="376" spans="1:2" x14ac:dyDescent="0.15">
      <c r="A376" s="72"/>
      <c r="B376" s="73"/>
    </row>
    <row r="377" spans="1:2" x14ac:dyDescent="0.15">
      <c r="A377" s="72"/>
      <c r="B377" s="73"/>
    </row>
    <row r="378" spans="1:2" x14ac:dyDescent="0.15">
      <c r="A378" s="72"/>
      <c r="B378" s="73"/>
    </row>
    <row r="379" spans="1:2" x14ac:dyDescent="0.15">
      <c r="A379" s="72"/>
      <c r="B379" s="73"/>
    </row>
    <row r="380" spans="1:2" x14ac:dyDescent="0.15">
      <c r="A380" s="72"/>
      <c r="B380" s="73"/>
    </row>
    <row r="381" spans="1:2" x14ac:dyDescent="0.15">
      <c r="A381" s="72"/>
      <c r="B381" s="73"/>
    </row>
    <row r="382" spans="1:2" x14ac:dyDescent="0.15">
      <c r="A382" s="72"/>
      <c r="B382" s="73"/>
    </row>
    <row r="383" spans="1:2" x14ac:dyDescent="0.15">
      <c r="A383" s="72"/>
      <c r="B383" s="73"/>
    </row>
    <row r="384" spans="1:2" x14ac:dyDescent="0.15">
      <c r="A384" s="72"/>
      <c r="B384" s="73"/>
    </row>
    <row r="385" spans="1:2" x14ac:dyDescent="0.15">
      <c r="A385" s="72"/>
      <c r="B385" s="73"/>
    </row>
    <row r="386" spans="1:2" x14ac:dyDescent="0.15">
      <c r="A386" s="72"/>
      <c r="B386" s="73"/>
    </row>
    <row r="387" spans="1:2" x14ac:dyDescent="0.15">
      <c r="A387" s="72"/>
      <c r="B387" s="73"/>
    </row>
    <row r="388" spans="1:2" x14ac:dyDescent="0.15">
      <c r="A388" s="72"/>
      <c r="B388" s="73"/>
    </row>
    <row r="389" spans="1:2" x14ac:dyDescent="0.15">
      <c r="A389" s="72"/>
      <c r="B389" s="73"/>
    </row>
    <row r="390" spans="1:2" x14ac:dyDescent="0.15">
      <c r="A390" s="72"/>
      <c r="B390" s="73"/>
    </row>
    <row r="391" spans="1:2" x14ac:dyDescent="0.15">
      <c r="A391" s="72"/>
      <c r="B391" s="73"/>
    </row>
    <row r="392" spans="1:2" x14ac:dyDescent="0.15">
      <c r="A392" s="72"/>
      <c r="B392" s="73"/>
    </row>
    <row r="393" spans="1:2" x14ac:dyDescent="0.15">
      <c r="A393" s="72"/>
      <c r="B393" s="73"/>
    </row>
    <row r="394" spans="1:2" x14ac:dyDescent="0.15">
      <c r="A394" s="72"/>
      <c r="B394" s="73"/>
    </row>
    <row r="395" spans="1:2" x14ac:dyDescent="0.15">
      <c r="A395" s="72"/>
      <c r="B395" s="73"/>
    </row>
    <row r="396" spans="1:2" x14ac:dyDescent="0.15">
      <c r="A396" s="72"/>
      <c r="B396" s="73"/>
    </row>
    <row r="397" spans="1:2" x14ac:dyDescent="0.15">
      <c r="A397" s="72"/>
      <c r="B397" s="73"/>
    </row>
    <row r="398" spans="1:2" x14ac:dyDescent="0.15">
      <c r="A398" s="72"/>
      <c r="B398" s="73"/>
    </row>
    <row r="399" spans="1:2" x14ac:dyDescent="0.15">
      <c r="A399" s="72"/>
      <c r="B399" s="73"/>
    </row>
    <row r="400" spans="1:2" x14ac:dyDescent="0.15">
      <c r="A400" s="72"/>
      <c r="B400" s="73"/>
    </row>
    <row r="401" spans="1:2" x14ac:dyDescent="0.15">
      <c r="A401" s="72"/>
      <c r="B401" s="73"/>
    </row>
    <row r="402" spans="1:2" x14ac:dyDescent="0.15">
      <c r="A402" s="72"/>
      <c r="B402" s="73"/>
    </row>
    <row r="403" spans="1:2" x14ac:dyDescent="0.15">
      <c r="A403" s="72"/>
      <c r="B403" s="73"/>
    </row>
    <row r="404" spans="1:2" x14ac:dyDescent="0.15">
      <c r="A404" s="72"/>
      <c r="B404" s="73"/>
    </row>
    <row r="405" spans="1:2" x14ac:dyDescent="0.15">
      <c r="A405" s="72"/>
      <c r="B405" s="73"/>
    </row>
    <row r="406" spans="1:2" x14ac:dyDescent="0.15">
      <c r="A406" s="72"/>
      <c r="B406" s="73"/>
    </row>
    <row r="407" spans="1:2" x14ac:dyDescent="0.15">
      <c r="A407" s="72"/>
      <c r="B407" s="73"/>
    </row>
    <row r="408" spans="1:2" x14ac:dyDescent="0.15">
      <c r="A408" s="72"/>
      <c r="B408" s="73"/>
    </row>
    <row r="409" spans="1:2" x14ac:dyDescent="0.15">
      <c r="A409" s="72"/>
      <c r="B409" s="73"/>
    </row>
    <row r="410" spans="1:2" x14ac:dyDescent="0.15">
      <c r="A410" s="72"/>
      <c r="B410" s="73"/>
    </row>
    <row r="411" spans="1:2" x14ac:dyDescent="0.15">
      <c r="A411" s="72"/>
      <c r="B411" s="73"/>
    </row>
    <row r="412" spans="1:2" x14ac:dyDescent="0.15">
      <c r="A412" s="72"/>
      <c r="B412" s="73"/>
    </row>
    <row r="413" spans="1:2" x14ac:dyDescent="0.15">
      <c r="A413" s="72"/>
      <c r="B413" s="73"/>
    </row>
    <row r="414" spans="1:2" x14ac:dyDescent="0.15">
      <c r="A414" s="72"/>
      <c r="B414" s="73"/>
    </row>
    <row r="415" spans="1:2" x14ac:dyDescent="0.15">
      <c r="A415" s="72"/>
      <c r="B415" s="73"/>
    </row>
    <row r="416" spans="1:2" x14ac:dyDescent="0.15">
      <c r="A416" s="72"/>
      <c r="B416" s="73"/>
    </row>
    <row r="417" spans="1:2" x14ac:dyDescent="0.15">
      <c r="A417" s="72"/>
      <c r="B417" s="73"/>
    </row>
    <row r="418" spans="1:2" x14ac:dyDescent="0.15">
      <c r="A418" s="72"/>
      <c r="B418" s="73"/>
    </row>
    <row r="419" spans="1:2" x14ac:dyDescent="0.15">
      <c r="A419" s="72"/>
      <c r="B419" s="73"/>
    </row>
    <row r="420" spans="1:2" x14ac:dyDescent="0.15">
      <c r="A420" s="72"/>
      <c r="B420" s="73"/>
    </row>
    <row r="421" spans="1:2" x14ac:dyDescent="0.15">
      <c r="A421" s="72"/>
      <c r="B421" s="73"/>
    </row>
    <row r="422" spans="1:2" x14ac:dyDescent="0.15">
      <c r="A422" s="72"/>
      <c r="B422" s="73"/>
    </row>
    <row r="423" spans="1:2" x14ac:dyDescent="0.15">
      <c r="A423" s="72"/>
      <c r="B423" s="73"/>
    </row>
    <row r="424" spans="1:2" x14ac:dyDescent="0.15">
      <c r="A424" s="72"/>
      <c r="B424" s="73"/>
    </row>
    <row r="425" spans="1:2" x14ac:dyDescent="0.15">
      <c r="A425" s="72"/>
      <c r="B425" s="73"/>
    </row>
    <row r="426" spans="1:2" x14ac:dyDescent="0.15">
      <c r="A426" s="72"/>
      <c r="B426" s="73"/>
    </row>
    <row r="427" spans="1:2" x14ac:dyDescent="0.15">
      <c r="A427" s="72"/>
      <c r="B427" s="73"/>
    </row>
    <row r="428" spans="1:2" x14ac:dyDescent="0.15">
      <c r="A428" s="72"/>
      <c r="B428" s="73"/>
    </row>
    <row r="429" spans="1:2" x14ac:dyDescent="0.15">
      <c r="A429" s="72"/>
      <c r="B429" s="73"/>
    </row>
    <row r="430" spans="1:2" x14ac:dyDescent="0.15">
      <c r="A430" s="72"/>
      <c r="B430" s="73"/>
    </row>
    <row r="431" spans="1:2" x14ac:dyDescent="0.15">
      <c r="A431" s="72"/>
      <c r="B431" s="73"/>
    </row>
    <row r="432" spans="1:2" x14ac:dyDescent="0.15">
      <c r="A432" s="72"/>
      <c r="B432" s="73"/>
    </row>
    <row r="433" spans="1:2" x14ac:dyDescent="0.15">
      <c r="A433" s="72"/>
      <c r="B433" s="73"/>
    </row>
    <row r="434" spans="1:2" x14ac:dyDescent="0.15">
      <c r="A434" s="72"/>
      <c r="B434" s="73"/>
    </row>
    <row r="435" spans="1:2" x14ac:dyDescent="0.15">
      <c r="A435" s="72"/>
      <c r="B435" s="73"/>
    </row>
    <row r="436" spans="1:2" x14ac:dyDescent="0.15">
      <c r="A436" s="72"/>
      <c r="B436" s="73"/>
    </row>
    <row r="437" spans="1:2" x14ac:dyDescent="0.15">
      <c r="A437" s="72"/>
      <c r="B437" s="73"/>
    </row>
    <row r="438" spans="1:2" x14ac:dyDescent="0.15">
      <c r="A438" s="72"/>
      <c r="B438" s="73"/>
    </row>
    <row r="439" spans="1:2" x14ac:dyDescent="0.15">
      <c r="A439" s="72"/>
      <c r="B439" s="73"/>
    </row>
    <row r="440" spans="1:2" x14ac:dyDescent="0.15">
      <c r="A440" s="72"/>
      <c r="B440" s="73"/>
    </row>
    <row r="441" spans="1:2" x14ac:dyDescent="0.15">
      <c r="A441" s="72"/>
      <c r="B441" s="73"/>
    </row>
    <row r="442" spans="1:2" x14ac:dyDescent="0.15">
      <c r="A442" s="72"/>
      <c r="B442" s="73"/>
    </row>
    <row r="443" spans="1:2" x14ac:dyDescent="0.15">
      <c r="A443" s="72"/>
      <c r="B443" s="73"/>
    </row>
    <row r="444" spans="1:2" x14ac:dyDescent="0.15">
      <c r="A444" s="72"/>
      <c r="B444" s="73"/>
    </row>
    <row r="445" spans="1:2" x14ac:dyDescent="0.15">
      <c r="A445" s="72"/>
      <c r="B445" s="73"/>
    </row>
    <row r="446" spans="1:2" x14ac:dyDescent="0.15">
      <c r="A446" s="72"/>
      <c r="B446" s="73"/>
    </row>
    <row r="447" spans="1:2" x14ac:dyDescent="0.15">
      <c r="A447" s="72"/>
      <c r="B447" s="73"/>
    </row>
    <row r="448" spans="1:2" x14ac:dyDescent="0.15">
      <c r="A448" s="72"/>
      <c r="B448" s="73"/>
    </row>
    <row r="449" spans="1:2" x14ac:dyDescent="0.15">
      <c r="A449" s="72"/>
      <c r="B449" s="73"/>
    </row>
    <row r="450" spans="1:2" x14ac:dyDescent="0.15">
      <c r="A450" s="72"/>
      <c r="B450" s="73"/>
    </row>
    <row r="451" spans="1:2" x14ac:dyDescent="0.15">
      <c r="A451" s="72"/>
      <c r="B451" s="73"/>
    </row>
    <row r="452" spans="1:2" x14ac:dyDescent="0.15">
      <c r="A452" s="72"/>
      <c r="B452" s="73"/>
    </row>
    <row r="453" spans="1:2" x14ac:dyDescent="0.15">
      <c r="A453" s="72"/>
      <c r="B453" s="73"/>
    </row>
    <row r="454" spans="1:2" x14ac:dyDescent="0.15">
      <c r="A454" s="72"/>
      <c r="B454" s="73"/>
    </row>
    <row r="455" spans="1:2" x14ac:dyDescent="0.15">
      <c r="A455" s="72"/>
      <c r="B455" s="73"/>
    </row>
    <row r="456" spans="1:2" x14ac:dyDescent="0.15">
      <c r="A456" s="72"/>
      <c r="B456" s="73"/>
    </row>
    <row r="457" spans="1:2" x14ac:dyDescent="0.15">
      <c r="A457" s="72"/>
      <c r="B457" s="73"/>
    </row>
    <row r="458" spans="1:2" x14ac:dyDescent="0.15">
      <c r="A458" s="72"/>
      <c r="B458" s="73"/>
    </row>
    <row r="459" spans="1:2" x14ac:dyDescent="0.15">
      <c r="A459" s="72"/>
      <c r="B459" s="73"/>
    </row>
    <row r="460" spans="1:2" x14ac:dyDescent="0.15">
      <c r="A460" s="72"/>
      <c r="B460" s="73"/>
    </row>
    <row r="461" spans="1:2" x14ac:dyDescent="0.15">
      <c r="A461" s="72"/>
      <c r="B461" s="73"/>
    </row>
    <row r="462" spans="1:2" x14ac:dyDescent="0.15">
      <c r="A462" s="72"/>
      <c r="B462" s="73"/>
    </row>
    <row r="463" spans="1:2" x14ac:dyDescent="0.15">
      <c r="A463" s="72"/>
      <c r="B463" s="73"/>
    </row>
    <row r="464" spans="1:2" x14ac:dyDescent="0.15">
      <c r="A464" s="72"/>
      <c r="B464" s="73"/>
    </row>
    <row r="465" spans="1:2" x14ac:dyDescent="0.15">
      <c r="A465" s="72"/>
      <c r="B465" s="73"/>
    </row>
    <row r="466" spans="1:2" x14ac:dyDescent="0.15">
      <c r="A466" s="72"/>
      <c r="B466" s="73"/>
    </row>
    <row r="467" spans="1:2" x14ac:dyDescent="0.15">
      <c r="A467" s="72"/>
      <c r="B467" s="73"/>
    </row>
    <row r="468" spans="1:2" x14ac:dyDescent="0.15">
      <c r="A468" s="72"/>
      <c r="B468" s="73"/>
    </row>
    <row r="469" spans="1:2" x14ac:dyDescent="0.15">
      <c r="A469" s="72"/>
      <c r="B469" s="73"/>
    </row>
    <row r="470" spans="1:2" x14ac:dyDescent="0.15">
      <c r="A470" s="72"/>
      <c r="B470" s="73"/>
    </row>
    <row r="471" spans="1:2" x14ac:dyDescent="0.15">
      <c r="A471" s="72"/>
      <c r="B471" s="73"/>
    </row>
    <row r="472" spans="1:2" x14ac:dyDescent="0.15">
      <c r="A472" s="72"/>
      <c r="B472" s="73"/>
    </row>
    <row r="473" spans="1:2" x14ac:dyDescent="0.15">
      <c r="A473" s="72"/>
      <c r="B473" s="73"/>
    </row>
    <row r="474" spans="1:2" x14ac:dyDescent="0.15">
      <c r="A474" s="72"/>
      <c r="B474" s="73"/>
    </row>
    <row r="475" spans="1:2" x14ac:dyDescent="0.15">
      <c r="A475" s="72"/>
      <c r="B475" s="73"/>
    </row>
    <row r="476" spans="1:2" x14ac:dyDescent="0.15">
      <c r="A476" s="72"/>
      <c r="B476" s="73"/>
    </row>
    <row r="477" spans="1:2" x14ac:dyDescent="0.15">
      <c r="A477" s="72"/>
      <c r="B477" s="73"/>
    </row>
    <row r="478" spans="1:2" x14ac:dyDescent="0.15">
      <c r="A478" s="72"/>
      <c r="B478" s="73"/>
    </row>
    <row r="479" spans="1:2" x14ac:dyDescent="0.15">
      <c r="A479" s="72"/>
      <c r="B479" s="73"/>
    </row>
    <row r="480" spans="1:2" x14ac:dyDescent="0.15">
      <c r="A480" s="72"/>
      <c r="B480" s="73"/>
    </row>
    <row r="481" spans="1:2" x14ac:dyDescent="0.15">
      <c r="A481" s="72"/>
      <c r="B481" s="73"/>
    </row>
    <row r="482" spans="1:2" x14ac:dyDescent="0.15">
      <c r="A482" s="72"/>
      <c r="B482" s="73"/>
    </row>
    <row r="483" spans="1:2" x14ac:dyDescent="0.15">
      <c r="A483" s="72"/>
      <c r="B483" s="73"/>
    </row>
    <row r="484" spans="1:2" x14ac:dyDescent="0.15">
      <c r="A484" s="72"/>
      <c r="B484" s="73"/>
    </row>
    <row r="485" spans="1:2" x14ac:dyDescent="0.15">
      <c r="A485" s="72"/>
      <c r="B485" s="73"/>
    </row>
    <row r="486" spans="1:2" x14ac:dyDescent="0.15">
      <c r="A486" s="72"/>
      <c r="B486" s="73"/>
    </row>
    <row r="487" spans="1:2" x14ac:dyDescent="0.15">
      <c r="A487" s="72"/>
      <c r="B487" s="73"/>
    </row>
    <row r="488" spans="1:2" x14ac:dyDescent="0.15">
      <c r="A488" s="72"/>
      <c r="B488" s="73"/>
    </row>
    <row r="489" spans="1:2" x14ac:dyDescent="0.15">
      <c r="A489" s="72"/>
      <c r="B489" s="73"/>
    </row>
    <row r="490" spans="1:2" x14ac:dyDescent="0.15">
      <c r="A490" s="72"/>
      <c r="B490" s="73"/>
    </row>
    <row r="491" spans="1:2" x14ac:dyDescent="0.15">
      <c r="A491" s="72"/>
      <c r="B491" s="73"/>
    </row>
    <row r="492" spans="1:2" x14ac:dyDescent="0.15">
      <c r="A492" s="72"/>
      <c r="B492" s="73"/>
    </row>
    <row r="493" spans="1:2" x14ac:dyDescent="0.15">
      <c r="A493" s="72"/>
      <c r="B493" s="73"/>
    </row>
    <row r="494" spans="1:2" x14ac:dyDescent="0.15">
      <c r="A494" s="72"/>
      <c r="B494" s="73"/>
    </row>
    <row r="495" spans="1:2" x14ac:dyDescent="0.15">
      <c r="A495" s="72"/>
      <c r="B495" s="73"/>
    </row>
    <row r="496" spans="1:2" x14ac:dyDescent="0.15">
      <c r="A496" s="72"/>
      <c r="B496" s="73"/>
    </row>
    <row r="497" spans="1:2" x14ac:dyDescent="0.15">
      <c r="A497" s="72"/>
      <c r="B497" s="73"/>
    </row>
    <row r="498" spans="1:2" x14ac:dyDescent="0.15">
      <c r="A498" s="72"/>
      <c r="B498" s="73"/>
    </row>
    <row r="499" spans="1:2" x14ac:dyDescent="0.15">
      <c r="A499" s="72"/>
      <c r="B499" s="73"/>
    </row>
    <row r="500" spans="1:2" x14ac:dyDescent="0.15">
      <c r="A500" s="72"/>
      <c r="B500" s="73"/>
    </row>
    <row r="501" spans="1:2" x14ac:dyDescent="0.15">
      <c r="A501" s="72"/>
      <c r="B501" s="73"/>
    </row>
    <row r="502" spans="1:2" x14ac:dyDescent="0.15">
      <c r="A502" s="72"/>
      <c r="B502" s="73"/>
    </row>
    <row r="503" spans="1:2" x14ac:dyDescent="0.15">
      <c r="A503" s="72"/>
      <c r="B503" s="73"/>
    </row>
    <row r="504" spans="1:2" x14ac:dyDescent="0.15">
      <c r="A504" s="72"/>
      <c r="B504" s="73"/>
    </row>
    <row r="505" spans="1:2" x14ac:dyDescent="0.15">
      <c r="A505" s="72"/>
      <c r="B505" s="73"/>
    </row>
    <row r="506" spans="1:2" x14ac:dyDescent="0.15">
      <c r="A506" s="72"/>
      <c r="B506" s="73"/>
    </row>
    <row r="507" spans="1:2" x14ac:dyDescent="0.15">
      <c r="A507" s="72"/>
      <c r="B507" s="73"/>
    </row>
    <row r="508" spans="1:2" x14ac:dyDescent="0.15">
      <c r="A508" s="72"/>
      <c r="B508" s="73"/>
    </row>
    <row r="509" spans="1:2" x14ac:dyDescent="0.15">
      <c r="A509" s="72"/>
      <c r="B509" s="73"/>
    </row>
    <row r="510" spans="1:2" x14ac:dyDescent="0.15">
      <c r="A510" s="72"/>
      <c r="B510" s="73"/>
    </row>
    <row r="511" spans="1:2" x14ac:dyDescent="0.15">
      <c r="A511" s="72"/>
      <c r="B511" s="73"/>
    </row>
    <row r="512" spans="1:2" x14ac:dyDescent="0.15">
      <c r="A512" s="72"/>
      <c r="B512" s="73"/>
    </row>
    <row r="513" spans="1:2" x14ac:dyDescent="0.15">
      <c r="A513" s="72"/>
      <c r="B513" s="73"/>
    </row>
    <row r="514" spans="1:2" x14ac:dyDescent="0.15">
      <c r="A514" s="72"/>
      <c r="B514" s="73"/>
    </row>
    <row r="515" spans="1:2" x14ac:dyDescent="0.15">
      <c r="A515" s="72"/>
      <c r="B515" s="73"/>
    </row>
    <row r="516" spans="1:2" x14ac:dyDescent="0.15">
      <c r="A516" s="72"/>
      <c r="B516" s="73"/>
    </row>
    <row r="517" spans="1:2" x14ac:dyDescent="0.15">
      <c r="A517" s="72"/>
      <c r="B517" s="73"/>
    </row>
    <row r="518" spans="1:2" x14ac:dyDescent="0.15">
      <c r="A518" s="72"/>
      <c r="B518" s="73"/>
    </row>
    <row r="519" spans="1:2" x14ac:dyDescent="0.15">
      <c r="A519" s="72"/>
      <c r="B519" s="73"/>
    </row>
    <row r="520" spans="1:2" x14ac:dyDescent="0.15">
      <c r="A520" s="72"/>
      <c r="B520" s="73"/>
    </row>
    <row r="521" spans="1:2" x14ac:dyDescent="0.15">
      <c r="A521" s="72"/>
      <c r="B521" s="73"/>
    </row>
    <row r="522" spans="1:2" x14ac:dyDescent="0.15">
      <c r="A522" s="72"/>
      <c r="B522" s="73"/>
    </row>
    <row r="523" spans="1:2" x14ac:dyDescent="0.15">
      <c r="A523" s="72"/>
      <c r="B523" s="73"/>
    </row>
    <row r="524" spans="1:2" x14ac:dyDescent="0.15">
      <c r="A524" s="72"/>
      <c r="B524" s="73"/>
    </row>
    <row r="525" spans="1:2" x14ac:dyDescent="0.15">
      <c r="A525" s="72"/>
      <c r="B525" s="73"/>
    </row>
    <row r="526" spans="1:2" x14ac:dyDescent="0.15">
      <c r="A526" s="72"/>
      <c r="B526" s="73"/>
    </row>
    <row r="527" spans="1:2" x14ac:dyDescent="0.15">
      <c r="A527" s="72"/>
      <c r="B527" s="73"/>
    </row>
    <row r="528" spans="1:2" x14ac:dyDescent="0.15">
      <c r="A528" s="72"/>
      <c r="B528" s="73"/>
    </row>
    <row r="529" spans="1:2" x14ac:dyDescent="0.15">
      <c r="A529" s="72"/>
      <c r="B529" s="73"/>
    </row>
    <row r="530" spans="1:2" x14ac:dyDescent="0.15">
      <c r="A530" s="72"/>
      <c r="B530" s="73"/>
    </row>
    <row r="531" spans="1:2" x14ac:dyDescent="0.15">
      <c r="A531" s="72"/>
      <c r="B531" s="73"/>
    </row>
    <row r="532" spans="1:2" x14ac:dyDescent="0.15">
      <c r="A532" s="72"/>
      <c r="B532" s="73"/>
    </row>
    <row r="533" spans="1:2" x14ac:dyDescent="0.15">
      <c r="A533" s="72"/>
      <c r="B533" s="73"/>
    </row>
    <row r="534" spans="1:2" x14ac:dyDescent="0.15">
      <c r="A534" s="72"/>
      <c r="B534" s="73"/>
    </row>
    <row r="535" spans="1:2" x14ac:dyDescent="0.15">
      <c r="A535" s="72"/>
      <c r="B535" s="73"/>
    </row>
    <row r="536" spans="1:2" x14ac:dyDescent="0.15">
      <c r="A536" s="72"/>
      <c r="B536" s="73"/>
    </row>
    <row r="537" spans="1:2" x14ac:dyDescent="0.15">
      <c r="A537" s="72"/>
      <c r="B537" s="73"/>
    </row>
    <row r="538" spans="1:2" x14ac:dyDescent="0.15">
      <c r="A538" s="72"/>
      <c r="B538" s="73"/>
    </row>
    <row r="539" spans="1:2" x14ac:dyDescent="0.15">
      <c r="A539" s="72"/>
      <c r="B539" s="73"/>
    </row>
    <row r="540" spans="1:2" x14ac:dyDescent="0.15">
      <c r="A540" s="72"/>
      <c r="B540" s="73"/>
    </row>
    <row r="541" spans="1:2" x14ac:dyDescent="0.15">
      <c r="A541" s="72"/>
      <c r="B541" s="73"/>
    </row>
    <row r="542" spans="1:2" x14ac:dyDescent="0.15">
      <c r="A542" s="72"/>
      <c r="B542" s="73"/>
    </row>
    <row r="543" spans="1:2" x14ac:dyDescent="0.15">
      <c r="A543" s="72"/>
      <c r="B543" s="73"/>
    </row>
    <row r="544" spans="1:2" x14ac:dyDescent="0.15">
      <c r="A544" s="72"/>
      <c r="B544" s="73"/>
    </row>
    <row r="545" spans="1:2" x14ac:dyDescent="0.15">
      <c r="A545" s="72"/>
      <c r="B545" s="73"/>
    </row>
    <row r="546" spans="1:2" x14ac:dyDescent="0.15">
      <c r="A546" s="72"/>
      <c r="B546" s="73"/>
    </row>
    <row r="547" spans="1:2" x14ac:dyDescent="0.15">
      <c r="A547" s="72"/>
      <c r="B547" s="73"/>
    </row>
    <row r="548" spans="1:2" x14ac:dyDescent="0.15">
      <c r="A548" s="72"/>
      <c r="B548" s="73"/>
    </row>
    <row r="549" spans="1:2" x14ac:dyDescent="0.15">
      <c r="A549" s="72"/>
      <c r="B549" s="73"/>
    </row>
    <row r="550" spans="1:2" x14ac:dyDescent="0.15">
      <c r="A550" s="72"/>
      <c r="B550" s="73"/>
    </row>
    <row r="551" spans="1:2" x14ac:dyDescent="0.15">
      <c r="A551" s="72"/>
      <c r="B551" s="73"/>
    </row>
    <row r="552" spans="1:2" x14ac:dyDescent="0.15">
      <c r="A552" s="72"/>
      <c r="B552" s="73"/>
    </row>
    <row r="553" spans="1:2" x14ac:dyDescent="0.15">
      <c r="A553" s="72"/>
      <c r="B553" s="73"/>
    </row>
    <row r="554" spans="1:2" x14ac:dyDescent="0.15">
      <c r="A554" s="72"/>
      <c r="B554" s="73"/>
    </row>
    <row r="555" spans="1:2" x14ac:dyDescent="0.15">
      <c r="A555" s="72"/>
      <c r="B555" s="73"/>
    </row>
    <row r="556" spans="1:2" x14ac:dyDescent="0.15">
      <c r="A556" s="72"/>
      <c r="B556" s="73"/>
    </row>
    <row r="557" spans="1:2" x14ac:dyDescent="0.15">
      <c r="A557" s="72"/>
      <c r="B557" s="73"/>
    </row>
    <row r="558" spans="1:2" x14ac:dyDescent="0.15">
      <c r="A558" s="72"/>
      <c r="B558" s="73"/>
    </row>
    <row r="559" spans="1:2" x14ac:dyDescent="0.15">
      <c r="A559" s="72"/>
      <c r="B559" s="73"/>
    </row>
    <row r="560" spans="1:2" x14ac:dyDescent="0.15">
      <c r="A560" s="72"/>
      <c r="B560" s="73"/>
    </row>
    <row r="561" spans="1:2" x14ac:dyDescent="0.15">
      <c r="A561" s="72"/>
      <c r="B561" s="73"/>
    </row>
    <row r="562" spans="1:2" x14ac:dyDescent="0.15">
      <c r="A562" s="72"/>
      <c r="B562" s="73"/>
    </row>
    <row r="563" spans="1:2" x14ac:dyDescent="0.15">
      <c r="A563" s="72"/>
      <c r="B563" s="73"/>
    </row>
    <row r="564" spans="1:2" x14ac:dyDescent="0.15">
      <c r="A564" s="72"/>
      <c r="B564" s="73"/>
    </row>
    <row r="565" spans="1:2" x14ac:dyDescent="0.15">
      <c r="A565" s="72"/>
      <c r="B565" s="73"/>
    </row>
    <row r="566" spans="1:2" x14ac:dyDescent="0.15">
      <c r="A566" s="72"/>
      <c r="B566" s="73"/>
    </row>
    <row r="567" spans="1:2" x14ac:dyDescent="0.15">
      <c r="A567" s="72"/>
      <c r="B567" s="73"/>
    </row>
    <row r="568" spans="1:2" x14ac:dyDescent="0.15">
      <c r="A568" s="72"/>
      <c r="B568" s="73"/>
    </row>
    <row r="569" spans="1:2" x14ac:dyDescent="0.15">
      <c r="A569" s="72"/>
      <c r="B569" s="73"/>
    </row>
    <row r="570" spans="1:2" x14ac:dyDescent="0.15">
      <c r="A570" s="72"/>
      <c r="B570" s="73"/>
    </row>
    <row r="571" spans="1:2" x14ac:dyDescent="0.15">
      <c r="A571" s="72"/>
      <c r="B571" s="73"/>
    </row>
    <row r="572" spans="1:2" x14ac:dyDescent="0.15">
      <c r="A572" s="72"/>
      <c r="B572" s="73"/>
    </row>
    <row r="573" spans="1:2" x14ac:dyDescent="0.15">
      <c r="A573" s="72"/>
      <c r="B573" s="73"/>
    </row>
    <row r="574" spans="1:2" x14ac:dyDescent="0.15">
      <c r="A574" s="72"/>
      <c r="B574" s="73"/>
    </row>
    <row r="575" spans="1:2" x14ac:dyDescent="0.15">
      <c r="A575" s="72"/>
      <c r="B575" s="73"/>
    </row>
    <row r="576" spans="1:2" x14ac:dyDescent="0.15">
      <c r="A576" s="72"/>
      <c r="B576" s="73"/>
    </row>
    <row r="577" spans="1:2" x14ac:dyDescent="0.15">
      <c r="A577" s="72"/>
      <c r="B577" s="73"/>
    </row>
    <row r="578" spans="1:2" x14ac:dyDescent="0.15">
      <c r="A578" s="72"/>
      <c r="B578" s="73"/>
    </row>
    <row r="579" spans="1:2" x14ac:dyDescent="0.15">
      <c r="A579" s="72"/>
      <c r="B579" s="73"/>
    </row>
    <row r="580" spans="1:2" x14ac:dyDescent="0.15">
      <c r="A580" s="72"/>
      <c r="B580" s="73"/>
    </row>
    <row r="581" spans="1:2" x14ac:dyDescent="0.15">
      <c r="A581" s="72"/>
      <c r="B581" s="73"/>
    </row>
    <row r="582" spans="1:2" x14ac:dyDescent="0.15">
      <c r="A582" s="72"/>
      <c r="B582" s="73"/>
    </row>
    <row r="583" spans="1:2" x14ac:dyDescent="0.15">
      <c r="A583" s="72"/>
      <c r="B583" s="73"/>
    </row>
    <row r="584" spans="1:2" x14ac:dyDescent="0.15">
      <c r="A584" s="72"/>
      <c r="B584" s="73"/>
    </row>
    <row r="585" spans="1:2" x14ac:dyDescent="0.15">
      <c r="A585" s="72"/>
      <c r="B585" s="73"/>
    </row>
    <row r="586" spans="1:2" x14ac:dyDescent="0.15">
      <c r="A586" s="72"/>
      <c r="B586" s="73"/>
    </row>
    <row r="587" spans="1:2" x14ac:dyDescent="0.15">
      <c r="A587" s="72"/>
      <c r="B587" s="73"/>
    </row>
    <row r="588" spans="1:2" x14ac:dyDescent="0.15">
      <c r="A588" s="72"/>
      <c r="B588" s="73"/>
    </row>
    <row r="589" spans="1:2" x14ac:dyDescent="0.15">
      <c r="A589" s="72"/>
      <c r="B589" s="73"/>
    </row>
    <row r="590" spans="1:2" x14ac:dyDescent="0.15">
      <c r="A590" s="72"/>
      <c r="B590" s="73"/>
    </row>
    <row r="591" spans="1:2" x14ac:dyDescent="0.15">
      <c r="A591" s="72"/>
      <c r="B591" s="73"/>
    </row>
    <row r="592" spans="1:2" x14ac:dyDescent="0.15">
      <c r="A592" s="72"/>
      <c r="B592" s="73"/>
    </row>
    <row r="593" spans="1:2" x14ac:dyDescent="0.15">
      <c r="A593" s="72"/>
      <c r="B593" s="73"/>
    </row>
    <row r="594" spans="1:2" x14ac:dyDescent="0.15">
      <c r="A594" s="72"/>
      <c r="B594" s="73"/>
    </row>
    <row r="595" spans="1:2" x14ac:dyDescent="0.15">
      <c r="A595" s="72"/>
      <c r="B595" s="73"/>
    </row>
    <row r="596" spans="1:2" x14ac:dyDescent="0.15">
      <c r="A596" s="72"/>
      <c r="B596" s="73"/>
    </row>
    <row r="597" spans="1:2" x14ac:dyDescent="0.15">
      <c r="A597" s="72"/>
      <c r="B597" s="73"/>
    </row>
    <row r="598" spans="1:2" x14ac:dyDescent="0.15">
      <c r="A598" s="72"/>
      <c r="B598" s="73"/>
    </row>
    <row r="599" spans="1:2" x14ac:dyDescent="0.15">
      <c r="A599" s="72"/>
      <c r="B599" s="73"/>
    </row>
    <row r="600" spans="1:2" x14ac:dyDescent="0.15">
      <c r="A600" s="72"/>
      <c r="B600" s="73"/>
    </row>
    <row r="601" spans="1:2" x14ac:dyDescent="0.15">
      <c r="A601" s="72"/>
      <c r="B601" s="73"/>
    </row>
    <row r="602" spans="1:2" x14ac:dyDescent="0.15">
      <c r="A602" s="72"/>
      <c r="B602" s="73"/>
    </row>
    <row r="603" spans="1:2" x14ac:dyDescent="0.15">
      <c r="A603" s="72"/>
      <c r="B603" s="73"/>
    </row>
    <row r="604" spans="1:2" x14ac:dyDescent="0.15">
      <c r="A604" s="72"/>
      <c r="B604" s="73"/>
    </row>
    <row r="605" spans="1:2" x14ac:dyDescent="0.15">
      <c r="A605" s="72"/>
      <c r="B605" s="73"/>
    </row>
    <row r="606" spans="1:2" x14ac:dyDescent="0.15">
      <c r="A606" s="72"/>
      <c r="B606" s="73"/>
    </row>
    <row r="607" spans="1:2" x14ac:dyDescent="0.15">
      <c r="A607" s="72"/>
      <c r="B607" s="73"/>
    </row>
    <row r="608" spans="1:2" x14ac:dyDescent="0.15">
      <c r="A608" s="72"/>
      <c r="B608" s="73"/>
    </row>
    <row r="609" spans="1:2" x14ac:dyDescent="0.15">
      <c r="A609" s="72"/>
      <c r="B609" s="73"/>
    </row>
    <row r="610" spans="1:2" x14ac:dyDescent="0.15">
      <c r="A610" s="72"/>
      <c r="B610" s="73"/>
    </row>
    <row r="611" spans="1:2" x14ac:dyDescent="0.15">
      <c r="A611" s="72"/>
      <c r="B611" s="73"/>
    </row>
    <row r="612" spans="1:2" x14ac:dyDescent="0.15">
      <c r="A612" s="72"/>
      <c r="B612" s="73"/>
    </row>
    <row r="613" spans="1:2" x14ac:dyDescent="0.15">
      <c r="A613" s="72"/>
      <c r="B613" s="73"/>
    </row>
    <row r="614" spans="1:2" x14ac:dyDescent="0.15">
      <c r="A614" s="72"/>
      <c r="B614" s="73"/>
    </row>
    <row r="615" spans="1:2" x14ac:dyDescent="0.15">
      <c r="A615" s="72"/>
      <c r="B615" s="73"/>
    </row>
    <row r="616" spans="1:2" x14ac:dyDescent="0.15">
      <c r="A616" s="72"/>
      <c r="B616" s="73"/>
    </row>
    <row r="617" spans="1:2" x14ac:dyDescent="0.15">
      <c r="A617" s="72"/>
      <c r="B617" s="73"/>
    </row>
    <row r="618" spans="1:2" x14ac:dyDescent="0.15">
      <c r="A618" s="72"/>
      <c r="B618" s="73"/>
    </row>
    <row r="619" spans="1:2" x14ac:dyDescent="0.15">
      <c r="A619" s="72"/>
      <c r="B619" s="73"/>
    </row>
    <row r="620" spans="1:2" x14ac:dyDescent="0.15">
      <c r="A620" s="72"/>
      <c r="B620" s="73"/>
    </row>
    <row r="621" spans="1:2" x14ac:dyDescent="0.15">
      <c r="A621" s="72"/>
      <c r="B621" s="73"/>
    </row>
    <row r="622" spans="1:2" x14ac:dyDescent="0.15">
      <c r="A622" s="72"/>
      <c r="B622" s="73"/>
    </row>
    <row r="623" spans="1:2" x14ac:dyDescent="0.15">
      <c r="A623" s="72"/>
      <c r="B623" s="73"/>
    </row>
    <row r="624" spans="1:2" x14ac:dyDescent="0.15">
      <c r="A624" s="72"/>
      <c r="B624" s="73"/>
    </row>
    <row r="625" spans="1:2" x14ac:dyDescent="0.15">
      <c r="A625" s="72"/>
      <c r="B625" s="73"/>
    </row>
    <row r="626" spans="1:2" x14ac:dyDescent="0.15">
      <c r="A626" s="72"/>
      <c r="B626" s="73"/>
    </row>
    <row r="627" spans="1:2" x14ac:dyDescent="0.15">
      <c r="A627" s="72"/>
      <c r="B627" s="73"/>
    </row>
    <row r="628" spans="1:2" x14ac:dyDescent="0.15">
      <c r="A628" s="72"/>
      <c r="B628" s="73"/>
    </row>
    <row r="629" spans="1:2" x14ac:dyDescent="0.15">
      <c r="A629" s="72"/>
      <c r="B629" s="73"/>
    </row>
    <row r="630" spans="1:2" x14ac:dyDescent="0.15">
      <c r="A630" s="72"/>
      <c r="B630" s="73"/>
    </row>
    <row r="631" spans="1:2" x14ac:dyDescent="0.15">
      <c r="A631" s="72"/>
      <c r="B631" s="73"/>
    </row>
    <row r="632" spans="1:2" x14ac:dyDescent="0.15">
      <c r="A632" s="72"/>
      <c r="B632" s="73"/>
    </row>
    <row r="633" spans="1:2" x14ac:dyDescent="0.15">
      <c r="A633" s="72"/>
      <c r="B633" s="73"/>
    </row>
    <row r="634" spans="1:2" x14ac:dyDescent="0.15">
      <c r="A634" s="72"/>
      <c r="B634" s="73"/>
    </row>
    <row r="635" spans="1:2" x14ac:dyDescent="0.15">
      <c r="A635" s="72"/>
      <c r="B635" s="73"/>
    </row>
    <row r="636" spans="1:2" x14ac:dyDescent="0.15">
      <c r="A636" s="72"/>
      <c r="B636" s="73"/>
    </row>
    <row r="637" spans="1:2" x14ac:dyDescent="0.15">
      <c r="A637" s="72"/>
      <c r="B637" s="73"/>
    </row>
    <row r="638" spans="1:2" x14ac:dyDescent="0.15">
      <c r="A638" s="72"/>
      <c r="B638" s="73"/>
    </row>
    <row r="639" spans="1:2" x14ac:dyDescent="0.15">
      <c r="A639" s="72"/>
      <c r="B639" s="73"/>
    </row>
    <row r="640" spans="1:2" x14ac:dyDescent="0.15">
      <c r="A640" s="72"/>
      <c r="B640" s="73"/>
    </row>
    <row r="641" spans="1:2" x14ac:dyDescent="0.15">
      <c r="A641" s="72"/>
      <c r="B641" s="73"/>
    </row>
    <row r="642" spans="1:2" x14ac:dyDescent="0.15">
      <c r="A642" s="72"/>
      <c r="B642" s="73"/>
    </row>
    <row r="643" spans="1:2" x14ac:dyDescent="0.15">
      <c r="A643" s="72"/>
      <c r="B643" s="73"/>
    </row>
    <row r="644" spans="1:2" x14ac:dyDescent="0.15">
      <c r="A644" s="72"/>
      <c r="B644" s="73"/>
    </row>
    <row r="645" spans="1:2" x14ac:dyDescent="0.15">
      <c r="A645" s="72"/>
      <c r="B645" s="73"/>
    </row>
    <row r="646" spans="1:2" x14ac:dyDescent="0.15">
      <c r="A646" s="72"/>
      <c r="B646" s="73"/>
    </row>
    <row r="647" spans="1:2" x14ac:dyDescent="0.15">
      <c r="A647" s="72"/>
      <c r="B647" s="73"/>
    </row>
    <row r="648" spans="1:2" x14ac:dyDescent="0.15">
      <c r="A648" s="72"/>
      <c r="B648" s="73"/>
    </row>
    <row r="649" spans="1:2" x14ac:dyDescent="0.15">
      <c r="A649" s="72"/>
      <c r="B649" s="73"/>
    </row>
    <row r="650" spans="1:2" x14ac:dyDescent="0.15">
      <c r="A650" s="72"/>
      <c r="B650" s="73"/>
    </row>
    <row r="651" spans="1:2" x14ac:dyDescent="0.15">
      <c r="A651" s="72"/>
      <c r="B651" s="73"/>
    </row>
    <row r="652" spans="1:2" x14ac:dyDescent="0.15">
      <c r="A652" s="72"/>
      <c r="B652" s="73"/>
    </row>
    <row r="653" spans="1:2" x14ac:dyDescent="0.15">
      <c r="A653" s="72"/>
      <c r="B653" s="73"/>
    </row>
    <row r="654" spans="1:2" x14ac:dyDescent="0.15">
      <c r="A654" s="72"/>
      <c r="B654" s="73"/>
    </row>
    <row r="655" spans="1:2" x14ac:dyDescent="0.15">
      <c r="A655" s="72"/>
      <c r="B655" s="73"/>
    </row>
    <row r="656" spans="1:2" x14ac:dyDescent="0.15">
      <c r="A656" s="72"/>
      <c r="B656" s="73"/>
    </row>
    <row r="657" spans="1:2" x14ac:dyDescent="0.15">
      <c r="A657" s="72"/>
      <c r="B657" s="73"/>
    </row>
    <row r="658" spans="1:2" x14ac:dyDescent="0.15">
      <c r="A658" s="72"/>
      <c r="B658" s="73"/>
    </row>
    <row r="659" spans="1:2" x14ac:dyDescent="0.15">
      <c r="A659" s="72"/>
      <c r="B659" s="73"/>
    </row>
    <row r="660" spans="1:2" x14ac:dyDescent="0.15">
      <c r="A660" s="72"/>
      <c r="B660" s="73"/>
    </row>
    <row r="661" spans="1:2" x14ac:dyDescent="0.15">
      <c r="A661" s="72"/>
      <c r="B661" s="73"/>
    </row>
    <row r="662" spans="1:2" x14ac:dyDescent="0.15">
      <c r="A662" s="72"/>
      <c r="B662" s="73"/>
    </row>
    <row r="663" spans="1:2" x14ac:dyDescent="0.15">
      <c r="A663" s="72"/>
      <c r="B663" s="73"/>
    </row>
    <row r="664" spans="1:2" x14ac:dyDescent="0.15">
      <c r="A664" s="72"/>
      <c r="B664" s="73"/>
    </row>
    <row r="665" spans="1:2" x14ac:dyDescent="0.15">
      <c r="A665" s="72"/>
      <c r="B665" s="73"/>
    </row>
    <row r="666" spans="1:2" x14ac:dyDescent="0.15">
      <c r="A666" s="72"/>
      <c r="B666" s="73"/>
    </row>
    <row r="667" spans="1:2" x14ac:dyDescent="0.15">
      <c r="A667" s="72"/>
      <c r="B667" s="73"/>
    </row>
    <row r="668" spans="1:2" x14ac:dyDescent="0.15">
      <c r="A668" s="72"/>
      <c r="B668" s="73"/>
    </row>
    <row r="669" spans="1:2" x14ac:dyDescent="0.15">
      <c r="A669" s="72"/>
      <c r="B669" s="73"/>
    </row>
    <row r="670" spans="1:2" x14ac:dyDescent="0.15">
      <c r="A670" s="72"/>
      <c r="B670" s="73"/>
    </row>
    <row r="671" spans="1:2" x14ac:dyDescent="0.15">
      <c r="A671" s="72"/>
      <c r="B671" s="73"/>
    </row>
    <row r="672" spans="1:2" x14ac:dyDescent="0.15">
      <c r="A672" s="72"/>
      <c r="B672" s="73"/>
    </row>
    <row r="673" spans="1:2" x14ac:dyDescent="0.15">
      <c r="A673" s="72"/>
      <c r="B673" s="73"/>
    </row>
    <row r="674" spans="1:2" x14ac:dyDescent="0.15">
      <c r="A674" s="72"/>
      <c r="B674" s="73"/>
    </row>
    <row r="675" spans="1:2" x14ac:dyDescent="0.15">
      <c r="A675" s="72"/>
      <c r="B675" s="73"/>
    </row>
    <row r="676" spans="1:2" x14ac:dyDescent="0.15">
      <c r="A676" s="72"/>
      <c r="B676" s="73"/>
    </row>
    <row r="677" spans="1:2" x14ac:dyDescent="0.15">
      <c r="A677" s="72"/>
      <c r="B677" s="73"/>
    </row>
    <row r="678" spans="1:2" x14ac:dyDescent="0.15">
      <c r="A678" s="72"/>
      <c r="B678" s="73"/>
    </row>
    <row r="679" spans="1:2" x14ac:dyDescent="0.15">
      <c r="A679" s="72"/>
      <c r="B679" s="73"/>
    </row>
    <row r="680" spans="1:2" x14ac:dyDescent="0.15">
      <c r="A680" s="72"/>
      <c r="B680" s="73"/>
    </row>
    <row r="681" spans="1:2" x14ac:dyDescent="0.15">
      <c r="A681" s="72"/>
      <c r="B681" s="73"/>
    </row>
    <row r="682" spans="1:2" x14ac:dyDescent="0.15">
      <c r="A682" s="72"/>
      <c r="B682" s="73"/>
    </row>
    <row r="683" spans="1:2" x14ac:dyDescent="0.15">
      <c r="A683" s="72"/>
      <c r="B683" s="73"/>
    </row>
    <row r="684" spans="1:2" x14ac:dyDescent="0.15">
      <c r="A684" s="72"/>
      <c r="B684" s="73"/>
    </row>
    <row r="685" spans="1:2" x14ac:dyDescent="0.15">
      <c r="A685" s="72"/>
      <c r="B685" s="73"/>
    </row>
    <row r="686" spans="1:2" x14ac:dyDescent="0.15">
      <c r="A686" s="72"/>
      <c r="B686" s="73"/>
    </row>
    <row r="687" spans="1:2" x14ac:dyDescent="0.15">
      <c r="A687" s="72"/>
      <c r="B687" s="73"/>
    </row>
    <row r="688" spans="1:2" x14ac:dyDescent="0.15">
      <c r="A688" s="72"/>
      <c r="B688" s="73"/>
    </row>
    <row r="689" spans="1:2" x14ac:dyDescent="0.15">
      <c r="A689" s="72"/>
      <c r="B689" s="73"/>
    </row>
    <row r="690" spans="1:2" x14ac:dyDescent="0.15">
      <c r="A690" s="72"/>
      <c r="B690" s="73"/>
    </row>
    <row r="691" spans="1:2" x14ac:dyDescent="0.15">
      <c r="A691" s="72"/>
      <c r="B691" s="73"/>
    </row>
    <row r="692" spans="1:2" x14ac:dyDescent="0.15">
      <c r="A692" s="72"/>
      <c r="B692" s="73"/>
    </row>
    <row r="693" spans="1:2" x14ac:dyDescent="0.15">
      <c r="A693" s="72"/>
      <c r="B693" s="73"/>
    </row>
    <row r="694" spans="1:2" x14ac:dyDescent="0.15">
      <c r="A694" s="72"/>
      <c r="B694" s="73"/>
    </row>
    <row r="695" spans="1:2" x14ac:dyDescent="0.15">
      <c r="A695" s="72"/>
      <c r="B695" s="73"/>
    </row>
    <row r="696" spans="1:2" x14ac:dyDescent="0.15">
      <c r="A696" s="72"/>
      <c r="B696" s="73"/>
    </row>
    <row r="697" spans="1:2" x14ac:dyDescent="0.15">
      <c r="A697" s="72"/>
      <c r="B697" s="73"/>
    </row>
    <row r="698" spans="1:2" x14ac:dyDescent="0.15">
      <c r="A698" s="72"/>
      <c r="B698" s="73"/>
    </row>
    <row r="699" spans="1:2" x14ac:dyDescent="0.15">
      <c r="A699" s="72"/>
      <c r="B699" s="73"/>
    </row>
    <row r="700" spans="1:2" x14ac:dyDescent="0.15">
      <c r="A700" s="72"/>
      <c r="B700" s="73"/>
    </row>
    <row r="701" spans="1:2" x14ac:dyDescent="0.15">
      <c r="A701" s="72"/>
      <c r="B701" s="73"/>
    </row>
    <row r="702" spans="1:2" x14ac:dyDescent="0.15">
      <c r="A702" s="72"/>
      <c r="B702" s="73"/>
    </row>
    <row r="703" spans="1:2" x14ac:dyDescent="0.15">
      <c r="A703" s="72"/>
      <c r="B703" s="73"/>
    </row>
    <row r="704" spans="1:2" x14ac:dyDescent="0.15">
      <c r="A704" s="72"/>
      <c r="B704" s="73"/>
    </row>
    <row r="705" spans="1:2" x14ac:dyDescent="0.15">
      <c r="A705" s="72"/>
      <c r="B705" s="73"/>
    </row>
    <row r="706" spans="1:2" x14ac:dyDescent="0.15">
      <c r="A706" s="72"/>
      <c r="B706" s="73"/>
    </row>
    <row r="707" spans="1:2" x14ac:dyDescent="0.15">
      <c r="A707" s="72"/>
      <c r="B707" s="73"/>
    </row>
    <row r="708" spans="1:2" x14ac:dyDescent="0.15">
      <c r="A708" s="72"/>
      <c r="B708" s="73"/>
    </row>
    <row r="709" spans="1:2" x14ac:dyDescent="0.15">
      <c r="A709" s="72"/>
      <c r="B709" s="73"/>
    </row>
    <row r="710" spans="1:2" x14ac:dyDescent="0.15">
      <c r="A710" s="72"/>
      <c r="B710" s="73"/>
    </row>
    <row r="711" spans="1:2" x14ac:dyDescent="0.15">
      <c r="A711" s="72"/>
      <c r="B711" s="73"/>
    </row>
    <row r="712" spans="1:2" x14ac:dyDescent="0.15">
      <c r="A712" s="72"/>
      <c r="B712" s="73"/>
    </row>
    <row r="713" spans="1:2" x14ac:dyDescent="0.15">
      <c r="A713" s="72"/>
      <c r="B713" s="73"/>
    </row>
    <row r="714" spans="1:2" x14ac:dyDescent="0.15">
      <c r="A714" s="72"/>
      <c r="B714" s="73"/>
    </row>
    <row r="715" spans="1:2" x14ac:dyDescent="0.15">
      <c r="A715" s="72"/>
      <c r="B715" s="73"/>
    </row>
    <row r="716" spans="1:2" x14ac:dyDescent="0.15">
      <c r="A716" s="72"/>
      <c r="B716" s="73"/>
    </row>
    <row r="717" spans="1:2" x14ac:dyDescent="0.15">
      <c r="A717" s="72"/>
      <c r="B717" s="73"/>
    </row>
    <row r="718" spans="1:2" x14ac:dyDescent="0.15">
      <c r="A718" s="72"/>
      <c r="B718" s="73"/>
    </row>
    <row r="719" spans="1:2" x14ac:dyDescent="0.15">
      <c r="A719" s="72"/>
      <c r="B719" s="73"/>
    </row>
    <row r="720" spans="1:2" x14ac:dyDescent="0.15">
      <c r="A720" s="72"/>
      <c r="B720" s="73"/>
    </row>
    <row r="721" spans="1:2" x14ac:dyDescent="0.15">
      <c r="A721" s="72"/>
      <c r="B721" s="73"/>
    </row>
    <row r="722" spans="1:2" x14ac:dyDescent="0.15">
      <c r="A722" s="72"/>
      <c r="B722" s="73"/>
    </row>
    <row r="723" spans="1:2" x14ac:dyDescent="0.15">
      <c r="A723" s="72"/>
      <c r="B723" s="73"/>
    </row>
    <row r="724" spans="1:2" x14ac:dyDescent="0.15">
      <c r="A724" s="72"/>
      <c r="B724" s="73"/>
    </row>
    <row r="725" spans="1:2" x14ac:dyDescent="0.15">
      <c r="A725" s="72"/>
      <c r="B725" s="73"/>
    </row>
    <row r="726" spans="1:2" x14ac:dyDescent="0.15">
      <c r="A726" s="72"/>
      <c r="B726" s="73"/>
    </row>
    <row r="727" spans="1:2" x14ac:dyDescent="0.15">
      <c r="A727" s="72"/>
      <c r="B727" s="73"/>
    </row>
    <row r="728" spans="1:2" x14ac:dyDescent="0.15">
      <c r="A728" s="72"/>
      <c r="B728" s="73"/>
    </row>
    <row r="729" spans="1:2" x14ac:dyDescent="0.15">
      <c r="A729" s="72"/>
      <c r="B729" s="73"/>
    </row>
    <row r="730" spans="1:2" x14ac:dyDescent="0.15">
      <c r="A730" s="72"/>
      <c r="B730" s="73"/>
    </row>
    <row r="731" spans="1:2" x14ac:dyDescent="0.15">
      <c r="A731" s="72"/>
      <c r="B731" s="73"/>
    </row>
    <row r="732" spans="1:2" x14ac:dyDescent="0.15">
      <c r="A732" s="72"/>
      <c r="B732" s="73"/>
    </row>
    <row r="733" spans="1:2" x14ac:dyDescent="0.15">
      <c r="A733" s="72"/>
      <c r="B733" s="73"/>
    </row>
    <row r="734" spans="1:2" x14ac:dyDescent="0.15">
      <c r="A734" s="72"/>
      <c r="B734" s="73"/>
    </row>
    <row r="735" spans="1:2" x14ac:dyDescent="0.15">
      <c r="A735" s="72"/>
      <c r="B735" s="73"/>
    </row>
    <row r="736" spans="1:2" x14ac:dyDescent="0.15">
      <c r="A736" s="72"/>
      <c r="B736" s="73"/>
    </row>
    <row r="737" spans="1:2" x14ac:dyDescent="0.15">
      <c r="A737" s="72"/>
      <c r="B737" s="73"/>
    </row>
    <row r="738" spans="1:2" x14ac:dyDescent="0.15">
      <c r="A738" s="72"/>
      <c r="B738" s="73"/>
    </row>
    <row r="739" spans="1:2" x14ac:dyDescent="0.15">
      <c r="A739" s="72"/>
      <c r="B739" s="73"/>
    </row>
    <row r="740" spans="1:2" x14ac:dyDescent="0.15">
      <c r="A740" s="72"/>
      <c r="B740" s="73"/>
    </row>
    <row r="741" spans="1:2" x14ac:dyDescent="0.15">
      <c r="A741" s="72"/>
      <c r="B741" s="73"/>
    </row>
    <row r="742" spans="1:2" x14ac:dyDescent="0.15">
      <c r="A742" s="72"/>
      <c r="B742" s="73"/>
    </row>
    <row r="743" spans="1:2" x14ac:dyDescent="0.15">
      <c r="A743" s="72"/>
      <c r="B743" s="73"/>
    </row>
    <row r="744" spans="1:2" x14ac:dyDescent="0.15">
      <c r="A744" s="72"/>
      <c r="B744" s="73"/>
    </row>
    <row r="745" spans="1:2" x14ac:dyDescent="0.15">
      <c r="A745" s="72"/>
      <c r="B745" s="73"/>
    </row>
    <row r="746" spans="1:2" x14ac:dyDescent="0.15">
      <c r="A746" s="72"/>
      <c r="B746" s="73"/>
    </row>
    <row r="747" spans="1:2" x14ac:dyDescent="0.15">
      <c r="A747" s="72"/>
      <c r="B747" s="73"/>
    </row>
    <row r="748" spans="1:2" x14ac:dyDescent="0.15">
      <c r="A748" s="72"/>
      <c r="B748" s="73"/>
    </row>
    <row r="749" spans="1:2" x14ac:dyDescent="0.15">
      <c r="A749" s="72"/>
      <c r="B749" s="73"/>
    </row>
    <row r="750" spans="1:2" x14ac:dyDescent="0.15">
      <c r="A750" s="72"/>
      <c r="B750" s="73"/>
    </row>
    <row r="751" spans="1:2" x14ac:dyDescent="0.15">
      <c r="A751" s="72"/>
      <c r="B751" s="73"/>
    </row>
    <row r="752" spans="1:2" x14ac:dyDescent="0.15">
      <c r="A752" s="72"/>
      <c r="B752" s="73"/>
    </row>
    <row r="753" spans="1:2" x14ac:dyDescent="0.15">
      <c r="A753" s="72"/>
      <c r="B753" s="73"/>
    </row>
    <row r="754" spans="1:2" x14ac:dyDescent="0.15">
      <c r="A754" s="72"/>
      <c r="B754" s="73"/>
    </row>
    <row r="755" spans="1:2" x14ac:dyDescent="0.15">
      <c r="A755" s="72"/>
      <c r="B755" s="73"/>
    </row>
    <row r="756" spans="1:2" x14ac:dyDescent="0.15">
      <c r="A756" s="72"/>
      <c r="B756" s="73"/>
    </row>
    <row r="757" spans="1:2" x14ac:dyDescent="0.15">
      <c r="A757" s="72"/>
      <c r="B757" s="73"/>
    </row>
    <row r="758" spans="1:2" x14ac:dyDescent="0.15">
      <c r="A758" s="72"/>
      <c r="B758" s="73"/>
    </row>
    <row r="759" spans="1:2" x14ac:dyDescent="0.15">
      <c r="A759" s="72"/>
      <c r="B759" s="73"/>
    </row>
    <row r="760" spans="1:2" x14ac:dyDescent="0.15">
      <c r="A760" s="72"/>
      <c r="B760" s="73"/>
    </row>
    <row r="761" spans="1:2" x14ac:dyDescent="0.15">
      <c r="A761" s="72"/>
      <c r="B761" s="73"/>
    </row>
    <row r="762" spans="1:2" x14ac:dyDescent="0.15">
      <c r="A762" s="72"/>
      <c r="B762" s="73"/>
    </row>
    <row r="763" spans="1:2" x14ac:dyDescent="0.15">
      <c r="A763" s="72"/>
      <c r="B763" s="73"/>
    </row>
    <row r="764" spans="1:2" x14ac:dyDescent="0.15">
      <c r="A764" s="72"/>
      <c r="B764" s="73"/>
    </row>
    <row r="765" spans="1:2" x14ac:dyDescent="0.15">
      <c r="A765" s="72"/>
      <c r="B765" s="73"/>
    </row>
    <row r="766" spans="1:2" x14ac:dyDescent="0.15">
      <c r="A766" s="72"/>
      <c r="B766" s="73"/>
    </row>
    <row r="767" spans="1:2" x14ac:dyDescent="0.15">
      <c r="A767" s="72"/>
      <c r="B767" s="73"/>
    </row>
    <row r="768" spans="1:2" x14ac:dyDescent="0.15">
      <c r="A768" s="72"/>
      <c r="B768" s="73"/>
    </row>
    <row r="769" spans="1:2" x14ac:dyDescent="0.15">
      <c r="A769" s="72"/>
      <c r="B769" s="73"/>
    </row>
    <row r="770" spans="1:2" x14ac:dyDescent="0.15">
      <c r="A770" s="72"/>
      <c r="B770" s="73"/>
    </row>
    <row r="771" spans="1:2" x14ac:dyDescent="0.15">
      <c r="A771" s="72"/>
      <c r="B771" s="73"/>
    </row>
    <row r="772" spans="1:2" x14ac:dyDescent="0.15">
      <c r="A772" s="72"/>
      <c r="B772" s="73"/>
    </row>
    <row r="773" spans="1:2" x14ac:dyDescent="0.15">
      <c r="A773" s="72"/>
      <c r="B773" s="73"/>
    </row>
    <row r="774" spans="1:2" x14ac:dyDescent="0.15">
      <c r="A774" s="72"/>
      <c r="B774" s="73"/>
    </row>
    <row r="775" spans="1:2" x14ac:dyDescent="0.15">
      <c r="A775" s="72"/>
      <c r="B775" s="73"/>
    </row>
    <row r="776" spans="1:2" x14ac:dyDescent="0.15">
      <c r="A776" s="72"/>
      <c r="B776" s="73"/>
    </row>
    <row r="777" spans="1:2" x14ac:dyDescent="0.15">
      <c r="A777" s="72"/>
      <c r="B777" s="73"/>
    </row>
    <row r="778" spans="1:2" x14ac:dyDescent="0.15">
      <c r="A778" s="72"/>
      <c r="B778" s="73"/>
    </row>
    <row r="779" spans="1:2" x14ac:dyDescent="0.15">
      <c r="A779" s="72"/>
      <c r="B779" s="73"/>
    </row>
    <row r="780" spans="1:2" x14ac:dyDescent="0.15">
      <c r="A780" s="72"/>
      <c r="B780" s="73"/>
    </row>
    <row r="781" spans="1:2" x14ac:dyDescent="0.15">
      <c r="A781" s="72"/>
      <c r="B781" s="73"/>
    </row>
    <row r="782" spans="1:2" x14ac:dyDescent="0.15">
      <c r="A782" s="72"/>
      <c r="B782" s="73"/>
    </row>
    <row r="783" spans="1:2" x14ac:dyDescent="0.15">
      <c r="A783" s="72"/>
      <c r="B783" s="73"/>
    </row>
    <row r="784" spans="1:2" x14ac:dyDescent="0.15">
      <c r="A784" s="72"/>
      <c r="B784" s="73"/>
    </row>
    <row r="785" spans="1:2" x14ac:dyDescent="0.15">
      <c r="A785" s="72"/>
      <c r="B785" s="73"/>
    </row>
    <row r="786" spans="1:2" x14ac:dyDescent="0.15">
      <c r="A786" s="72"/>
      <c r="B786" s="73"/>
    </row>
    <row r="787" spans="1:2" x14ac:dyDescent="0.15">
      <c r="A787" s="72"/>
      <c r="B787" s="73"/>
    </row>
    <row r="788" spans="1:2" x14ac:dyDescent="0.15">
      <c r="A788" s="72"/>
      <c r="B788" s="73"/>
    </row>
    <row r="789" spans="1:2" x14ac:dyDescent="0.15">
      <c r="A789" s="72"/>
      <c r="B789" s="73"/>
    </row>
    <row r="790" spans="1:2" x14ac:dyDescent="0.15">
      <c r="A790" s="72"/>
      <c r="B790" s="73"/>
    </row>
    <row r="791" spans="1:2" x14ac:dyDescent="0.15">
      <c r="A791" s="72"/>
      <c r="B791" s="73"/>
    </row>
    <row r="792" spans="1:2" x14ac:dyDescent="0.15">
      <c r="A792" s="72"/>
      <c r="B792" s="73"/>
    </row>
    <row r="793" spans="1:2" x14ac:dyDescent="0.15">
      <c r="A793" s="72"/>
      <c r="B793" s="73"/>
    </row>
    <row r="794" spans="1:2" x14ac:dyDescent="0.15">
      <c r="A794" s="72"/>
      <c r="B794" s="73"/>
    </row>
    <row r="795" spans="1:2" x14ac:dyDescent="0.15">
      <c r="A795" s="72"/>
      <c r="B795" s="73"/>
    </row>
    <row r="796" spans="1:2" x14ac:dyDescent="0.15">
      <c r="A796" s="72"/>
      <c r="B796" s="73"/>
    </row>
    <row r="797" spans="1:2" x14ac:dyDescent="0.15">
      <c r="A797" s="72"/>
      <c r="B797" s="73"/>
    </row>
    <row r="798" spans="1:2" x14ac:dyDescent="0.15">
      <c r="A798" s="72"/>
      <c r="B798" s="73"/>
    </row>
    <row r="799" spans="1:2" x14ac:dyDescent="0.15">
      <c r="A799" s="72"/>
      <c r="B799" s="73"/>
    </row>
    <row r="800" spans="1:2" x14ac:dyDescent="0.15">
      <c r="A800" s="72"/>
      <c r="B800" s="73"/>
    </row>
    <row r="801" spans="1:2" x14ac:dyDescent="0.15">
      <c r="A801" s="72"/>
      <c r="B801" s="73"/>
    </row>
    <row r="802" spans="1:2" x14ac:dyDescent="0.15">
      <c r="A802" s="72"/>
      <c r="B802" s="73"/>
    </row>
    <row r="803" spans="1:2" x14ac:dyDescent="0.15">
      <c r="A803" s="72"/>
      <c r="B803" s="73"/>
    </row>
    <row r="804" spans="1:2" x14ac:dyDescent="0.15">
      <c r="A804" s="72"/>
      <c r="B804" s="73"/>
    </row>
    <row r="805" spans="1:2" x14ac:dyDescent="0.15">
      <c r="A805" s="72"/>
      <c r="B805" s="73"/>
    </row>
    <row r="806" spans="1:2" x14ac:dyDescent="0.15">
      <c r="A806" s="72"/>
      <c r="B806" s="73"/>
    </row>
    <row r="807" spans="1:2" x14ac:dyDescent="0.15">
      <c r="A807" s="72"/>
      <c r="B807" s="73"/>
    </row>
    <row r="808" spans="1:2" x14ac:dyDescent="0.15">
      <c r="A808" s="72"/>
      <c r="B808" s="73"/>
    </row>
    <row r="809" spans="1:2" x14ac:dyDescent="0.15">
      <c r="A809" s="72"/>
      <c r="B809" s="73"/>
    </row>
    <row r="810" spans="1:2" x14ac:dyDescent="0.15">
      <c r="A810" s="72"/>
      <c r="B810" s="73"/>
    </row>
    <row r="811" spans="1:2" x14ac:dyDescent="0.15">
      <c r="A811" s="72"/>
      <c r="B811" s="73"/>
    </row>
    <row r="812" spans="1:2" x14ac:dyDescent="0.15">
      <c r="A812" s="72"/>
      <c r="B812" s="73"/>
    </row>
    <row r="813" spans="1:2" x14ac:dyDescent="0.15">
      <c r="A813" s="72"/>
      <c r="B813" s="73"/>
    </row>
    <row r="814" spans="1:2" x14ac:dyDescent="0.15">
      <c r="A814" s="72"/>
      <c r="B814" s="73"/>
    </row>
    <row r="815" spans="1:2" x14ac:dyDescent="0.15">
      <c r="A815" s="72"/>
      <c r="B815" s="73"/>
    </row>
    <row r="816" spans="1:2" x14ac:dyDescent="0.15">
      <c r="A816" s="72"/>
      <c r="B816" s="73"/>
    </row>
    <row r="817" spans="1:2" x14ac:dyDescent="0.15">
      <c r="A817" s="72"/>
      <c r="B817" s="73"/>
    </row>
    <row r="818" spans="1:2" x14ac:dyDescent="0.15">
      <c r="A818" s="72"/>
      <c r="B818" s="73"/>
    </row>
    <row r="819" spans="1:2" x14ac:dyDescent="0.15">
      <c r="A819" s="72"/>
      <c r="B819" s="73"/>
    </row>
    <row r="820" spans="1:2" x14ac:dyDescent="0.15">
      <c r="A820" s="72"/>
      <c r="B820" s="73"/>
    </row>
    <row r="821" spans="1:2" x14ac:dyDescent="0.15">
      <c r="A821" s="72"/>
      <c r="B821" s="73"/>
    </row>
    <row r="822" spans="1:2" x14ac:dyDescent="0.15">
      <c r="A822" s="72"/>
      <c r="B822" s="73"/>
    </row>
    <row r="823" spans="1:2" x14ac:dyDescent="0.15">
      <c r="A823" s="72"/>
      <c r="B823" s="73"/>
    </row>
    <row r="824" spans="1:2" x14ac:dyDescent="0.15">
      <c r="A824" s="72"/>
      <c r="B824" s="73"/>
    </row>
    <row r="825" spans="1:2" x14ac:dyDescent="0.15">
      <c r="A825" s="72"/>
      <c r="B825" s="73"/>
    </row>
    <row r="826" spans="1:2" x14ac:dyDescent="0.15">
      <c r="A826" s="72"/>
      <c r="B826" s="73"/>
    </row>
    <row r="827" spans="1:2" x14ac:dyDescent="0.15">
      <c r="A827" s="72"/>
      <c r="B827" s="73"/>
    </row>
    <row r="828" spans="1:2" x14ac:dyDescent="0.15">
      <c r="A828" s="72"/>
      <c r="B828" s="73"/>
    </row>
    <row r="829" spans="1:2" x14ac:dyDescent="0.15">
      <c r="A829" s="72"/>
      <c r="B829" s="73"/>
    </row>
    <row r="830" spans="1:2" x14ac:dyDescent="0.15">
      <c r="A830" s="72"/>
      <c r="B830" s="73"/>
    </row>
    <row r="831" spans="1:2" x14ac:dyDescent="0.15">
      <c r="A831" s="72"/>
      <c r="B831" s="73"/>
    </row>
    <row r="832" spans="1:2" x14ac:dyDescent="0.15">
      <c r="A832" s="72"/>
      <c r="B832" s="73"/>
    </row>
    <row r="833" spans="1:2" x14ac:dyDescent="0.15">
      <c r="A833" s="72"/>
      <c r="B833" s="73"/>
    </row>
    <row r="834" spans="1:2" x14ac:dyDescent="0.15">
      <c r="A834" s="72"/>
      <c r="B834" s="73"/>
    </row>
    <row r="835" spans="1:2" x14ac:dyDescent="0.15">
      <c r="A835" s="72"/>
      <c r="B835" s="73"/>
    </row>
    <row r="836" spans="1:2" x14ac:dyDescent="0.15">
      <c r="A836" s="72"/>
      <c r="B836" s="73"/>
    </row>
    <row r="837" spans="1:2" x14ac:dyDescent="0.15">
      <c r="A837" s="72"/>
      <c r="B837" s="73"/>
    </row>
    <row r="838" spans="1:2" x14ac:dyDescent="0.15">
      <c r="A838" s="72"/>
      <c r="B838" s="73"/>
    </row>
    <row r="839" spans="1:2" x14ac:dyDescent="0.15">
      <c r="A839" s="72"/>
      <c r="B839" s="73"/>
    </row>
    <row r="840" spans="1:2" x14ac:dyDescent="0.15">
      <c r="A840" s="72"/>
      <c r="B840" s="73"/>
    </row>
    <row r="841" spans="1:2" x14ac:dyDescent="0.15">
      <c r="A841" s="72"/>
      <c r="B841" s="73"/>
    </row>
    <row r="842" spans="1:2" x14ac:dyDescent="0.15">
      <c r="A842" s="72"/>
      <c r="B842" s="73"/>
    </row>
    <row r="843" spans="1:2" x14ac:dyDescent="0.15">
      <c r="A843" s="72"/>
      <c r="B843" s="73"/>
    </row>
    <row r="844" spans="1:2" x14ac:dyDescent="0.15">
      <c r="A844" s="72"/>
      <c r="B844" s="73"/>
    </row>
    <row r="845" spans="1:2" x14ac:dyDescent="0.15">
      <c r="A845" s="72"/>
      <c r="B845" s="73"/>
    </row>
    <row r="846" spans="1:2" x14ac:dyDescent="0.15">
      <c r="A846" s="72"/>
      <c r="B846" s="73"/>
    </row>
    <row r="847" spans="1:2" x14ac:dyDescent="0.15">
      <c r="A847" s="72"/>
      <c r="B847" s="73"/>
    </row>
    <row r="848" spans="1:2" x14ac:dyDescent="0.15">
      <c r="A848" s="72"/>
      <c r="B848" s="73"/>
    </row>
    <row r="849" spans="1:2" x14ac:dyDescent="0.15">
      <c r="A849" s="72"/>
      <c r="B849" s="73"/>
    </row>
    <row r="850" spans="1:2" x14ac:dyDescent="0.15">
      <c r="A850" s="72"/>
      <c r="B850" s="73"/>
    </row>
    <row r="851" spans="1:2" x14ac:dyDescent="0.15">
      <c r="A851" s="72"/>
      <c r="B851" s="73"/>
    </row>
    <row r="852" spans="1:2" x14ac:dyDescent="0.15">
      <c r="A852" s="72"/>
      <c r="B852" s="73"/>
    </row>
    <row r="853" spans="1:2" x14ac:dyDescent="0.15">
      <c r="A853" s="72"/>
      <c r="B853" s="73"/>
    </row>
    <row r="854" spans="1:2" x14ac:dyDescent="0.15">
      <c r="A854" s="72"/>
      <c r="B854" s="73"/>
    </row>
    <row r="855" spans="1:2" x14ac:dyDescent="0.15">
      <c r="A855" s="72"/>
      <c r="B855" s="73"/>
    </row>
    <row r="856" spans="1:2" x14ac:dyDescent="0.15">
      <c r="A856" s="72"/>
      <c r="B856" s="73"/>
    </row>
    <row r="857" spans="1:2" x14ac:dyDescent="0.15">
      <c r="A857" s="72"/>
      <c r="B857" s="73"/>
    </row>
    <row r="858" spans="1:2" x14ac:dyDescent="0.15">
      <c r="A858" s="72"/>
      <c r="B858" s="73"/>
    </row>
    <row r="859" spans="1:2" x14ac:dyDescent="0.15">
      <c r="A859" s="72"/>
      <c r="B859" s="73"/>
    </row>
    <row r="860" spans="1:2" x14ac:dyDescent="0.15">
      <c r="A860" s="72"/>
      <c r="B860" s="73"/>
    </row>
    <row r="861" spans="1:2" x14ac:dyDescent="0.15">
      <c r="A861" s="72"/>
      <c r="B861" s="73"/>
    </row>
    <row r="862" spans="1:2" x14ac:dyDescent="0.15">
      <c r="A862" s="72"/>
      <c r="B862" s="73"/>
    </row>
    <row r="863" spans="1:2" x14ac:dyDescent="0.15">
      <c r="A863" s="72"/>
      <c r="B863" s="73"/>
    </row>
    <row r="864" spans="1:2" x14ac:dyDescent="0.15">
      <c r="A864" s="72"/>
      <c r="B864" s="73"/>
    </row>
    <row r="865" spans="1:2" x14ac:dyDescent="0.15">
      <c r="A865" s="72"/>
      <c r="B865" s="73"/>
    </row>
    <row r="866" spans="1:2" x14ac:dyDescent="0.15">
      <c r="A866" s="72"/>
      <c r="B866" s="73"/>
    </row>
    <row r="867" spans="1:2" x14ac:dyDescent="0.15">
      <c r="A867" s="72"/>
      <c r="B867" s="73"/>
    </row>
    <row r="868" spans="1:2" x14ac:dyDescent="0.15">
      <c r="A868" s="72"/>
      <c r="B868" s="73"/>
    </row>
    <row r="869" spans="1:2" x14ac:dyDescent="0.15">
      <c r="A869" s="72"/>
      <c r="B869" s="73"/>
    </row>
    <row r="870" spans="1:2" x14ac:dyDescent="0.15">
      <c r="A870" s="72"/>
      <c r="B870" s="73"/>
    </row>
    <row r="871" spans="1:2" x14ac:dyDescent="0.15">
      <c r="A871" s="72"/>
      <c r="B871" s="73"/>
    </row>
    <row r="872" spans="1:2" x14ac:dyDescent="0.15">
      <c r="A872" s="72"/>
      <c r="B872" s="73"/>
    </row>
    <row r="873" spans="1:2" x14ac:dyDescent="0.15">
      <c r="A873" s="72"/>
      <c r="B873" s="73"/>
    </row>
    <row r="874" spans="1:2" x14ac:dyDescent="0.15">
      <c r="A874" s="72"/>
      <c r="B874" s="73"/>
    </row>
    <row r="875" spans="1:2" x14ac:dyDescent="0.15">
      <c r="A875" s="72"/>
      <c r="B875" s="73"/>
    </row>
    <row r="876" spans="1:2" x14ac:dyDescent="0.15">
      <c r="A876" s="72"/>
      <c r="B876" s="73"/>
    </row>
    <row r="877" spans="1:2" x14ac:dyDescent="0.15">
      <c r="A877" s="72"/>
      <c r="B877" s="73"/>
    </row>
    <row r="878" spans="1:2" x14ac:dyDescent="0.15">
      <c r="A878" s="72"/>
      <c r="B878" s="73"/>
    </row>
    <row r="879" spans="1:2" x14ac:dyDescent="0.15">
      <c r="A879" s="72"/>
      <c r="B879" s="73"/>
    </row>
    <row r="880" spans="1:2" x14ac:dyDescent="0.15">
      <c r="A880" s="72"/>
      <c r="B880" s="73"/>
    </row>
    <row r="881" spans="1:2" x14ac:dyDescent="0.15">
      <c r="A881" s="72"/>
      <c r="B881" s="73"/>
    </row>
    <row r="882" spans="1:2" x14ac:dyDescent="0.15">
      <c r="A882" s="72"/>
      <c r="B882" s="73"/>
    </row>
    <row r="883" spans="1:2" x14ac:dyDescent="0.15">
      <c r="A883" s="72"/>
      <c r="B883" s="73"/>
    </row>
    <row r="884" spans="1:2" x14ac:dyDescent="0.15">
      <c r="A884" s="72"/>
      <c r="B884" s="73"/>
    </row>
    <row r="885" spans="1:2" x14ac:dyDescent="0.15">
      <c r="A885" s="72"/>
      <c r="B885" s="73"/>
    </row>
    <row r="886" spans="1:2" x14ac:dyDescent="0.15">
      <c r="A886" s="72"/>
      <c r="B886" s="73"/>
    </row>
    <row r="887" spans="1:2" x14ac:dyDescent="0.15">
      <c r="A887" s="72"/>
      <c r="B887" s="73"/>
    </row>
    <row r="888" spans="1:2" x14ac:dyDescent="0.15">
      <c r="A888" s="72"/>
      <c r="B888" s="73"/>
    </row>
    <row r="889" spans="1:2" x14ac:dyDescent="0.15">
      <c r="A889" s="72"/>
      <c r="B889" s="73"/>
    </row>
    <row r="890" spans="1:2" x14ac:dyDescent="0.15">
      <c r="A890" s="72"/>
      <c r="B890" s="73"/>
    </row>
    <row r="891" spans="1:2" x14ac:dyDescent="0.15">
      <c r="A891" s="72"/>
      <c r="B891" s="73"/>
    </row>
    <row r="892" spans="1:2" x14ac:dyDescent="0.15">
      <c r="A892" s="72"/>
      <c r="B892" s="73"/>
    </row>
    <row r="893" spans="1:2" x14ac:dyDescent="0.15">
      <c r="A893" s="72"/>
      <c r="B893" s="73"/>
    </row>
    <row r="894" spans="1:2" x14ac:dyDescent="0.15">
      <c r="A894" s="72"/>
      <c r="B894" s="73"/>
    </row>
    <row r="895" spans="1:2" x14ac:dyDescent="0.15">
      <c r="A895" s="72"/>
      <c r="B895" s="73"/>
    </row>
    <row r="896" spans="1:2" x14ac:dyDescent="0.15">
      <c r="A896" s="72"/>
      <c r="B896" s="73"/>
    </row>
    <row r="897" spans="1:2" x14ac:dyDescent="0.15">
      <c r="A897" s="72"/>
      <c r="B897" s="73"/>
    </row>
    <row r="898" spans="1:2" x14ac:dyDescent="0.15">
      <c r="A898" s="72"/>
      <c r="B898" s="73"/>
    </row>
    <row r="899" spans="1:2" x14ac:dyDescent="0.15">
      <c r="A899" s="72"/>
      <c r="B899" s="73"/>
    </row>
    <row r="900" spans="1:2" x14ac:dyDescent="0.15">
      <c r="A900" s="72"/>
      <c r="B900" s="73"/>
    </row>
    <row r="901" spans="1:2" x14ac:dyDescent="0.15">
      <c r="A901" s="72"/>
      <c r="B901" s="73"/>
    </row>
    <row r="902" spans="1:2" x14ac:dyDescent="0.15">
      <c r="A902" s="72"/>
      <c r="B902" s="73"/>
    </row>
    <row r="903" spans="1:2" x14ac:dyDescent="0.15">
      <c r="A903" s="72"/>
      <c r="B903" s="73"/>
    </row>
    <row r="904" spans="1:2" x14ac:dyDescent="0.15">
      <c r="A904" s="72"/>
      <c r="B904" s="73"/>
    </row>
    <row r="905" spans="1:2" x14ac:dyDescent="0.15">
      <c r="A905" s="72"/>
      <c r="B905" s="73"/>
    </row>
    <row r="906" spans="1:2" x14ac:dyDescent="0.15">
      <c r="A906" s="72"/>
      <c r="B906" s="73"/>
    </row>
    <row r="907" spans="1:2" x14ac:dyDescent="0.15">
      <c r="A907" s="72"/>
      <c r="B907" s="73"/>
    </row>
    <row r="908" spans="1:2" x14ac:dyDescent="0.15">
      <c r="A908" s="72"/>
      <c r="B908" s="73"/>
    </row>
    <row r="909" spans="1:2" x14ac:dyDescent="0.15">
      <c r="A909" s="72"/>
      <c r="B909" s="73"/>
    </row>
    <row r="910" spans="1:2" x14ac:dyDescent="0.15">
      <c r="A910" s="72"/>
      <c r="B910" s="73"/>
    </row>
    <row r="911" spans="1:2" x14ac:dyDescent="0.15">
      <c r="A911" s="72"/>
      <c r="B911" s="73"/>
    </row>
    <row r="912" spans="1:2" x14ac:dyDescent="0.15">
      <c r="A912" s="72"/>
      <c r="B912" s="73"/>
    </row>
    <row r="913" spans="1:2" x14ac:dyDescent="0.15">
      <c r="A913" s="72"/>
      <c r="B913" s="73"/>
    </row>
    <row r="914" spans="1:2" x14ac:dyDescent="0.15">
      <c r="A914" s="72"/>
      <c r="B914" s="73"/>
    </row>
    <row r="915" spans="1:2" x14ac:dyDescent="0.15">
      <c r="A915" s="72"/>
      <c r="B915" s="73"/>
    </row>
    <row r="916" spans="1:2" x14ac:dyDescent="0.15">
      <c r="A916" s="72"/>
      <c r="B916" s="73"/>
    </row>
    <row r="917" spans="1:2" x14ac:dyDescent="0.15">
      <c r="A917" s="72"/>
      <c r="B917" s="73"/>
    </row>
    <row r="918" spans="1:2" x14ac:dyDescent="0.15">
      <c r="A918" s="72"/>
      <c r="B918" s="73"/>
    </row>
    <row r="919" spans="1:2" x14ac:dyDescent="0.15">
      <c r="A919" s="72"/>
      <c r="B919" s="73"/>
    </row>
    <row r="920" spans="1:2" x14ac:dyDescent="0.15">
      <c r="A920" s="72"/>
      <c r="B920" s="73"/>
    </row>
    <row r="921" spans="1:2" x14ac:dyDescent="0.15">
      <c r="A921" s="72"/>
      <c r="B921" s="73"/>
    </row>
    <row r="922" spans="1:2" x14ac:dyDescent="0.15">
      <c r="A922" s="72"/>
      <c r="B922" s="73"/>
    </row>
    <row r="923" spans="1:2" x14ac:dyDescent="0.15">
      <c r="A923" s="72"/>
      <c r="B923" s="73"/>
    </row>
    <row r="924" spans="1:2" x14ac:dyDescent="0.15">
      <c r="A924" s="72"/>
      <c r="B924" s="73"/>
    </row>
    <row r="925" spans="1:2" x14ac:dyDescent="0.15">
      <c r="A925" s="72"/>
      <c r="B925" s="73"/>
    </row>
    <row r="926" spans="1:2" x14ac:dyDescent="0.15">
      <c r="A926" s="72"/>
      <c r="B926" s="73"/>
    </row>
    <row r="927" spans="1:2" x14ac:dyDescent="0.15">
      <c r="A927" s="72"/>
      <c r="B927" s="73"/>
    </row>
    <row r="928" spans="1:2" x14ac:dyDescent="0.15">
      <c r="A928" s="72"/>
      <c r="B928" s="73"/>
    </row>
    <row r="929" spans="1:2" x14ac:dyDescent="0.15">
      <c r="A929" s="72"/>
      <c r="B929" s="73"/>
    </row>
    <row r="930" spans="1:2" x14ac:dyDescent="0.15">
      <c r="A930" s="72"/>
      <c r="B930" s="73"/>
    </row>
    <row r="931" spans="1:2" x14ac:dyDescent="0.15">
      <c r="A931" s="72"/>
      <c r="B931" s="73"/>
    </row>
    <row r="932" spans="1:2" x14ac:dyDescent="0.15">
      <c r="A932" s="72"/>
      <c r="B932" s="73"/>
    </row>
    <row r="933" spans="1:2" x14ac:dyDescent="0.15">
      <c r="A933" s="72"/>
      <c r="B933" s="73"/>
    </row>
    <row r="934" spans="1:2" x14ac:dyDescent="0.15">
      <c r="A934" s="72"/>
      <c r="B934" s="73"/>
    </row>
    <row r="935" spans="1:2" x14ac:dyDescent="0.15">
      <c r="A935" s="72"/>
      <c r="B935" s="73"/>
    </row>
    <row r="936" spans="1:2" x14ac:dyDescent="0.15">
      <c r="A936" s="72"/>
      <c r="B936" s="73"/>
    </row>
    <row r="937" spans="1:2" x14ac:dyDescent="0.15">
      <c r="A937" s="72"/>
      <c r="B937" s="73"/>
    </row>
    <row r="938" spans="1:2" x14ac:dyDescent="0.15">
      <c r="A938" s="72"/>
      <c r="B938" s="73"/>
    </row>
    <row r="939" spans="1:2" x14ac:dyDescent="0.15">
      <c r="A939" s="72"/>
      <c r="B939" s="73"/>
    </row>
    <row r="940" spans="1:2" x14ac:dyDescent="0.15">
      <c r="A940" s="72"/>
      <c r="B940" s="73"/>
    </row>
    <row r="941" spans="1:2" x14ac:dyDescent="0.15">
      <c r="A941" s="72"/>
      <c r="B941" s="73"/>
    </row>
    <row r="942" spans="1:2" x14ac:dyDescent="0.15">
      <c r="A942" s="72"/>
      <c r="B942" s="73"/>
    </row>
    <row r="943" spans="1:2" x14ac:dyDescent="0.15">
      <c r="A943" s="72"/>
      <c r="B943" s="73"/>
    </row>
    <row r="944" spans="1:2" x14ac:dyDescent="0.15">
      <c r="A944" s="72"/>
      <c r="B944" s="73"/>
    </row>
    <row r="945" spans="1:2" x14ac:dyDescent="0.15">
      <c r="A945" s="72"/>
      <c r="B945" s="73"/>
    </row>
    <row r="946" spans="1:2" x14ac:dyDescent="0.15">
      <c r="A946" s="72"/>
      <c r="B946" s="73"/>
    </row>
    <row r="947" spans="1:2" x14ac:dyDescent="0.15">
      <c r="A947" s="72"/>
      <c r="B947" s="73"/>
    </row>
    <row r="948" spans="1:2" x14ac:dyDescent="0.15">
      <c r="A948" s="72"/>
      <c r="B948" s="73"/>
    </row>
    <row r="949" spans="1:2" x14ac:dyDescent="0.15">
      <c r="A949" s="72"/>
      <c r="B949" s="73"/>
    </row>
    <row r="950" spans="1:2" x14ac:dyDescent="0.15">
      <c r="A950" s="72"/>
      <c r="B950" s="73"/>
    </row>
    <row r="951" spans="1:2" x14ac:dyDescent="0.15">
      <c r="A951" s="72"/>
      <c r="B951" s="73"/>
    </row>
    <row r="952" spans="1:2" x14ac:dyDescent="0.15">
      <c r="A952" s="72"/>
      <c r="B952" s="73"/>
    </row>
    <row r="953" spans="1:2" x14ac:dyDescent="0.15">
      <c r="A953" s="72"/>
      <c r="B953" s="73"/>
    </row>
    <row r="954" spans="1:2" x14ac:dyDescent="0.15">
      <c r="A954" s="72"/>
      <c r="B954" s="73"/>
    </row>
    <row r="955" spans="1:2" x14ac:dyDescent="0.15">
      <c r="A955" s="72"/>
      <c r="B955" s="73"/>
    </row>
    <row r="956" spans="1:2" x14ac:dyDescent="0.15">
      <c r="A956" s="72"/>
      <c r="B956" s="73"/>
    </row>
    <row r="957" spans="1:2" x14ac:dyDescent="0.15">
      <c r="A957" s="72"/>
      <c r="B957" s="73"/>
    </row>
    <row r="958" spans="1:2" x14ac:dyDescent="0.15">
      <c r="A958" s="72"/>
      <c r="B958" s="73"/>
    </row>
    <row r="959" spans="1:2" x14ac:dyDescent="0.15">
      <c r="A959" s="72"/>
      <c r="B959" s="73"/>
    </row>
    <row r="960" spans="1:2" x14ac:dyDescent="0.15">
      <c r="A960" s="72"/>
      <c r="B960" s="73"/>
    </row>
    <row r="961" spans="1:2" x14ac:dyDescent="0.15">
      <c r="A961" s="72"/>
      <c r="B961" s="73"/>
    </row>
    <row r="962" spans="1:2" x14ac:dyDescent="0.15">
      <c r="A962" s="72"/>
      <c r="B962" s="73"/>
    </row>
    <row r="963" spans="1:2" x14ac:dyDescent="0.15">
      <c r="A963" s="72"/>
      <c r="B963" s="73"/>
    </row>
    <row r="964" spans="1:2" x14ac:dyDescent="0.15">
      <c r="A964" s="72"/>
      <c r="B964" s="73"/>
    </row>
    <row r="965" spans="1:2" x14ac:dyDescent="0.15">
      <c r="A965" s="72"/>
      <c r="B965" s="73"/>
    </row>
    <row r="966" spans="1:2" x14ac:dyDescent="0.15">
      <c r="A966" s="72"/>
      <c r="B966" s="73"/>
    </row>
    <row r="967" spans="1:2" x14ac:dyDescent="0.15">
      <c r="A967" s="72"/>
      <c r="B967" s="73"/>
    </row>
    <row r="968" spans="1:2" x14ac:dyDescent="0.15">
      <c r="A968" s="72"/>
      <c r="B968" s="73"/>
    </row>
    <row r="969" spans="1:2" x14ac:dyDescent="0.15">
      <c r="A969" s="72"/>
      <c r="B969" s="73"/>
    </row>
    <row r="970" spans="1:2" x14ac:dyDescent="0.15">
      <c r="A970" s="72"/>
      <c r="B970" s="73"/>
    </row>
    <row r="971" spans="1:2" x14ac:dyDescent="0.15">
      <c r="A971" s="72"/>
      <c r="B971" s="73"/>
    </row>
    <row r="972" spans="1:2" x14ac:dyDescent="0.15">
      <c r="A972" s="72"/>
      <c r="B972" s="73"/>
    </row>
    <row r="973" spans="1:2" x14ac:dyDescent="0.15">
      <c r="A973" s="72"/>
      <c r="B973" s="73"/>
    </row>
    <row r="974" spans="1:2" x14ac:dyDescent="0.15">
      <c r="A974" s="72"/>
      <c r="B974" s="73"/>
    </row>
    <row r="975" spans="1:2" x14ac:dyDescent="0.15">
      <c r="A975" s="72"/>
      <c r="B975" s="73"/>
    </row>
    <row r="976" spans="1:2" x14ac:dyDescent="0.15">
      <c r="A976" s="72"/>
      <c r="B976" s="73"/>
    </row>
    <row r="977" spans="1:2" x14ac:dyDescent="0.15">
      <c r="A977" s="72"/>
      <c r="B977" s="73"/>
    </row>
    <row r="978" spans="1:2" x14ac:dyDescent="0.15">
      <c r="A978" s="72"/>
      <c r="B978" s="73"/>
    </row>
    <row r="979" spans="1:2" x14ac:dyDescent="0.15">
      <c r="A979" s="72"/>
      <c r="B979" s="73"/>
    </row>
    <row r="980" spans="1:2" x14ac:dyDescent="0.15">
      <c r="A980" s="72"/>
      <c r="B980" s="73"/>
    </row>
    <row r="981" spans="1:2" x14ac:dyDescent="0.15">
      <c r="A981" s="72"/>
      <c r="B981" s="73"/>
    </row>
    <row r="982" spans="1:2" x14ac:dyDescent="0.15">
      <c r="A982" s="72"/>
      <c r="B982" s="73"/>
    </row>
    <row r="983" spans="1:2" x14ac:dyDescent="0.15">
      <c r="A983" s="72"/>
      <c r="B983" s="73"/>
    </row>
    <row r="984" spans="1:2" x14ac:dyDescent="0.15">
      <c r="A984" s="72"/>
      <c r="B984" s="73"/>
    </row>
    <row r="985" spans="1:2" x14ac:dyDescent="0.15">
      <c r="A985" s="72"/>
      <c r="B985" s="73"/>
    </row>
    <row r="986" spans="1:2" x14ac:dyDescent="0.15">
      <c r="A986" s="72"/>
      <c r="B986" s="73"/>
    </row>
    <row r="987" spans="1:2" x14ac:dyDescent="0.15">
      <c r="A987" s="72"/>
      <c r="B987" s="73"/>
    </row>
    <row r="988" spans="1:2" x14ac:dyDescent="0.15">
      <c r="A988" s="72"/>
      <c r="B988" s="73"/>
    </row>
    <row r="989" spans="1:2" x14ac:dyDescent="0.15">
      <c r="A989" s="72"/>
      <c r="B989" s="73"/>
    </row>
    <row r="990" spans="1:2" x14ac:dyDescent="0.15">
      <c r="A990" s="72"/>
      <c r="B990" s="73"/>
    </row>
    <row r="991" spans="1:2" x14ac:dyDescent="0.15">
      <c r="A991" s="72"/>
      <c r="B991" s="73"/>
    </row>
    <row r="992" spans="1:2" x14ac:dyDescent="0.15">
      <c r="A992" s="72"/>
      <c r="B992" s="73"/>
    </row>
    <row r="993" spans="1:2" x14ac:dyDescent="0.15">
      <c r="A993" s="72"/>
      <c r="B993" s="73"/>
    </row>
    <row r="994" spans="1:2" x14ac:dyDescent="0.15">
      <c r="A994" s="72"/>
      <c r="B994" s="73"/>
    </row>
    <row r="995" spans="1:2" x14ac:dyDescent="0.15">
      <c r="A995" s="72"/>
      <c r="B995" s="73"/>
    </row>
    <row r="996" spans="1:2" x14ac:dyDescent="0.15">
      <c r="A996" s="72"/>
      <c r="B996" s="73"/>
    </row>
    <row r="997" spans="1:2" x14ac:dyDescent="0.15">
      <c r="A997" s="72"/>
      <c r="B997" s="73"/>
    </row>
    <row r="998" spans="1:2" x14ac:dyDescent="0.15">
      <c r="A998" s="72"/>
      <c r="B998" s="73"/>
    </row>
    <row r="999" spans="1:2" x14ac:dyDescent="0.15">
      <c r="A999" s="72"/>
      <c r="B999" s="73"/>
    </row>
    <row r="1000" spans="1:2" x14ac:dyDescent="0.15">
      <c r="A1000" s="72"/>
      <c r="B1000" s="73"/>
    </row>
    <row r="1001" spans="1:2" x14ac:dyDescent="0.15">
      <c r="A1001" s="72"/>
      <c r="B1001" s="73"/>
    </row>
    <row r="1002" spans="1:2" x14ac:dyDescent="0.15">
      <c r="A1002" s="72"/>
      <c r="B1002" s="73"/>
    </row>
    <row r="1003" spans="1:2" x14ac:dyDescent="0.15">
      <c r="A1003" s="72"/>
      <c r="B1003" s="73"/>
    </row>
    <row r="1004" spans="1:2" x14ac:dyDescent="0.15">
      <c r="A1004" s="72"/>
      <c r="B1004" s="73"/>
    </row>
    <row r="1005" spans="1:2" x14ac:dyDescent="0.15">
      <c r="A1005" s="72"/>
      <c r="B1005" s="73"/>
    </row>
    <row r="1006" spans="1:2" x14ac:dyDescent="0.15">
      <c r="A1006" s="72"/>
      <c r="B1006" s="73"/>
    </row>
    <row r="1007" spans="1:2" x14ac:dyDescent="0.15">
      <c r="A1007" s="72"/>
      <c r="B1007" s="73"/>
    </row>
    <row r="1008" spans="1:2" x14ac:dyDescent="0.15">
      <c r="A1008" s="72"/>
      <c r="B1008" s="73"/>
    </row>
    <row r="1009" spans="1:2" x14ac:dyDescent="0.15">
      <c r="A1009" s="72"/>
      <c r="B1009" s="73"/>
    </row>
    <row r="1010" spans="1:2" x14ac:dyDescent="0.15">
      <c r="A1010" s="72"/>
      <c r="B1010" s="73"/>
    </row>
    <row r="1011" spans="1:2" x14ac:dyDescent="0.15">
      <c r="A1011" s="72"/>
      <c r="B1011" s="73"/>
    </row>
    <row r="1012" spans="1:2" x14ac:dyDescent="0.15">
      <c r="A1012" s="72"/>
      <c r="B1012" s="73"/>
    </row>
    <row r="1013" spans="1:2" x14ac:dyDescent="0.15">
      <c r="A1013" s="72"/>
      <c r="B1013" s="73"/>
    </row>
    <row r="1014" spans="1:2" x14ac:dyDescent="0.15">
      <c r="A1014" s="72"/>
      <c r="B1014" s="73"/>
    </row>
    <row r="1015" spans="1:2" x14ac:dyDescent="0.15">
      <c r="A1015" s="72"/>
      <c r="B1015" s="73"/>
    </row>
    <row r="1016" spans="1:2" x14ac:dyDescent="0.15">
      <c r="A1016" s="72"/>
      <c r="B1016" s="73"/>
    </row>
    <row r="1017" spans="1:2" x14ac:dyDescent="0.15">
      <c r="A1017" s="72"/>
      <c r="B1017" s="73"/>
    </row>
    <row r="1018" spans="1:2" x14ac:dyDescent="0.15">
      <c r="A1018" s="72"/>
      <c r="B1018" s="73"/>
    </row>
    <row r="1019" spans="1:2" x14ac:dyDescent="0.15">
      <c r="A1019" s="72"/>
      <c r="B1019" s="73"/>
    </row>
    <row r="1020" spans="1:2" x14ac:dyDescent="0.15">
      <c r="A1020" s="72"/>
      <c r="B1020" s="73"/>
    </row>
    <row r="1021" spans="1:2" x14ac:dyDescent="0.15">
      <c r="A1021" s="72"/>
      <c r="B1021" s="73"/>
    </row>
    <row r="1022" spans="1:2" x14ac:dyDescent="0.15">
      <c r="A1022" s="72"/>
      <c r="B1022" s="73"/>
    </row>
    <row r="1023" spans="1:2" x14ac:dyDescent="0.15">
      <c r="A1023" s="72"/>
      <c r="B1023" s="73"/>
    </row>
    <row r="1024" spans="1:2" x14ac:dyDescent="0.15">
      <c r="A1024" s="72"/>
      <c r="B1024" s="73"/>
    </row>
    <row r="1025" spans="1:2" x14ac:dyDescent="0.15">
      <c r="A1025" s="72"/>
      <c r="B1025" s="73"/>
    </row>
    <row r="1026" spans="1:2" x14ac:dyDescent="0.15">
      <c r="A1026" s="72"/>
      <c r="B1026" s="73"/>
    </row>
    <row r="1027" spans="1:2" x14ac:dyDescent="0.15">
      <c r="A1027" s="72"/>
      <c r="B1027" s="73"/>
    </row>
    <row r="1028" spans="1:2" x14ac:dyDescent="0.15">
      <c r="A1028" s="72"/>
      <c r="B1028" s="73"/>
    </row>
    <row r="1029" spans="1:2" x14ac:dyDescent="0.15">
      <c r="A1029" s="72"/>
      <c r="B1029" s="73"/>
    </row>
    <row r="1030" spans="1:2" x14ac:dyDescent="0.15">
      <c r="A1030" s="72"/>
      <c r="B1030" s="73"/>
    </row>
    <row r="1031" spans="1:2" x14ac:dyDescent="0.15">
      <c r="A1031" s="72"/>
      <c r="B1031" s="73"/>
    </row>
    <row r="1032" spans="1:2" x14ac:dyDescent="0.15">
      <c r="A1032" s="72"/>
      <c r="B1032" s="73"/>
    </row>
    <row r="1033" spans="1:2" x14ac:dyDescent="0.15">
      <c r="A1033" s="72"/>
      <c r="B1033" s="73"/>
    </row>
    <row r="1034" spans="1:2" x14ac:dyDescent="0.15">
      <c r="A1034" s="72"/>
      <c r="B1034" s="73"/>
    </row>
    <row r="1035" spans="1:2" x14ac:dyDescent="0.15">
      <c r="A1035" s="72"/>
      <c r="B1035" s="73"/>
    </row>
    <row r="1036" spans="1:2" x14ac:dyDescent="0.15">
      <c r="A1036" s="72"/>
      <c r="B1036" s="73"/>
    </row>
    <row r="1037" spans="1:2" x14ac:dyDescent="0.15">
      <c r="A1037" s="72"/>
      <c r="B1037" s="73"/>
    </row>
    <row r="1038" spans="1:2" x14ac:dyDescent="0.15">
      <c r="A1038" s="72"/>
      <c r="B1038" s="73"/>
    </row>
    <row r="1039" spans="1:2" x14ac:dyDescent="0.15">
      <c r="A1039" s="72"/>
      <c r="B1039" s="73"/>
    </row>
    <row r="1040" spans="1:2" x14ac:dyDescent="0.15">
      <c r="A1040" s="72"/>
      <c r="B1040" s="73"/>
    </row>
    <row r="1041" spans="1:2" x14ac:dyDescent="0.15">
      <c r="A1041" s="72"/>
      <c r="B1041" s="73"/>
    </row>
    <row r="1042" spans="1:2" x14ac:dyDescent="0.15">
      <c r="A1042" s="72"/>
      <c r="B1042" s="73"/>
    </row>
    <row r="1043" spans="1:2" x14ac:dyDescent="0.15">
      <c r="A1043" s="72"/>
      <c r="B1043" s="73"/>
    </row>
    <row r="1044" spans="1:2" x14ac:dyDescent="0.15">
      <c r="A1044" s="72"/>
      <c r="B1044" s="73"/>
    </row>
    <row r="1045" spans="1:2" x14ac:dyDescent="0.15">
      <c r="A1045" s="72"/>
      <c r="B1045" s="73"/>
    </row>
    <row r="1046" spans="1:2" x14ac:dyDescent="0.15">
      <c r="A1046" s="72"/>
      <c r="B1046" s="73"/>
    </row>
    <row r="1047" spans="1:2" x14ac:dyDescent="0.15">
      <c r="A1047" s="72"/>
      <c r="B1047" s="73"/>
    </row>
    <row r="1048" spans="1:2" x14ac:dyDescent="0.15">
      <c r="A1048" s="72"/>
      <c r="B1048" s="73"/>
    </row>
    <row r="1049" spans="1:2" x14ac:dyDescent="0.15">
      <c r="A1049" s="72"/>
      <c r="B1049" s="73"/>
    </row>
    <row r="1050" spans="1:2" x14ac:dyDescent="0.15">
      <c r="A1050" s="72"/>
      <c r="B1050" s="73"/>
    </row>
    <row r="1051" spans="1:2" x14ac:dyDescent="0.15">
      <c r="A1051" s="72"/>
      <c r="B1051" s="73"/>
    </row>
    <row r="1052" spans="1:2" x14ac:dyDescent="0.15">
      <c r="A1052" s="72"/>
      <c r="B1052" s="73"/>
    </row>
    <row r="1053" spans="1:2" x14ac:dyDescent="0.15">
      <c r="A1053" s="72"/>
      <c r="B1053" s="73"/>
    </row>
    <row r="1054" spans="1:2" x14ac:dyDescent="0.15">
      <c r="A1054" s="72"/>
      <c r="B1054" s="73"/>
    </row>
    <row r="1055" spans="1:2" x14ac:dyDescent="0.15">
      <c r="A1055" s="72"/>
      <c r="B1055" s="73"/>
    </row>
    <row r="1056" spans="1:2" x14ac:dyDescent="0.15">
      <c r="A1056" s="72"/>
      <c r="B1056" s="73"/>
    </row>
    <row r="1057" spans="1:2" x14ac:dyDescent="0.15">
      <c r="A1057" s="72"/>
      <c r="B1057" s="73"/>
    </row>
    <row r="1058" spans="1:2" x14ac:dyDescent="0.15">
      <c r="A1058" s="72"/>
      <c r="B1058" s="73"/>
    </row>
    <row r="1059" spans="1:2" x14ac:dyDescent="0.15">
      <c r="A1059" s="72"/>
      <c r="B1059" s="73"/>
    </row>
    <row r="1060" spans="1:2" x14ac:dyDescent="0.15">
      <c r="A1060" s="72"/>
      <c r="B1060" s="73"/>
    </row>
    <row r="1061" spans="1:2" x14ac:dyDescent="0.15">
      <c r="A1061" s="72"/>
      <c r="B1061" s="73"/>
    </row>
    <row r="1062" spans="1:2" x14ac:dyDescent="0.15">
      <c r="A1062" s="72"/>
      <c r="B1062" s="73"/>
    </row>
    <row r="1063" spans="1:2" x14ac:dyDescent="0.15">
      <c r="A1063" s="72"/>
      <c r="B1063" s="73"/>
    </row>
    <row r="1064" spans="1:2" x14ac:dyDescent="0.15">
      <c r="A1064" s="72"/>
      <c r="B1064" s="73"/>
    </row>
    <row r="1065" spans="1:2" x14ac:dyDescent="0.15">
      <c r="A1065" s="72"/>
      <c r="B1065" s="73"/>
    </row>
    <row r="1066" spans="1:2" x14ac:dyDescent="0.15">
      <c r="A1066" s="72"/>
      <c r="B1066" s="73"/>
    </row>
    <row r="1067" spans="1:2" x14ac:dyDescent="0.15">
      <c r="A1067" s="72"/>
      <c r="B1067" s="73"/>
    </row>
    <row r="1068" spans="1:2" x14ac:dyDescent="0.15">
      <c r="A1068" s="72"/>
      <c r="B1068" s="73"/>
    </row>
    <row r="1069" spans="1:2" x14ac:dyDescent="0.15">
      <c r="A1069" s="72"/>
      <c r="B1069" s="73"/>
    </row>
    <row r="1070" spans="1:2" x14ac:dyDescent="0.15">
      <c r="A1070" s="72"/>
      <c r="B1070" s="73"/>
    </row>
    <row r="1071" spans="1:2" x14ac:dyDescent="0.15">
      <c r="A1071" s="72"/>
      <c r="B1071" s="73"/>
    </row>
    <row r="1072" spans="1:2" x14ac:dyDescent="0.15">
      <c r="A1072" s="72"/>
      <c r="B1072" s="73"/>
    </row>
    <row r="1073" spans="1:2" x14ac:dyDescent="0.15">
      <c r="A1073" s="72"/>
      <c r="B1073" s="73"/>
    </row>
    <row r="1074" spans="1:2" x14ac:dyDescent="0.15">
      <c r="A1074" s="72"/>
      <c r="B1074" s="73"/>
    </row>
    <row r="1075" spans="1:2" x14ac:dyDescent="0.15">
      <c r="A1075" s="72"/>
      <c r="B1075" s="73"/>
    </row>
    <row r="1076" spans="1:2" x14ac:dyDescent="0.15">
      <c r="A1076" s="72"/>
      <c r="B1076" s="73"/>
    </row>
    <row r="1077" spans="1:2" x14ac:dyDescent="0.15">
      <c r="A1077" s="72"/>
      <c r="B1077" s="73"/>
    </row>
    <row r="1078" spans="1:2" x14ac:dyDescent="0.15">
      <c r="A1078" s="72"/>
      <c r="B1078" s="73"/>
    </row>
    <row r="1079" spans="1:2" x14ac:dyDescent="0.15">
      <c r="A1079" s="72"/>
      <c r="B1079" s="73"/>
    </row>
    <row r="1080" spans="1:2" x14ac:dyDescent="0.15">
      <c r="A1080" s="72"/>
      <c r="B1080" s="73"/>
    </row>
    <row r="1081" spans="1:2" x14ac:dyDescent="0.15">
      <c r="A1081" s="72"/>
      <c r="B1081" s="73"/>
    </row>
    <row r="1082" spans="1:2" x14ac:dyDescent="0.15">
      <c r="A1082" s="72"/>
      <c r="B1082" s="73"/>
    </row>
    <row r="1083" spans="1:2" x14ac:dyDescent="0.15">
      <c r="A1083" s="72"/>
      <c r="B1083" s="73"/>
    </row>
    <row r="1084" spans="1:2" x14ac:dyDescent="0.15">
      <c r="A1084" s="72"/>
      <c r="B1084" s="73"/>
    </row>
    <row r="1085" spans="1:2" x14ac:dyDescent="0.15">
      <c r="A1085" s="72"/>
      <c r="B1085" s="73"/>
    </row>
    <row r="1086" spans="1:2" x14ac:dyDescent="0.15">
      <c r="A1086" s="72"/>
      <c r="B1086" s="73"/>
    </row>
    <row r="1087" spans="1:2" x14ac:dyDescent="0.15">
      <c r="A1087" s="72"/>
      <c r="B1087" s="73"/>
    </row>
    <row r="1088" spans="1:2" x14ac:dyDescent="0.15">
      <c r="A1088" s="72"/>
      <c r="B1088" s="73"/>
    </row>
    <row r="1089" spans="1:2" x14ac:dyDescent="0.15">
      <c r="A1089" s="72"/>
      <c r="B1089" s="73"/>
    </row>
    <row r="1090" spans="1:2" x14ac:dyDescent="0.15">
      <c r="A1090" s="72"/>
      <c r="B1090" s="73"/>
    </row>
    <row r="1091" spans="1:2" x14ac:dyDescent="0.15">
      <c r="A1091" s="72"/>
      <c r="B1091" s="73"/>
    </row>
    <row r="1092" spans="1:2" x14ac:dyDescent="0.15">
      <c r="A1092" s="72"/>
      <c r="B1092" s="73"/>
    </row>
    <row r="1093" spans="1:2" x14ac:dyDescent="0.15">
      <c r="A1093" s="72"/>
      <c r="B1093" s="73"/>
    </row>
    <row r="1094" spans="1:2" x14ac:dyDescent="0.15">
      <c r="A1094" s="72"/>
      <c r="B1094" s="73"/>
    </row>
    <row r="1095" spans="1:2" x14ac:dyDescent="0.15">
      <c r="A1095" s="72"/>
      <c r="B1095" s="73"/>
    </row>
    <row r="1096" spans="1:2" x14ac:dyDescent="0.15">
      <c r="A1096" s="72"/>
      <c r="B1096" s="73"/>
    </row>
    <row r="1097" spans="1:2" x14ac:dyDescent="0.15">
      <c r="A1097" s="72"/>
      <c r="B1097" s="73"/>
    </row>
    <row r="1098" spans="1:2" x14ac:dyDescent="0.15">
      <c r="A1098" s="72"/>
      <c r="B1098" s="73"/>
    </row>
    <row r="1099" spans="1:2" x14ac:dyDescent="0.15">
      <c r="A1099" s="72"/>
      <c r="B1099" s="73"/>
    </row>
    <row r="1100" spans="1:2" x14ac:dyDescent="0.15">
      <c r="A1100" s="72"/>
      <c r="B1100" s="73"/>
    </row>
    <row r="1101" spans="1:2" x14ac:dyDescent="0.15">
      <c r="A1101" s="72"/>
      <c r="B1101" s="73"/>
    </row>
    <row r="1102" spans="1:2" x14ac:dyDescent="0.15">
      <c r="A1102" s="72"/>
      <c r="B1102" s="73"/>
    </row>
    <row r="1103" spans="1:2" x14ac:dyDescent="0.15">
      <c r="A1103" s="72"/>
      <c r="B1103" s="73"/>
    </row>
    <row r="1104" spans="1:2" x14ac:dyDescent="0.15">
      <c r="A1104" s="72"/>
      <c r="B1104" s="73"/>
    </row>
    <row r="1105" spans="1:2" x14ac:dyDescent="0.15">
      <c r="A1105" s="72"/>
      <c r="B1105" s="73"/>
    </row>
    <row r="1106" spans="1:2" x14ac:dyDescent="0.15">
      <c r="A1106" s="72"/>
      <c r="B1106" s="73"/>
    </row>
    <row r="1107" spans="1:2" x14ac:dyDescent="0.15">
      <c r="A1107" s="72"/>
      <c r="B1107" s="73"/>
    </row>
    <row r="1108" spans="1:2" x14ac:dyDescent="0.15">
      <c r="A1108" s="72"/>
      <c r="B1108" s="73"/>
    </row>
    <row r="1109" spans="1:2" x14ac:dyDescent="0.15">
      <c r="A1109" s="72"/>
      <c r="B1109" s="73"/>
    </row>
    <row r="1110" spans="1:2" x14ac:dyDescent="0.15">
      <c r="A1110" s="72"/>
      <c r="B1110" s="73"/>
    </row>
    <row r="1111" spans="1:2" x14ac:dyDescent="0.15">
      <c r="A1111" s="72"/>
      <c r="B1111" s="73"/>
    </row>
    <row r="1112" spans="1:2" x14ac:dyDescent="0.15">
      <c r="A1112" s="72"/>
      <c r="B1112" s="73"/>
    </row>
    <row r="1113" spans="1:2" x14ac:dyDescent="0.15">
      <c r="A1113" s="72"/>
      <c r="B1113" s="73"/>
    </row>
    <row r="1114" spans="1:2" x14ac:dyDescent="0.15">
      <c r="A1114" s="72"/>
      <c r="B1114" s="73"/>
    </row>
    <row r="1115" spans="1:2" x14ac:dyDescent="0.15">
      <c r="A1115" s="72"/>
      <c r="B1115" s="73"/>
    </row>
    <row r="1116" spans="1:2" x14ac:dyDescent="0.15">
      <c r="A1116" s="72"/>
      <c r="B1116" s="73"/>
    </row>
    <row r="1117" spans="1:2" x14ac:dyDescent="0.15">
      <c r="A1117" s="72"/>
      <c r="B1117" s="73"/>
    </row>
    <row r="1118" spans="1:2" x14ac:dyDescent="0.15">
      <c r="A1118" s="72"/>
      <c r="B1118" s="73"/>
    </row>
    <row r="1119" spans="1:2" x14ac:dyDescent="0.15">
      <c r="A1119" s="72"/>
      <c r="B1119" s="73"/>
    </row>
    <row r="1120" spans="1:2" x14ac:dyDescent="0.15">
      <c r="A1120" s="72"/>
      <c r="B1120" s="73"/>
    </row>
    <row r="1121" spans="1:2" x14ac:dyDescent="0.15">
      <c r="A1121" s="72"/>
      <c r="B1121" s="73"/>
    </row>
    <row r="1122" spans="1:2" x14ac:dyDescent="0.15">
      <c r="A1122" s="72"/>
      <c r="B1122" s="73"/>
    </row>
    <row r="1123" spans="1:2" x14ac:dyDescent="0.15">
      <c r="A1123" s="72"/>
      <c r="B1123" s="73"/>
    </row>
    <row r="1124" spans="1:2" x14ac:dyDescent="0.15">
      <c r="A1124" s="72"/>
      <c r="B1124" s="73"/>
    </row>
    <row r="1125" spans="1:2" x14ac:dyDescent="0.15">
      <c r="A1125" s="72"/>
      <c r="B1125" s="73"/>
    </row>
    <row r="1126" spans="1:2" x14ac:dyDescent="0.15">
      <c r="A1126" s="72"/>
      <c r="B1126" s="73"/>
    </row>
    <row r="1127" spans="1:2" x14ac:dyDescent="0.15">
      <c r="A1127" s="72"/>
      <c r="B1127" s="73"/>
    </row>
    <row r="1128" spans="1:2" x14ac:dyDescent="0.15">
      <c r="A1128" s="72"/>
      <c r="B1128" s="73"/>
    </row>
    <row r="1129" spans="1:2" x14ac:dyDescent="0.15">
      <c r="A1129" s="72"/>
      <c r="B1129" s="73"/>
    </row>
    <row r="1130" spans="1:2" x14ac:dyDescent="0.15">
      <c r="A1130" s="72"/>
      <c r="B1130" s="73"/>
    </row>
    <row r="1131" spans="1:2" x14ac:dyDescent="0.15">
      <c r="A1131" s="72"/>
      <c r="B1131" s="73"/>
    </row>
    <row r="1132" spans="1:2" x14ac:dyDescent="0.15">
      <c r="A1132" s="72"/>
      <c r="B1132" s="73"/>
    </row>
    <row r="1133" spans="1:2" x14ac:dyDescent="0.15">
      <c r="A1133" s="72"/>
      <c r="B1133" s="73"/>
    </row>
    <row r="1134" spans="1:2" x14ac:dyDescent="0.15">
      <c r="A1134" s="72"/>
      <c r="B1134" s="73"/>
    </row>
    <row r="1135" spans="1:2" x14ac:dyDescent="0.15">
      <c r="A1135" s="72"/>
      <c r="B1135" s="73"/>
    </row>
    <row r="1136" spans="1:2" x14ac:dyDescent="0.15">
      <c r="A1136" s="72"/>
      <c r="B1136" s="73"/>
    </row>
    <row r="1137" spans="1:2" x14ac:dyDescent="0.15">
      <c r="A1137" s="72"/>
      <c r="B1137" s="73"/>
    </row>
    <row r="1138" spans="1:2" x14ac:dyDescent="0.15">
      <c r="A1138" s="72"/>
      <c r="B1138" s="73"/>
    </row>
    <row r="1139" spans="1:2" x14ac:dyDescent="0.15">
      <c r="A1139" s="72"/>
      <c r="B1139" s="73"/>
    </row>
    <row r="1140" spans="1:2" x14ac:dyDescent="0.15">
      <c r="A1140" s="72"/>
      <c r="B1140" s="73"/>
    </row>
    <row r="1141" spans="1:2" x14ac:dyDescent="0.15">
      <c r="A1141" s="72"/>
      <c r="B1141" s="73"/>
    </row>
    <row r="1142" spans="1:2" x14ac:dyDescent="0.15">
      <c r="A1142" s="72"/>
      <c r="B1142" s="73"/>
    </row>
    <row r="1143" spans="1:2" x14ac:dyDescent="0.15">
      <c r="A1143" s="72"/>
      <c r="B1143" s="73"/>
    </row>
    <row r="1144" spans="1:2" x14ac:dyDescent="0.15">
      <c r="A1144" s="72"/>
      <c r="B1144" s="73"/>
    </row>
    <row r="1145" spans="1:2" x14ac:dyDescent="0.15">
      <c r="A1145" s="72"/>
      <c r="B1145" s="73"/>
    </row>
    <row r="1146" spans="1:2" x14ac:dyDescent="0.15">
      <c r="A1146" s="72"/>
      <c r="B1146" s="73"/>
    </row>
    <row r="1147" spans="1:2" x14ac:dyDescent="0.15">
      <c r="A1147" s="72"/>
      <c r="B1147" s="73"/>
    </row>
    <row r="1148" spans="1:2" x14ac:dyDescent="0.15">
      <c r="A1148" s="72"/>
      <c r="B1148" s="73"/>
    </row>
    <row r="1149" spans="1:2" x14ac:dyDescent="0.15">
      <c r="A1149" s="72"/>
      <c r="B1149" s="73"/>
    </row>
    <row r="1150" spans="1:2" x14ac:dyDescent="0.15">
      <c r="A1150" s="72"/>
      <c r="B1150" s="73"/>
    </row>
    <row r="1151" spans="1:2" x14ac:dyDescent="0.15">
      <c r="A1151" s="72"/>
      <c r="B1151" s="73"/>
    </row>
    <row r="1152" spans="1:2" x14ac:dyDescent="0.15">
      <c r="A1152" s="72"/>
      <c r="B1152" s="73"/>
    </row>
    <row r="1153" spans="1:2" x14ac:dyDescent="0.15">
      <c r="A1153" s="72"/>
      <c r="B1153" s="73"/>
    </row>
    <row r="1154" spans="1:2" x14ac:dyDescent="0.15">
      <c r="A1154" s="72"/>
      <c r="B1154" s="73"/>
    </row>
    <row r="1155" spans="1:2" x14ac:dyDescent="0.15">
      <c r="A1155" s="72"/>
      <c r="B1155" s="73"/>
    </row>
    <row r="1156" spans="1:2" x14ac:dyDescent="0.15">
      <c r="A1156" s="72"/>
      <c r="B1156" s="73"/>
    </row>
    <row r="1157" spans="1:2" x14ac:dyDescent="0.15">
      <c r="A1157" s="72"/>
      <c r="B1157" s="73"/>
    </row>
    <row r="1158" spans="1:2" x14ac:dyDescent="0.15">
      <c r="A1158" s="72"/>
      <c r="B1158" s="73"/>
    </row>
    <row r="1159" spans="1:2" x14ac:dyDescent="0.15">
      <c r="A1159" s="72"/>
      <c r="B1159" s="73"/>
    </row>
    <row r="1160" spans="1:2" x14ac:dyDescent="0.15">
      <c r="A1160" s="72"/>
      <c r="B1160" s="73"/>
    </row>
    <row r="1161" spans="1:2" x14ac:dyDescent="0.15">
      <c r="A1161" s="72"/>
      <c r="B1161" s="73"/>
    </row>
    <row r="1162" spans="1:2" x14ac:dyDescent="0.15">
      <c r="A1162" s="72"/>
      <c r="B1162" s="73"/>
    </row>
    <row r="1163" spans="1:2" x14ac:dyDescent="0.15">
      <c r="A1163" s="72"/>
      <c r="B1163" s="73"/>
    </row>
    <row r="1164" spans="1:2" x14ac:dyDescent="0.15">
      <c r="A1164" s="72"/>
      <c r="B1164" s="73"/>
    </row>
    <row r="1165" spans="1:2" x14ac:dyDescent="0.15">
      <c r="A1165" s="72"/>
      <c r="B1165" s="73"/>
    </row>
    <row r="1166" spans="1:2" x14ac:dyDescent="0.15">
      <c r="A1166" s="72"/>
      <c r="B1166" s="73"/>
    </row>
    <row r="1167" spans="1:2" x14ac:dyDescent="0.15">
      <c r="A1167" s="72"/>
      <c r="B1167" s="73"/>
    </row>
    <row r="1168" spans="1:2" x14ac:dyDescent="0.15">
      <c r="A1168" s="72"/>
      <c r="B1168" s="73"/>
    </row>
    <row r="1169" spans="1:2" x14ac:dyDescent="0.15">
      <c r="A1169" s="72"/>
      <c r="B1169" s="73"/>
    </row>
    <row r="1170" spans="1:2" x14ac:dyDescent="0.15">
      <c r="A1170" s="72"/>
      <c r="B1170" s="73"/>
    </row>
    <row r="1171" spans="1:2" x14ac:dyDescent="0.15">
      <c r="A1171" s="72"/>
      <c r="B1171" s="73"/>
    </row>
    <row r="1172" spans="1:2" x14ac:dyDescent="0.15">
      <c r="A1172" s="72"/>
      <c r="B1172" s="73"/>
    </row>
    <row r="1173" spans="1:2" x14ac:dyDescent="0.15">
      <c r="A1173" s="72"/>
      <c r="B1173" s="73"/>
    </row>
    <row r="1174" spans="1:2" x14ac:dyDescent="0.15">
      <c r="A1174" s="72"/>
      <c r="B1174" s="73"/>
    </row>
    <row r="1175" spans="1:2" x14ac:dyDescent="0.15">
      <c r="A1175" s="72"/>
      <c r="B1175" s="73"/>
    </row>
    <row r="1176" spans="1:2" x14ac:dyDescent="0.15">
      <c r="A1176" s="72"/>
      <c r="B1176" s="73"/>
    </row>
    <row r="1177" spans="1:2" x14ac:dyDescent="0.15">
      <c r="A1177" s="72"/>
      <c r="B1177" s="73"/>
    </row>
    <row r="1178" spans="1:2" x14ac:dyDescent="0.15">
      <c r="A1178" s="72"/>
      <c r="B1178" s="73"/>
    </row>
    <row r="1179" spans="1:2" x14ac:dyDescent="0.15">
      <c r="A1179" s="72"/>
      <c r="B1179" s="73"/>
    </row>
    <row r="1180" spans="1:2" x14ac:dyDescent="0.15">
      <c r="A1180" s="72"/>
      <c r="B1180" s="73"/>
    </row>
    <row r="1181" spans="1:2" x14ac:dyDescent="0.15">
      <c r="A1181" s="72"/>
      <c r="B1181" s="73"/>
    </row>
    <row r="1182" spans="1:2" x14ac:dyDescent="0.15">
      <c r="A1182" s="72"/>
      <c r="B1182" s="73"/>
    </row>
    <row r="1183" spans="1:2" x14ac:dyDescent="0.15">
      <c r="A1183" s="72"/>
      <c r="B1183" s="73"/>
    </row>
    <row r="1184" spans="1:2" x14ac:dyDescent="0.15">
      <c r="A1184" s="72"/>
      <c r="B1184" s="73"/>
    </row>
    <row r="1185" spans="1:2" x14ac:dyDescent="0.15">
      <c r="A1185" s="72"/>
      <c r="B1185" s="73"/>
    </row>
    <row r="1186" spans="1:2" x14ac:dyDescent="0.15">
      <c r="A1186" s="72"/>
      <c r="B1186" s="73"/>
    </row>
    <row r="1187" spans="1:2" x14ac:dyDescent="0.15">
      <c r="A1187" s="72"/>
      <c r="B1187" s="73"/>
    </row>
    <row r="1188" spans="1:2" x14ac:dyDescent="0.15">
      <c r="A1188" s="72"/>
      <c r="B1188" s="73"/>
    </row>
    <row r="1189" spans="1:2" x14ac:dyDescent="0.15">
      <c r="A1189" s="72"/>
      <c r="B1189" s="73"/>
    </row>
    <row r="1190" spans="1:2" x14ac:dyDescent="0.15">
      <c r="A1190" s="72"/>
      <c r="B1190" s="73"/>
    </row>
    <row r="1191" spans="1:2" x14ac:dyDescent="0.15">
      <c r="A1191" s="72"/>
      <c r="B1191" s="73"/>
    </row>
    <row r="1192" spans="1:2" x14ac:dyDescent="0.15">
      <c r="A1192" s="72"/>
      <c r="B1192" s="73"/>
    </row>
    <row r="1193" spans="1:2" x14ac:dyDescent="0.15">
      <c r="A1193" s="72"/>
      <c r="B1193" s="73"/>
    </row>
    <row r="1194" spans="1:2" x14ac:dyDescent="0.15">
      <c r="A1194" s="72"/>
      <c r="B1194" s="73"/>
    </row>
    <row r="1195" spans="1:2" x14ac:dyDescent="0.15">
      <c r="A1195" s="72"/>
      <c r="B1195" s="73"/>
    </row>
    <row r="1196" spans="1:2" x14ac:dyDescent="0.15">
      <c r="A1196" s="72"/>
      <c r="B1196" s="73"/>
    </row>
    <row r="1197" spans="1:2" x14ac:dyDescent="0.15">
      <c r="A1197" s="72"/>
      <c r="B1197" s="73"/>
    </row>
    <row r="1198" spans="1:2" x14ac:dyDescent="0.15">
      <c r="A1198" s="72"/>
      <c r="B1198" s="73"/>
    </row>
    <row r="1199" spans="1:2" x14ac:dyDescent="0.15">
      <c r="A1199" s="72"/>
      <c r="B1199" s="73"/>
    </row>
    <row r="1200" spans="1:2" x14ac:dyDescent="0.15">
      <c r="A1200" s="72"/>
      <c r="B1200" s="73"/>
    </row>
    <row r="1201" spans="1:2" x14ac:dyDescent="0.15">
      <c r="A1201" s="72"/>
      <c r="B1201" s="73"/>
    </row>
    <row r="1202" spans="1:2" x14ac:dyDescent="0.15">
      <c r="A1202" s="72"/>
      <c r="B1202" s="73"/>
    </row>
    <row r="1203" spans="1:2" x14ac:dyDescent="0.15">
      <c r="A1203" s="72"/>
      <c r="B1203" s="73"/>
    </row>
    <row r="1204" spans="1:2" x14ac:dyDescent="0.15">
      <c r="A1204" s="72"/>
      <c r="B1204" s="73"/>
    </row>
    <row r="1205" spans="1:2" x14ac:dyDescent="0.15">
      <c r="A1205" s="72"/>
      <c r="B1205" s="73"/>
    </row>
    <row r="1206" spans="1:2" x14ac:dyDescent="0.15">
      <c r="A1206" s="72"/>
      <c r="B1206" s="73"/>
    </row>
    <row r="1207" spans="1:2" x14ac:dyDescent="0.15">
      <c r="A1207" s="72"/>
      <c r="B1207" s="73"/>
    </row>
    <row r="1208" spans="1:2" x14ac:dyDescent="0.15">
      <c r="A1208" s="72"/>
      <c r="B1208" s="73"/>
    </row>
    <row r="1209" spans="1:2" x14ac:dyDescent="0.15">
      <c r="A1209" s="72"/>
      <c r="B1209" s="73"/>
    </row>
    <row r="1210" spans="1:2" x14ac:dyDescent="0.15">
      <c r="A1210" s="72"/>
      <c r="B1210" s="73"/>
    </row>
    <row r="1211" spans="1:2" x14ac:dyDescent="0.15">
      <c r="A1211" s="72"/>
      <c r="B1211" s="73"/>
    </row>
    <row r="1212" spans="1:2" x14ac:dyDescent="0.15">
      <c r="A1212" s="72"/>
      <c r="B1212" s="73"/>
    </row>
    <row r="1213" spans="1:2" x14ac:dyDescent="0.15">
      <c r="A1213" s="72"/>
      <c r="B1213" s="73"/>
    </row>
    <row r="1214" spans="1:2" x14ac:dyDescent="0.15">
      <c r="A1214" s="72"/>
      <c r="B1214" s="73"/>
    </row>
    <row r="1215" spans="1:2" x14ac:dyDescent="0.15">
      <c r="A1215" s="72"/>
      <c r="B1215" s="73"/>
    </row>
    <row r="1216" spans="1:2" x14ac:dyDescent="0.15">
      <c r="A1216" s="72"/>
      <c r="B1216" s="73"/>
    </row>
    <row r="1217" spans="1:2" x14ac:dyDescent="0.15">
      <c r="A1217" s="72"/>
      <c r="B1217" s="73"/>
    </row>
    <row r="1218" spans="1:2" x14ac:dyDescent="0.15">
      <c r="A1218" s="72"/>
      <c r="B1218" s="73"/>
    </row>
    <row r="1219" spans="1:2" x14ac:dyDescent="0.15">
      <c r="A1219" s="72"/>
      <c r="B1219" s="73"/>
    </row>
    <row r="1220" spans="1:2" x14ac:dyDescent="0.15">
      <c r="A1220" s="72"/>
      <c r="B1220" s="73"/>
    </row>
    <row r="1221" spans="1:2" x14ac:dyDescent="0.15">
      <c r="A1221" s="72"/>
      <c r="B1221" s="73"/>
    </row>
    <row r="1222" spans="1:2" x14ac:dyDescent="0.15">
      <c r="A1222" s="72"/>
      <c r="B1222" s="73"/>
    </row>
    <row r="1223" spans="1:2" x14ac:dyDescent="0.15">
      <c r="A1223" s="72"/>
      <c r="B1223" s="73"/>
    </row>
    <row r="1224" spans="1:2" x14ac:dyDescent="0.15">
      <c r="A1224" s="72"/>
      <c r="B1224" s="73"/>
    </row>
    <row r="1225" spans="1:2" x14ac:dyDescent="0.15">
      <c r="A1225" s="72"/>
      <c r="B1225" s="73"/>
    </row>
    <row r="1226" spans="1:2" x14ac:dyDescent="0.15">
      <c r="A1226" s="72"/>
      <c r="B1226" s="73"/>
    </row>
    <row r="1227" spans="1:2" x14ac:dyDescent="0.15">
      <c r="A1227" s="72"/>
      <c r="B1227" s="73"/>
    </row>
    <row r="1228" spans="1:2" x14ac:dyDescent="0.15">
      <c r="A1228" s="72"/>
      <c r="B1228" s="73"/>
    </row>
    <row r="1229" spans="1:2" x14ac:dyDescent="0.15">
      <c r="A1229" s="72"/>
      <c r="B1229" s="73"/>
    </row>
    <row r="1230" spans="1:2" x14ac:dyDescent="0.15">
      <c r="A1230" s="72"/>
      <c r="B1230" s="73"/>
    </row>
    <row r="1231" spans="1:2" x14ac:dyDescent="0.15">
      <c r="A1231" s="72"/>
      <c r="B1231" s="73"/>
    </row>
    <row r="1232" spans="1:2" x14ac:dyDescent="0.15">
      <c r="A1232" s="72"/>
      <c r="B1232" s="73"/>
    </row>
    <row r="1233" spans="1:2" x14ac:dyDescent="0.15">
      <c r="A1233" s="72"/>
      <c r="B1233" s="73"/>
    </row>
    <row r="1234" spans="1:2" x14ac:dyDescent="0.15">
      <c r="A1234" s="72"/>
      <c r="B1234" s="73"/>
    </row>
    <row r="1235" spans="1:2" x14ac:dyDescent="0.15">
      <c r="A1235" s="72"/>
      <c r="B1235" s="73"/>
    </row>
    <row r="1236" spans="1:2" x14ac:dyDescent="0.15">
      <c r="A1236" s="72"/>
      <c r="B1236" s="73"/>
    </row>
    <row r="1237" spans="1:2" x14ac:dyDescent="0.15">
      <c r="A1237" s="72"/>
      <c r="B1237" s="73"/>
    </row>
    <row r="1238" spans="1:2" x14ac:dyDescent="0.15">
      <c r="A1238" s="72"/>
      <c r="B1238" s="73"/>
    </row>
    <row r="1239" spans="1:2" x14ac:dyDescent="0.15">
      <c r="A1239" s="72"/>
      <c r="B1239" s="73"/>
    </row>
    <row r="1240" spans="1:2" x14ac:dyDescent="0.15">
      <c r="A1240" s="72"/>
      <c r="B1240" s="73"/>
    </row>
    <row r="1241" spans="1:2" x14ac:dyDescent="0.15">
      <c r="A1241" s="72"/>
      <c r="B1241" s="73"/>
    </row>
    <row r="1242" spans="1:2" x14ac:dyDescent="0.15">
      <c r="A1242" s="72"/>
      <c r="B1242" s="73"/>
    </row>
    <row r="1243" spans="1:2" x14ac:dyDescent="0.15">
      <c r="A1243" s="72"/>
      <c r="B1243" s="73"/>
    </row>
    <row r="1244" spans="1:2" x14ac:dyDescent="0.15">
      <c r="A1244" s="72"/>
      <c r="B1244" s="73"/>
    </row>
    <row r="1245" spans="1:2" x14ac:dyDescent="0.15">
      <c r="A1245" s="72"/>
      <c r="B1245" s="73"/>
    </row>
    <row r="1246" spans="1:2" x14ac:dyDescent="0.15">
      <c r="A1246" s="72"/>
      <c r="B1246" s="73"/>
    </row>
    <row r="1247" spans="1:2" x14ac:dyDescent="0.15">
      <c r="A1247" s="72"/>
      <c r="B1247" s="73"/>
    </row>
    <row r="1248" spans="1:2" x14ac:dyDescent="0.15">
      <c r="A1248" s="72"/>
      <c r="B1248" s="73"/>
    </row>
    <row r="1249" spans="1:2" x14ac:dyDescent="0.15">
      <c r="A1249" s="72"/>
      <c r="B1249" s="73"/>
    </row>
    <row r="1250" spans="1:2" x14ac:dyDescent="0.15">
      <c r="A1250" s="72"/>
      <c r="B1250" s="73"/>
    </row>
    <row r="1251" spans="1:2" x14ac:dyDescent="0.15">
      <c r="A1251" s="72"/>
      <c r="B1251" s="73"/>
    </row>
    <row r="1252" spans="1:2" x14ac:dyDescent="0.15">
      <c r="A1252" s="72"/>
      <c r="B1252" s="73"/>
    </row>
    <row r="1253" spans="1:2" x14ac:dyDescent="0.15">
      <c r="A1253" s="72"/>
      <c r="B1253" s="73"/>
    </row>
    <row r="1254" spans="1:2" x14ac:dyDescent="0.15">
      <c r="A1254" s="72"/>
      <c r="B1254" s="73"/>
    </row>
    <row r="1255" spans="1:2" x14ac:dyDescent="0.15">
      <c r="A1255" s="72"/>
      <c r="B1255" s="73"/>
    </row>
    <row r="1256" spans="1:2" x14ac:dyDescent="0.15">
      <c r="A1256" s="72"/>
      <c r="B1256" s="73"/>
    </row>
    <row r="1257" spans="1:2" x14ac:dyDescent="0.15">
      <c r="A1257" s="72"/>
      <c r="B1257" s="73"/>
    </row>
    <row r="1258" spans="1:2" x14ac:dyDescent="0.15">
      <c r="A1258" s="72"/>
      <c r="B1258" s="73"/>
    </row>
    <row r="1259" spans="1:2" x14ac:dyDescent="0.15">
      <c r="A1259" s="72"/>
      <c r="B1259" s="73"/>
    </row>
    <row r="1260" spans="1:2" x14ac:dyDescent="0.15">
      <c r="A1260" s="72"/>
      <c r="B1260" s="73"/>
    </row>
    <row r="1261" spans="1:2" x14ac:dyDescent="0.15">
      <c r="A1261" s="72"/>
      <c r="B1261" s="73"/>
    </row>
    <row r="1262" spans="1:2" x14ac:dyDescent="0.15">
      <c r="A1262" s="72"/>
      <c r="B1262" s="73"/>
    </row>
    <row r="1263" spans="1:2" x14ac:dyDescent="0.15">
      <c r="A1263" s="72"/>
      <c r="B1263" s="73"/>
    </row>
    <row r="1264" spans="1:2" x14ac:dyDescent="0.15">
      <c r="A1264" s="72"/>
      <c r="B1264" s="73"/>
    </row>
    <row r="1265" spans="1:2" x14ac:dyDescent="0.15">
      <c r="A1265" s="72"/>
      <c r="B1265" s="73"/>
    </row>
    <row r="1266" spans="1:2" x14ac:dyDescent="0.15">
      <c r="A1266" s="72"/>
      <c r="B1266" s="73"/>
    </row>
    <row r="1267" spans="1:2" x14ac:dyDescent="0.15">
      <c r="A1267" s="72"/>
      <c r="B1267" s="73"/>
    </row>
    <row r="1268" spans="1:2" x14ac:dyDescent="0.15">
      <c r="A1268" s="72"/>
      <c r="B1268" s="73"/>
    </row>
    <row r="1269" spans="1:2" x14ac:dyDescent="0.15">
      <c r="A1269" s="72"/>
      <c r="B1269" s="73"/>
    </row>
    <row r="1270" spans="1:2" x14ac:dyDescent="0.15">
      <c r="A1270" s="72"/>
      <c r="B1270" s="73"/>
    </row>
    <row r="1271" spans="1:2" x14ac:dyDescent="0.15">
      <c r="A1271" s="72"/>
      <c r="B1271" s="73"/>
    </row>
    <row r="1272" spans="1:2" x14ac:dyDescent="0.15">
      <c r="A1272" s="72"/>
      <c r="B1272" s="73"/>
    </row>
    <row r="1273" spans="1:2" x14ac:dyDescent="0.15">
      <c r="A1273" s="72"/>
      <c r="B1273" s="73"/>
    </row>
    <row r="1274" spans="1:2" x14ac:dyDescent="0.15">
      <c r="A1274" s="72"/>
      <c r="B1274" s="73"/>
    </row>
    <row r="1275" spans="1:2" x14ac:dyDescent="0.15">
      <c r="A1275" s="72"/>
      <c r="B1275" s="73"/>
    </row>
    <row r="1276" spans="1:2" x14ac:dyDescent="0.15">
      <c r="A1276" s="72"/>
      <c r="B1276" s="73"/>
    </row>
    <row r="1277" spans="1:2" x14ac:dyDescent="0.15">
      <c r="A1277" s="72"/>
      <c r="B1277" s="73"/>
    </row>
    <row r="1278" spans="1:2" x14ac:dyDescent="0.15">
      <c r="A1278" s="72"/>
      <c r="B1278" s="73"/>
    </row>
    <row r="1279" spans="1:2" x14ac:dyDescent="0.15">
      <c r="A1279" s="72"/>
      <c r="B1279" s="73"/>
    </row>
    <row r="1280" spans="1:2" x14ac:dyDescent="0.15">
      <c r="A1280" s="72"/>
      <c r="B1280" s="73"/>
    </row>
    <row r="1281" spans="1:2" x14ac:dyDescent="0.15">
      <c r="A1281" s="72"/>
      <c r="B1281" s="73"/>
    </row>
    <row r="1282" spans="1:2" x14ac:dyDescent="0.15">
      <c r="A1282" s="72"/>
      <c r="B1282" s="73"/>
    </row>
    <row r="1283" spans="1:2" x14ac:dyDescent="0.15">
      <c r="A1283" s="72"/>
      <c r="B1283" s="73"/>
    </row>
    <row r="1284" spans="1:2" x14ac:dyDescent="0.15">
      <c r="A1284" s="72"/>
      <c r="B1284" s="73"/>
    </row>
    <row r="1285" spans="1:2" x14ac:dyDescent="0.15">
      <c r="A1285" s="72"/>
      <c r="B1285" s="73"/>
    </row>
    <row r="1286" spans="1:2" x14ac:dyDescent="0.15">
      <c r="A1286" s="72"/>
      <c r="B1286" s="73"/>
    </row>
    <row r="1287" spans="1:2" x14ac:dyDescent="0.15">
      <c r="A1287" s="72"/>
      <c r="B1287" s="73"/>
    </row>
    <row r="1288" spans="1:2" x14ac:dyDescent="0.15">
      <c r="A1288" s="72"/>
      <c r="B1288" s="73"/>
    </row>
    <row r="1289" spans="1:2" x14ac:dyDescent="0.15">
      <c r="A1289" s="72"/>
      <c r="B1289" s="73"/>
    </row>
    <row r="1290" spans="1:2" x14ac:dyDescent="0.15">
      <c r="A1290" s="72"/>
      <c r="B1290" s="73"/>
    </row>
    <row r="1291" spans="1:2" x14ac:dyDescent="0.15">
      <c r="A1291" s="72"/>
      <c r="B1291" s="73"/>
    </row>
    <row r="1292" spans="1:2" x14ac:dyDescent="0.15">
      <c r="A1292" s="72"/>
      <c r="B1292" s="73"/>
    </row>
    <row r="1293" spans="1:2" x14ac:dyDescent="0.15">
      <c r="A1293" s="72"/>
      <c r="B1293" s="73"/>
    </row>
    <row r="1294" spans="1:2" x14ac:dyDescent="0.15">
      <c r="A1294" s="72"/>
      <c r="B1294" s="73"/>
    </row>
    <row r="1295" spans="1:2" x14ac:dyDescent="0.15">
      <c r="A1295" s="72"/>
      <c r="B1295" s="73"/>
    </row>
    <row r="1296" spans="1:2" x14ac:dyDescent="0.15">
      <c r="A1296" s="72"/>
      <c r="B1296" s="73"/>
    </row>
    <row r="1297" spans="1:2" x14ac:dyDescent="0.15">
      <c r="A1297" s="72"/>
      <c r="B1297" s="73"/>
    </row>
    <row r="1298" spans="1:2" x14ac:dyDescent="0.15">
      <c r="A1298" s="72"/>
      <c r="B1298" s="73"/>
    </row>
    <row r="1299" spans="1:2" x14ac:dyDescent="0.15">
      <c r="A1299" s="72"/>
      <c r="B1299" s="73"/>
    </row>
    <row r="1300" spans="1:2" x14ac:dyDescent="0.15">
      <c r="A1300" s="72"/>
      <c r="B1300" s="73"/>
    </row>
    <row r="1301" spans="1:2" x14ac:dyDescent="0.15">
      <c r="A1301" s="72"/>
      <c r="B1301" s="73"/>
    </row>
    <row r="1302" spans="1:2" x14ac:dyDescent="0.15">
      <c r="A1302" s="72"/>
      <c r="B1302" s="73"/>
    </row>
    <row r="1303" spans="1:2" x14ac:dyDescent="0.15">
      <c r="A1303" s="72"/>
      <c r="B1303" s="73"/>
    </row>
    <row r="1304" spans="1:2" x14ac:dyDescent="0.15">
      <c r="A1304" s="72"/>
      <c r="B1304" s="73"/>
    </row>
    <row r="1305" spans="1:2" x14ac:dyDescent="0.15">
      <c r="A1305" s="72"/>
      <c r="B1305" s="73"/>
    </row>
    <row r="1306" spans="1:2" x14ac:dyDescent="0.15">
      <c r="A1306" s="72"/>
      <c r="B1306" s="73"/>
    </row>
    <row r="1307" spans="1:2" x14ac:dyDescent="0.15">
      <c r="A1307" s="72"/>
      <c r="B1307" s="73"/>
    </row>
    <row r="1308" spans="1:2" x14ac:dyDescent="0.15">
      <c r="A1308" s="72"/>
      <c r="B1308" s="73"/>
    </row>
    <row r="1309" spans="1:2" x14ac:dyDescent="0.15">
      <c r="A1309" s="72"/>
      <c r="B1309" s="73"/>
    </row>
    <row r="1310" spans="1:2" x14ac:dyDescent="0.15">
      <c r="A1310" s="72"/>
      <c r="B1310" s="73"/>
    </row>
    <row r="1311" spans="1:2" x14ac:dyDescent="0.15">
      <c r="A1311" s="72"/>
      <c r="B1311" s="73"/>
    </row>
    <row r="1312" spans="1:2" x14ac:dyDescent="0.15">
      <c r="A1312" s="72"/>
      <c r="B1312" s="73"/>
    </row>
    <row r="1313" spans="1:2" x14ac:dyDescent="0.15">
      <c r="A1313" s="72"/>
      <c r="B1313" s="73"/>
    </row>
    <row r="1314" spans="1:2" x14ac:dyDescent="0.15">
      <c r="A1314" s="72"/>
      <c r="B1314" s="73"/>
    </row>
    <row r="1315" spans="1:2" x14ac:dyDescent="0.15">
      <c r="A1315" s="72"/>
      <c r="B1315" s="73"/>
    </row>
    <row r="1316" spans="1:2" x14ac:dyDescent="0.15">
      <c r="A1316" s="72"/>
      <c r="B1316" s="73"/>
    </row>
    <row r="1317" spans="1:2" x14ac:dyDescent="0.15">
      <c r="A1317" s="72"/>
      <c r="B1317" s="73"/>
    </row>
    <row r="1318" spans="1:2" x14ac:dyDescent="0.15">
      <c r="A1318" s="72"/>
      <c r="B1318" s="73"/>
    </row>
    <row r="1319" spans="1:2" x14ac:dyDescent="0.15">
      <c r="A1319" s="72"/>
      <c r="B1319" s="73"/>
    </row>
    <row r="1320" spans="1:2" x14ac:dyDescent="0.15">
      <c r="A1320" s="72"/>
      <c r="B1320" s="73"/>
    </row>
    <row r="1321" spans="1:2" x14ac:dyDescent="0.15">
      <c r="A1321" s="72"/>
      <c r="B1321" s="73"/>
    </row>
    <row r="1322" spans="1:2" x14ac:dyDescent="0.15">
      <c r="A1322" s="72"/>
      <c r="B1322" s="73"/>
    </row>
    <row r="1323" spans="1:2" x14ac:dyDescent="0.15">
      <c r="A1323" s="72"/>
      <c r="B1323" s="73"/>
    </row>
    <row r="1324" spans="1:2" x14ac:dyDescent="0.15">
      <c r="A1324" s="72"/>
      <c r="B1324" s="73"/>
    </row>
    <row r="1325" spans="1:2" x14ac:dyDescent="0.15">
      <c r="A1325" s="72"/>
      <c r="B1325" s="73"/>
    </row>
    <row r="1326" spans="1:2" x14ac:dyDescent="0.15">
      <c r="A1326" s="72"/>
      <c r="B1326" s="73"/>
    </row>
    <row r="1327" spans="1:2" x14ac:dyDescent="0.15">
      <c r="A1327" s="72"/>
      <c r="B1327" s="73"/>
    </row>
    <row r="1328" spans="1:2" x14ac:dyDescent="0.15">
      <c r="A1328" s="72"/>
      <c r="B1328" s="73"/>
    </row>
    <row r="1329" spans="1:2" x14ac:dyDescent="0.15">
      <c r="A1329" s="72"/>
      <c r="B1329" s="73"/>
    </row>
    <row r="1330" spans="1:2" x14ac:dyDescent="0.15">
      <c r="A1330" s="72"/>
      <c r="B1330" s="73"/>
    </row>
    <row r="1331" spans="1:2" x14ac:dyDescent="0.15">
      <c r="A1331" s="72"/>
      <c r="B1331" s="73"/>
    </row>
    <row r="1332" spans="1:2" x14ac:dyDescent="0.15">
      <c r="A1332" s="72"/>
      <c r="B1332" s="73"/>
    </row>
    <row r="1333" spans="1:2" x14ac:dyDescent="0.15">
      <c r="A1333" s="72"/>
      <c r="B1333" s="73"/>
    </row>
    <row r="1334" spans="1:2" x14ac:dyDescent="0.15">
      <c r="A1334" s="72"/>
      <c r="B1334" s="73"/>
    </row>
    <row r="1335" spans="1:2" x14ac:dyDescent="0.15">
      <c r="A1335" s="72"/>
      <c r="B1335" s="73"/>
    </row>
    <row r="1336" spans="1:2" x14ac:dyDescent="0.15">
      <c r="A1336" s="72"/>
      <c r="B1336" s="73"/>
    </row>
    <row r="1337" spans="1:2" x14ac:dyDescent="0.15">
      <c r="A1337" s="72"/>
      <c r="B1337" s="73"/>
    </row>
    <row r="1338" spans="1:2" x14ac:dyDescent="0.15">
      <c r="A1338" s="72"/>
      <c r="B1338" s="73"/>
    </row>
    <row r="1339" spans="1:2" x14ac:dyDescent="0.15">
      <c r="A1339" s="72"/>
      <c r="B1339" s="73"/>
    </row>
    <row r="1340" spans="1:2" x14ac:dyDescent="0.15">
      <c r="A1340" s="72"/>
      <c r="B1340" s="73"/>
    </row>
    <row r="1341" spans="1:2" x14ac:dyDescent="0.15">
      <c r="A1341" s="72"/>
      <c r="B1341" s="73"/>
    </row>
    <row r="1342" spans="1:2" x14ac:dyDescent="0.15">
      <c r="A1342" s="72"/>
      <c r="B1342" s="73"/>
    </row>
    <row r="1343" spans="1:2" x14ac:dyDescent="0.15">
      <c r="A1343" s="72"/>
      <c r="B1343" s="73"/>
    </row>
    <row r="1344" spans="1:2" x14ac:dyDescent="0.15">
      <c r="A1344" s="72"/>
      <c r="B1344" s="73"/>
    </row>
    <row r="1345" spans="1:2" x14ac:dyDescent="0.15">
      <c r="A1345" s="72"/>
      <c r="B1345" s="73"/>
    </row>
    <row r="1346" spans="1:2" x14ac:dyDescent="0.15">
      <c r="A1346" s="72"/>
      <c r="B1346" s="73"/>
    </row>
    <row r="1347" spans="1:2" x14ac:dyDescent="0.15">
      <c r="A1347" s="72"/>
      <c r="B1347" s="73"/>
    </row>
    <row r="1348" spans="1:2" x14ac:dyDescent="0.15">
      <c r="A1348" s="72"/>
      <c r="B1348" s="73"/>
    </row>
    <row r="1349" spans="1:2" x14ac:dyDescent="0.15">
      <c r="A1349" s="72"/>
      <c r="B1349" s="73"/>
    </row>
    <row r="1350" spans="1:2" x14ac:dyDescent="0.15">
      <c r="A1350" s="72"/>
      <c r="B1350" s="73"/>
    </row>
    <row r="1351" spans="1:2" x14ac:dyDescent="0.15">
      <c r="A1351" s="72"/>
      <c r="B1351" s="73"/>
    </row>
    <row r="1352" spans="1:2" x14ac:dyDescent="0.15">
      <c r="A1352" s="72"/>
      <c r="B1352" s="73"/>
    </row>
    <row r="1353" spans="1:2" x14ac:dyDescent="0.15">
      <c r="A1353" s="72"/>
      <c r="B1353" s="73"/>
    </row>
    <row r="1354" spans="1:2" x14ac:dyDescent="0.15">
      <c r="A1354" s="72"/>
      <c r="B1354" s="73"/>
    </row>
    <row r="1355" spans="1:2" x14ac:dyDescent="0.15">
      <c r="A1355" s="72"/>
      <c r="B1355" s="73"/>
    </row>
    <row r="1356" spans="1:2" x14ac:dyDescent="0.15">
      <c r="A1356" s="72"/>
      <c r="B1356" s="73"/>
    </row>
    <row r="1357" spans="1:2" x14ac:dyDescent="0.15">
      <c r="A1357" s="72"/>
      <c r="B1357" s="73"/>
    </row>
    <row r="1358" spans="1:2" x14ac:dyDescent="0.15">
      <c r="A1358" s="72"/>
      <c r="B1358" s="73"/>
    </row>
    <row r="1359" spans="1:2" x14ac:dyDescent="0.15">
      <c r="A1359" s="72"/>
      <c r="B1359" s="73"/>
    </row>
    <row r="1360" spans="1:2" x14ac:dyDescent="0.15">
      <c r="A1360" s="72"/>
      <c r="B1360" s="73"/>
    </row>
    <row r="1361" spans="1:2" x14ac:dyDescent="0.15">
      <c r="A1361" s="72"/>
      <c r="B1361" s="73"/>
    </row>
    <row r="1362" spans="1:2" x14ac:dyDescent="0.15">
      <c r="A1362" s="72"/>
      <c r="B1362" s="73"/>
    </row>
    <row r="1363" spans="1:2" x14ac:dyDescent="0.15">
      <c r="A1363" s="72"/>
      <c r="B1363" s="73"/>
    </row>
    <row r="1364" spans="1:2" x14ac:dyDescent="0.15">
      <c r="A1364" s="72"/>
      <c r="B1364" s="73"/>
    </row>
    <row r="1365" spans="1:2" x14ac:dyDescent="0.15">
      <c r="A1365" s="72"/>
      <c r="B1365" s="73"/>
    </row>
    <row r="1366" spans="1:2" x14ac:dyDescent="0.15">
      <c r="A1366" s="72"/>
      <c r="B1366" s="73"/>
    </row>
    <row r="1367" spans="1:2" x14ac:dyDescent="0.15">
      <c r="A1367" s="72"/>
      <c r="B1367" s="73"/>
    </row>
    <row r="1368" spans="1:2" x14ac:dyDescent="0.15">
      <c r="A1368" s="72"/>
      <c r="B1368" s="73"/>
    </row>
    <row r="1369" spans="1:2" x14ac:dyDescent="0.15">
      <c r="A1369" s="72"/>
      <c r="B1369" s="73"/>
    </row>
    <row r="1370" spans="1:2" x14ac:dyDescent="0.15">
      <c r="A1370" s="72"/>
      <c r="B1370" s="73"/>
    </row>
    <row r="1371" spans="1:2" x14ac:dyDescent="0.15">
      <c r="A1371" s="72"/>
      <c r="B1371" s="73"/>
    </row>
    <row r="1372" spans="1:2" x14ac:dyDescent="0.15">
      <c r="A1372" s="72"/>
      <c r="B1372" s="73"/>
    </row>
    <row r="1373" spans="1:2" x14ac:dyDescent="0.15">
      <c r="A1373" s="72"/>
      <c r="B1373" s="73"/>
    </row>
    <row r="1374" spans="1:2" x14ac:dyDescent="0.15">
      <c r="A1374" s="72"/>
      <c r="B1374" s="73"/>
    </row>
    <row r="1375" spans="1:2" x14ac:dyDescent="0.15">
      <c r="A1375" s="72"/>
      <c r="B1375" s="73"/>
    </row>
    <row r="1376" spans="1:2" x14ac:dyDescent="0.15">
      <c r="A1376" s="72"/>
      <c r="B1376" s="73"/>
    </row>
    <row r="1377" spans="1:2" x14ac:dyDescent="0.15">
      <c r="A1377" s="72"/>
      <c r="B1377" s="73"/>
    </row>
    <row r="1378" spans="1:2" x14ac:dyDescent="0.15">
      <c r="A1378" s="72"/>
      <c r="B1378" s="73"/>
    </row>
    <row r="1379" spans="1:2" x14ac:dyDescent="0.15">
      <c r="A1379" s="72"/>
      <c r="B1379" s="73"/>
    </row>
    <row r="1380" spans="1:2" x14ac:dyDescent="0.15">
      <c r="A1380" s="72"/>
      <c r="B1380" s="73"/>
    </row>
    <row r="1381" spans="1:2" x14ac:dyDescent="0.15">
      <c r="A1381" s="72"/>
      <c r="B1381" s="73"/>
    </row>
    <row r="1382" spans="1:2" x14ac:dyDescent="0.15">
      <c r="A1382" s="72"/>
      <c r="B1382" s="73"/>
    </row>
    <row r="1383" spans="1:2" x14ac:dyDescent="0.15">
      <c r="A1383" s="72"/>
      <c r="B1383" s="73"/>
    </row>
    <row r="1384" spans="1:2" x14ac:dyDescent="0.15">
      <c r="A1384" s="72"/>
      <c r="B1384" s="73"/>
    </row>
    <row r="1385" spans="1:2" x14ac:dyDescent="0.15">
      <c r="A1385" s="72"/>
      <c r="B1385" s="73"/>
    </row>
    <row r="1386" spans="1:2" x14ac:dyDescent="0.15">
      <c r="A1386" s="72"/>
      <c r="B1386" s="73"/>
    </row>
    <row r="1387" spans="1:2" x14ac:dyDescent="0.15">
      <c r="A1387" s="72"/>
      <c r="B1387" s="73"/>
    </row>
    <row r="1388" spans="1:2" x14ac:dyDescent="0.15">
      <c r="A1388" s="72"/>
      <c r="B1388" s="73"/>
    </row>
    <row r="1389" spans="1:2" x14ac:dyDescent="0.15">
      <c r="A1389" s="72"/>
      <c r="B1389" s="73"/>
    </row>
    <row r="1390" spans="1:2" x14ac:dyDescent="0.15">
      <c r="A1390" s="72"/>
      <c r="B1390" s="73"/>
    </row>
    <row r="1391" spans="1:2" x14ac:dyDescent="0.15">
      <c r="A1391" s="72"/>
      <c r="B1391" s="73"/>
    </row>
    <row r="1392" spans="1:2" x14ac:dyDescent="0.15">
      <c r="A1392" s="72"/>
      <c r="B1392" s="73"/>
    </row>
    <row r="1393" spans="1:2" x14ac:dyDescent="0.15">
      <c r="A1393" s="72"/>
      <c r="B1393" s="73"/>
    </row>
    <row r="1394" spans="1:2" x14ac:dyDescent="0.15">
      <c r="A1394" s="72"/>
      <c r="B1394" s="73"/>
    </row>
    <row r="1395" spans="1:2" x14ac:dyDescent="0.15">
      <c r="A1395" s="72"/>
      <c r="B1395" s="73"/>
    </row>
    <row r="1396" spans="1:2" x14ac:dyDescent="0.15">
      <c r="A1396" s="72"/>
      <c r="B1396" s="73"/>
    </row>
    <row r="1397" spans="1:2" x14ac:dyDescent="0.15">
      <c r="A1397" s="72"/>
      <c r="B1397" s="73"/>
    </row>
    <row r="1398" spans="1:2" x14ac:dyDescent="0.15">
      <c r="A1398" s="72"/>
      <c r="B1398" s="73"/>
    </row>
    <row r="1399" spans="1:2" x14ac:dyDescent="0.15">
      <c r="A1399" s="72"/>
      <c r="B1399" s="73"/>
    </row>
    <row r="1400" spans="1:2" x14ac:dyDescent="0.15">
      <c r="A1400" s="72"/>
      <c r="B1400" s="73"/>
    </row>
    <row r="1401" spans="1:2" x14ac:dyDescent="0.15">
      <c r="A1401" s="72"/>
      <c r="B1401" s="73"/>
    </row>
    <row r="1402" spans="1:2" x14ac:dyDescent="0.15">
      <c r="A1402" s="72"/>
      <c r="B1402" s="73"/>
    </row>
    <row r="1403" spans="1:2" x14ac:dyDescent="0.15">
      <c r="A1403" s="72"/>
      <c r="B1403" s="73"/>
    </row>
    <row r="1404" spans="1:2" x14ac:dyDescent="0.15">
      <c r="A1404" s="72"/>
      <c r="B1404" s="73"/>
    </row>
    <row r="1405" spans="1:2" x14ac:dyDescent="0.15">
      <c r="A1405" s="72"/>
      <c r="B1405" s="73"/>
    </row>
    <row r="1406" spans="1:2" x14ac:dyDescent="0.15">
      <c r="A1406" s="72"/>
      <c r="B1406" s="73"/>
    </row>
    <row r="1407" spans="1:2" x14ac:dyDescent="0.15">
      <c r="A1407" s="72"/>
      <c r="B1407" s="73"/>
    </row>
    <row r="1408" spans="1:2" x14ac:dyDescent="0.15">
      <c r="A1408" s="72"/>
      <c r="B1408" s="73"/>
    </row>
    <row r="1409" spans="1:2" x14ac:dyDescent="0.15">
      <c r="A1409" s="72"/>
      <c r="B1409" s="73"/>
    </row>
    <row r="1410" spans="1:2" x14ac:dyDescent="0.15">
      <c r="A1410" s="72"/>
      <c r="B1410" s="73"/>
    </row>
    <row r="1411" spans="1:2" x14ac:dyDescent="0.15">
      <c r="A1411" s="72"/>
      <c r="B1411" s="73"/>
    </row>
    <row r="1412" spans="1:2" x14ac:dyDescent="0.15">
      <c r="A1412" s="72"/>
      <c r="B1412" s="73"/>
    </row>
    <row r="1413" spans="1:2" x14ac:dyDescent="0.15">
      <c r="A1413" s="72"/>
      <c r="B1413" s="73"/>
    </row>
    <row r="1414" spans="1:2" x14ac:dyDescent="0.15">
      <c r="A1414" s="72"/>
      <c r="B1414" s="73"/>
    </row>
    <row r="1415" spans="1:2" x14ac:dyDescent="0.15">
      <c r="A1415" s="72"/>
      <c r="B1415" s="73"/>
    </row>
    <row r="1416" spans="1:2" x14ac:dyDescent="0.15">
      <c r="A1416" s="72"/>
      <c r="B1416" s="73"/>
    </row>
    <row r="1417" spans="1:2" x14ac:dyDescent="0.15">
      <c r="A1417" s="72"/>
      <c r="B1417" s="73"/>
    </row>
    <row r="1418" spans="1:2" x14ac:dyDescent="0.15">
      <c r="A1418" s="72"/>
      <c r="B1418" s="73"/>
    </row>
    <row r="1419" spans="1:2" x14ac:dyDescent="0.15">
      <c r="A1419" s="72"/>
      <c r="B1419" s="73"/>
    </row>
    <row r="1420" spans="1:2" x14ac:dyDescent="0.15">
      <c r="A1420" s="72"/>
      <c r="B1420" s="73"/>
    </row>
    <row r="1421" spans="1:2" x14ac:dyDescent="0.15">
      <c r="A1421" s="72"/>
      <c r="B1421" s="73"/>
    </row>
    <row r="1422" spans="1:2" x14ac:dyDescent="0.15">
      <c r="A1422" s="72"/>
      <c r="B1422" s="73"/>
    </row>
    <row r="1423" spans="1:2" x14ac:dyDescent="0.15">
      <c r="A1423" s="72"/>
      <c r="B1423" s="73"/>
    </row>
    <row r="1424" spans="1:2" x14ac:dyDescent="0.15">
      <c r="A1424" s="72"/>
      <c r="B1424" s="73"/>
    </row>
    <row r="1425" spans="1:2" x14ac:dyDescent="0.15">
      <c r="A1425" s="72"/>
      <c r="B1425" s="73"/>
    </row>
    <row r="1426" spans="1:2" x14ac:dyDescent="0.15">
      <c r="A1426" s="72"/>
      <c r="B1426" s="73"/>
    </row>
    <row r="1427" spans="1:2" x14ac:dyDescent="0.15">
      <c r="A1427" s="72"/>
      <c r="B1427" s="73"/>
    </row>
    <row r="1428" spans="1:2" x14ac:dyDescent="0.15">
      <c r="A1428" s="72"/>
      <c r="B1428" s="73"/>
    </row>
    <row r="1429" spans="1:2" x14ac:dyDescent="0.15">
      <c r="A1429" s="72"/>
      <c r="B1429" s="73"/>
    </row>
    <row r="1430" spans="1:2" x14ac:dyDescent="0.15">
      <c r="A1430" s="72"/>
      <c r="B1430" s="73"/>
    </row>
    <row r="1431" spans="1:2" x14ac:dyDescent="0.15">
      <c r="A1431" s="72"/>
      <c r="B1431" s="73"/>
    </row>
    <row r="1432" spans="1:2" x14ac:dyDescent="0.15">
      <c r="A1432" s="72"/>
      <c r="B1432" s="73"/>
    </row>
    <row r="1433" spans="1:2" x14ac:dyDescent="0.15">
      <c r="A1433" s="72"/>
      <c r="B1433" s="73"/>
    </row>
    <row r="1434" spans="1:2" x14ac:dyDescent="0.15">
      <c r="A1434" s="72"/>
      <c r="B1434" s="73"/>
    </row>
    <row r="1435" spans="1:2" x14ac:dyDescent="0.15">
      <c r="A1435" s="72"/>
      <c r="B1435" s="73"/>
    </row>
    <row r="1436" spans="1:2" x14ac:dyDescent="0.15">
      <c r="A1436" s="72"/>
      <c r="B1436" s="73"/>
    </row>
    <row r="1437" spans="1:2" x14ac:dyDescent="0.15">
      <c r="A1437" s="72"/>
      <c r="B1437" s="73"/>
    </row>
    <row r="1438" spans="1:2" x14ac:dyDescent="0.15">
      <c r="A1438" s="72"/>
      <c r="B1438" s="73"/>
    </row>
    <row r="1439" spans="1:2" x14ac:dyDescent="0.15">
      <c r="A1439" s="72"/>
      <c r="B1439" s="73"/>
    </row>
    <row r="1440" spans="1:2" x14ac:dyDescent="0.15">
      <c r="A1440" s="72"/>
      <c r="B1440" s="73"/>
    </row>
    <row r="1441" spans="1:2" x14ac:dyDescent="0.15">
      <c r="A1441" s="72"/>
      <c r="B1441" s="73"/>
    </row>
    <row r="1442" spans="1:2" x14ac:dyDescent="0.15">
      <c r="A1442" s="72"/>
      <c r="B1442" s="73"/>
    </row>
    <row r="1443" spans="1:2" x14ac:dyDescent="0.15">
      <c r="A1443" s="72"/>
      <c r="B1443" s="73"/>
    </row>
    <row r="1444" spans="1:2" x14ac:dyDescent="0.15">
      <c r="A1444" s="72"/>
      <c r="B1444" s="73"/>
    </row>
    <row r="1445" spans="1:2" x14ac:dyDescent="0.15">
      <c r="A1445" s="72"/>
      <c r="B1445" s="73"/>
    </row>
    <row r="1446" spans="1:2" x14ac:dyDescent="0.15">
      <c r="A1446" s="72"/>
      <c r="B1446" s="73"/>
    </row>
    <row r="1447" spans="1:2" x14ac:dyDescent="0.15">
      <c r="A1447" s="72"/>
      <c r="B1447" s="73"/>
    </row>
    <row r="1448" spans="1:2" x14ac:dyDescent="0.15">
      <c r="A1448" s="72"/>
      <c r="B1448" s="73"/>
    </row>
    <row r="1449" spans="1:2" x14ac:dyDescent="0.15">
      <c r="A1449" s="72"/>
      <c r="B1449" s="73"/>
    </row>
    <row r="1450" spans="1:2" x14ac:dyDescent="0.15">
      <c r="A1450" s="72"/>
      <c r="B1450" s="73"/>
    </row>
    <row r="1451" spans="1:2" x14ac:dyDescent="0.15">
      <c r="A1451" s="72"/>
      <c r="B1451" s="73"/>
    </row>
    <row r="1452" spans="1:2" x14ac:dyDescent="0.15">
      <c r="A1452" s="72"/>
      <c r="B1452" s="73"/>
    </row>
    <row r="1453" spans="1:2" x14ac:dyDescent="0.15">
      <c r="A1453" s="72"/>
      <c r="B1453" s="73"/>
    </row>
    <row r="1454" spans="1:2" x14ac:dyDescent="0.15">
      <c r="A1454" s="72"/>
      <c r="B1454" s="73"/>
    </row>
    <row r="1455" spans="1:2" x14ac:dyDescent="0.15">
      <c r="A1455" s="72"/>
      <c r="B1455" s="73"/>
    </row>
    <row r="1456" spans="1:2" x14ac:dyDescent="0.15">
      <c r="A1456" s="72"/>
      <c r="B1456" s="73"/>
    </row>
    <row r="1457" spans="1:2" x14ac:dyDescent="0.15">
      <c r="A1457" s="72"/>
      <c r="B1457" s="73"/>
    </row>
    <row r="1458" spans="1:2" x14ac:dyDescent="0.15">
      <c r="A1458" s="72"/>
      <c r="B1458" s="73"/>
    </row>
    <row r="1459" spans="1:2" x14ac:dyDescent="0.15">
      <c r="A1459" s="72"/>
      <c r="B1459" s="73"/>
    </row>
    <row r="1460" spans="1:2" x14ac:dyDescent="0.15">
      <c r="A1460" s="72"/>
      <c r="B1460" s="73"/>
    </row>
    <row r="1461" spans="1:2" x14ac:dyDescent="0.15">
      <c r="A1461" s="72"/>
      <c r="B1461" s="73"/>
    </row>
    <row r="1462" spans="1:2" x14ac:dyDescent="0.15">
      <c r="A1462" s="72"/>
      <c r="B1462" s="73"/>
    </row>
    <row r="1463" spans="1:2" x14ac:dyDescent="0.15">
      <c r="A1463" s="72"/>
      <c r="B1463" s="73"/>
    </row>
    <row r="1464" spans="1:2" x14ac:dyDescent="0.15">
      <c r="A1464" s="72"/>
      <c r="B1464" s="73"/>
    </row>
    <row r="1465" spans="1:2" x14ac:dyDescent="0.15">
      <c r="A1465" s="72"/>
      <c r="B1465" s="73"/>
    </row>
    <row r="1466" spans="1:2" x14ac:dyDescent="0.15">
      <c r="A1466" s="72"/>
      <c r="B1466" s="73"/>
    </row>
    <row r="1467" spans="1:2" x14ac:dyDescent="0.15">
      <c r="A1467" s="72"/>
      <c r="B1467" s="73"/>
    </row>
    <row r="1468" spans="1:2" x14ac:dyDescent="0.15">
      <c r="A1468" s="72"/>
      <c r="B1468" s="73"/>
    </row>
    <row r="1469" spans="1:2" x14ac:dyDescent="0.15">
      <c r="A1469" s="72"/>
      <c r="B1469" s="73"/>
    </row>
    <row r="1470" spans="1:2" x14ac:dyDescent="0.15">
      <c r="A1470" s="72"/>
      <c r="B1470" s="73"/>
    </row>
    <row r="1471" spans="1:2" x14ac:dyDescent="0.15">
      <c r="A1471" s="72"/>
      <c r="B1471" s="73"/>
    </row>
    <row r="1472" spans="1:2" x14ac:dyDescent="0.15">
      <c r="A1472" s="72"/>
      <c r="B1472" s="73"/>
    </row>
    <row r="1473" spans="1:2" x14ac:dyDescent="0.15">
      <c r="A1473" s="72"/>
      <c r="B1473" s="73"/>
    </row>
    <row r="1474" spans="1:2" x14ac:dyDescent="0.15">
      <c r="A1474" s="72"/>
      <c r="B1474" s="73"/>
    </row>
    <row r="1475" spans="1:2" x14ac:dyDescent="0.15">
      <c r="A1475" s="72"/>
      <c r="B1475" s="73"/>
    </row>
    <row r="1476" spans="1:2" x14ac:dyDescent="0.15">
      <c r="A1476" s="72"/>
      <c r="B1476" s="73"/>
    </row>
    <row r="1477" spans="1:2" x14ac:dyDescent="0.15">
      <c r="A1477" s="72"/>
      <c r="B1477" s="73"/>
    </row>
    <row r="1478" spans="1:2" x14ac:dyDescent="0.15">
      <c r="A1478" s="72"/>
      <c r="B1478" s="73"/>
    </row>
    <row r="1479" spans="1:2" x14ac:dyDescent="0.15">
      <c r="A1479" s="72"/>
      <c r="B1479" s="73"/>
    </row>
    <row r="1480" spans="1:2" x14ac:dyDescent="0.15">
      <c r="A1480" s="72"/>
      <c r="B1480" s="73"/>
    </row>
    <row r="1481" spans="1:2" x14ac:dyDescent="0.15">
      <c r="A1481" s="72"/>
      <c r="B1481" s="73"/>
    </row>
    <row r="1482" spans="1:2" x14ac:dyDescent="0.15">
      <c r="A1482" s="72"/>
      <c r="B1482" s="73"/>
    </row>
    <row r="1483" spans="1:2" x14ac:dyDescent="0.15">
      <c r="A1483" s="72"/>
      <c r="B1483" s="73"/>
    </row>
    <row r="1484" spans="1:2" x14ac:dyDescent="0.15">
      <c r="A1484" s="72"/>
      <c r="B1484" s="73"/>
    </row>
    <row r="1485" spans="1:2" x14ac:dyDescent="0.15">
      <c r="A1485" s="72"/>
      <c r="B1485" s="73"/>
    </row>
    <row r="1486" spans="1:2" x14ac:dyDescent="0.15">
      <c r="A1486" s="72"/>
      <c r="B1486" s="73"/>
    </row>
    <row r="1487" spans="1:2" x14ac:dyDescent="0.15">
      <c r="A1487" s="72"/>
      <c r="B1487" s="73"/>
    </row>
    <row r="1488" spans="1:2" x14ac:dyDescent="0.15">
      <c r="A1488" s="72"/>
      <c r="B1488" s="73"/>
    </row>
    <row r="1489" spans="1:2" x14ac:dyDescent="0.15">
      <c r="A1489" s="72"/>
      <c r="B1489" s="73"/>
    </row>
    <row r="1490" spans="1:2" x14ac:dyDescent="0.15">
      <c r="A1490" s="72"/>
      <c r="B1490" s="73"/>
    </row>
    <row r="1491" spans="1:2" x14ac:dyDescent="0.15">
      <c r="A1491" s="72"/>
      <c r="B1491" s="73"/>
    </row>
    <row r="1492" spans="1:2" x14ac:dyDescent="0.15">
      <c r="A1492" s="72"/>
      <c r="B1492" s="73"/>
    </row>
    <row r="1493" spans="1:2" x14ac:dyDescent="0.15">
      <c r="A1493" s="72"/>
      <c r="B1493" s="73"/>
    </row>
    <row r="1494" spans="1:2" x14ac:dyDescent="0.15">
      <c r="A1494" s="72"/>
      <c r="B1494" s="73"/>
    </row>
    <row r="1495" spans="1:2" x14ac:dyDescent="0.15">
      <c r="A1495" s="72"/>
      <c r="B1495" s="73"/>
    </row>
    <row r="1496" spans="1:2" x14ac:dyDescent="0.15">
      <c r="A1496" s="72"/>
      <c r="B1496" s="73"/>
    </row>
    <row r="1497" spans="1:2" x14ac:dyDescent="0.15">
      <c r="A1497" s="72"/>
      <c r="B1497" s="73"/>
    </row>
    <row r="1498" spans="1:2" x14ac:dyDescent="0.15">
      <c r="A1498" s="72"/>
      <c r="B1498" s="73"/>
    </row>
    <row r="1499" spans="1:2" x14ac:dyDescent="0.15">
      <c r="A1499" s="72"/>
      <c r="B1499" s="73"/>
    </row>
    <row r="1500" spans="1:2" x14ac:dyDescent="0.15">
      <c r="A1500" s="72"/>
      <c r="B1500" s="73"/>
    </row>
    <row r="1501" spans="1:2" x14ac:dyDescent="0.15">
      <c r="A1501" s="72"/>
      <c r="B1501" s="73"/>
    </row>
    <row r="1502" spans="1:2" x14ac:dyDescent="0.15">
      <c r="A1502" s="72"/>
      <c r="B1502" s="73"/>
    </row>
    <row r="1503" spans="1:2" x14ac:dyDescent="0.15">
      <c r="A1503" s="72"/>
      <c r="B1503" s="73"/>
    </row>
    <row r="1504" spans="1:2" x14ac:dyDescent="0.15">
      <c r="A1504" s="72"/>
      <c r="B1504" s="73"/>
    </row>
    <row r="1505" spans="1:2" x14ac:dyDescent="0.15">
      <c r="A1505" s="72"/>
      <c r="B1505" s="73"/>
    </row>
    <row r="1506" spans="1:2" x14ac:dyDescent="0.15">
      <c r="A1506" s="72"/>
      <c r="B1506" s="73"/>
    </row>
    <row r="1507" spans="1:2" x14ac:dyDescent="0.15">
      <c r="A1507" s="72"/>
      <c r="B1507" s="73"/>
    </row>
    <row r="1508" spans="1:2" x14ac:dyDescent="0.15">
      <c r="A1508" s="72"/>
      <c r="B1508" s="73"/>
    </row>
    <row r="1509" spans="1:2" x14ac:dyDescent="0.15">
      <c r="A1509" s="72"/>
      <c r="B1509" s="73"/>
    </row>
    <row r="1510" spans="1:2" x14ac:dyDescent="0.15">
      <c r="A1510" s="72"/>
      <c r="B1510" s="73"/>
    </row>
    <row r="1511" spans="1:2" x14ac:dyDescent="0.15">
      <c r="A1511" s="72"/>
      <c r="B1511" s="73"/>
    </row>
    <row r="1512" spans="1:2" x14ac:dyDescent="0.15">
      <c r="A1512" s="72"/>
      <c r="B1512" s="73"/>
    </row>
    <row r="1513" spans="1:2" x14ac:dyDescent="0.15">
      <c r="A1513" s="72"/>
      <c r="B1513" s="73"/>
    </row>
    <row r="1514" spans="1:2" x14ac:dyDescent="0.15">
      <c r="A1514" s="72"/>
      <c r="B1514" s="73"/>
    </row>
    <row r="1515" spans="1:2" x14ac:dyDescent="0.15">
      <c r="A1515" s="72"/>
      <c r="B1515" s="73"/>
    </row>
    <row r="1516" spans="1:2" x14ac:dyDescent="0.15">
      <c r="A1516" s="72"/>
      <c r="B1516" s="73"/>
    </row>
    <row r="1517" spans="1:2" x14ac:dyDescent="0.15">
      <c r="A1517" s="72"/>
      <c r="B1517" s="73"/>
    </row>
    <row r="1518" spans="1:2" x14ac:dyDescent="0.15">
      <c r="A1518" s="72"/>
      <c r="B1518" s="73"/>
    </row>
    <row r="1519" spans="1:2" x14ac:dyDescent="0.15">
      <c r="A1519" s="72"/>
      <c r="B1519" s="73"/>
    </row>
    <row r="1520" spans="1:2" x14ac:dyDescent="0.15">
      <c r="A1520" s="72"/>
      <c r="B1520" s="73"/>
    </row>
    <row r="1521" spans="1:2" x14ac:dyDescent="0.15">
      <c r="A1521" s="72"/>
      <c r="B1521" s="73"/>
    </row>
    <row r="1522" spans="1:2" x14ac:dyDescent="0.15">
      <c r="A1522" s="72"/>
      <c r="B1522" s="73"/>
    </row>
    <row r="1523" spans="1:2" x14ac:dyDescent="0.15">
      <c r="A1523" s="72"/>
      <c r="B1523" s="73"/>
    </row>
    <row r="1524" spans="1:2" x14ac:dyDescent="0.15">
      <c r="A1524" s="72"/>
      <c r="B1524" s="73"/>
    </row>
    <row r="1525" spans="1:2" x14ac:dyDescent="0.15">
      <c r="A1525" s="72"/>
      <c r="B1525" s="73"/>
    </row>
    <row r="1526" spans="1:2" x14ac:dyDescent="0.15">
      <c r="A1526" s="72"/>
      <c r="B1526" s="73"/>
    </row>
    <row r="1527" spans="1:2" x14ac:dyDescent="0.15">
      <c r="A1527" s="72"/>
      <c r="B1527" s="73"/>
    </row>
    <row r="1528" spans="1:2" x14ac:dyDescent="0.15">
      <c r="A1528" s="72"/>
      <c r="B1528" s="73"/>
    </row>
    <row r="1529" spans="1:2" x14ac:dyDescent="0.15">
      <c r="A1529" s="72"/>
      <c r="B1529" s="73"/>
    </row>
    <row r="1530" spans="1:2" x14ac:dyDescent="0.15">
      <c r="A1530" s="72"/>
      <c r="B1530" s="73"/>
    </row>
    <row r="1531" spans="1:2" x14ac:dyDescent="0.15">
      <c r="A1531" s="72"/>
      <c r="B1531" s="73"/>
    </row>
    <row r="1532" spans="1:2" x14ac:dyDescent="0.15">
      <c r="A1532" s="72"/>
      <c r="B1532" s="73"/>
    </row>
    <row r="1533" spans="1:2" x14ac:dyDescent="0.15">
      <c r="A1533" s="72"/>
      <c r="B1533" s="73"/>
    </row>
    <row r="1534" spans="1:2" x14ac:dyDescent="0.15">
      <c r="A1534" s="72"/>
      <c r="B1534" s="73"/>
    </row>
    <row r="1535" spans="1:2" x14ac:dyDescent="0.15">
      <c r="A1535" s="72"/>
      <c r="B1535" s="73"/>
    </row>
    <row r="1536" spans="1:2" x14ac:dyDescent="0.15">
      <c r="A1536" s="72"/>
      <c r="B1536" s="73"/>
    </row>
    <row r="1537" spans="1:2" x14ac:dyDescent="0.15">
      <c r="A1537" s="72"/>
      <c r="B1537" s="73"/>
    </row>
    <row r="1538" spans="1:2" x14ac:dyDescent="0.15">
      <c r="A1538" s="72"/>
      <c r="B1538" s="73"/>
    </row>
    <row r="1539" spans="1:2" x14ac:dyDescent="0.15">
      <c r="A1539" s="72"/>
      <c r="B1539" s="73"/>
    </row>
    <row r="1540" spans="1:2" x14ac:dyDescent="0.15">
      <c r="A1540" s="72"/>
      <c r="B1540" s="73"/>
    </row>
    <row r="1541" spans="1:2" x14ac:dyDescent="0.15">
      <c r="A1541" s="72"/>
      <c r="B1541" s="73"/>
    </row>
    <row r="1542" spans="1:2" x14ac:dyDescent="0.15">
      <c r="A1542" s="72"/>
      <c r="B1542" s="73"/>
    </row>
    <row r="1543" spans="1:2" x14ac:dyDescent="0.15">
      <c r="A1543" s="72"/>
      <c r="B1543" s="73"/>
    </row>
    <row r="1544" spans="1:2" x14ac:dyDescent="0.15">
      <c r="A1544" s="72"/>
      <c r="B1544" s="73"/>
    </row>
    <row r="1545" spans="1:2" x14ac:dyDescent="0.15">
      <c r="A1545" s="72"/>
      <c r="B1545" s="73"/>
    </row>
    <row r="1546" spans="1:2" x14ac:dyDescent="0.15">
      <c r="A1546" s="72"/>
      <c r="B1546" s="73"/>
    </row>
    <row r="1547" spans="1:2" x14ac:dyDescent="0.15">
      <c r="A1547" s="72"/>
      <c r="B1547" s="73"/>
    </row>
    <row r="1548" spans="1:2" x14ac:dyDescent="0.15">
      <c r="A1548" s="72"/>
      <c r="B1548" s="73"/>
    </row>
    <row r="1549" spans="1:2" x14ac:dyDescent="0.15">
      <c r="A1549" s="72"/>
      <c r="B1549" s="73"/>
    </row>
    <row r="1550" spans="1:2" x14ac:dyDescent="0.15">
      <c r="A1550" s="72"/>
      <c r="B1550" s="73"/>
    </row>
    <row r="1551" spans="1:2" x14ac:dyDescent="0.15">
      <c r="A1551" s="72"/>
      <c r="B1551" s="73"/>
    </row>
    <row r="1552" spans="1:2" x14ac:dyDescent="0.15">
      <c r="A1552" s="72"/>
      <c r="B1552" s="73"/>
    </row>
    <row r="1553" spans="1:2" x14ac:dyDescent="0.15">
      <c r="A1553" s="72"/>
      <c r="B1553" s="73"/>
    </row>
    <row r="1554" spans="1:2" x14ac:dyDescent="0.15">
      <c r="A1554" s="72"/>
      <c r="B1554" s="73"/>
    </row>
    <row r="1555" spans="1:2" x14ac:dyDescent="0.15">
      <c r="A1555" s="72"/>
      <c r="B1555" s="73"/>
    </row>
    <row r="1556" spans="1:2" x14ac:dyDescent="0.15">
      <c r="A1556" s="72"/>
      <c r="B1556" s="73"/>
    </row>
    <row r="1557" spans="1:2" x14ac:dyDescent="0.15">
      <c r="A1557" s="72"/>
      <c r="B1557" s="73"/>
    </row>
    <row r="1558" spans="1:2" x14ac:dyDescent="0.15">
      <c r="A1558" s="72"/>
      <c r="B1558" s="73"/>
    </row>
    <row r="1559" spans="1:2" x14ac:dyDescent="0.15">
      <c r="A1559" s="72"/>
      <c r="B1559" s="73"/>
    </row>
    <row r="1560" spans="1:2" x14ac:dyDescent="0.15">
      <c r="A1560" s="72"/>
      <c r="B1560" s="73"/>
    </row>
    <row r="1561" spans="1:2" x14ac:dyDescent="0.15">
      <c r="A1561" s="72"/>
      <c r="B1561" s="73"/>
    </row>
    <row r="1562" spans="1:2" x14ac:dyDescent="0.15">
      <c r="A1562" s="72"/>
      <c r="B1562" s="73"/>
    </row>
    <row r="1563" spans="1:2" x14ac:dyDescent="0.15">
      <c r="A1563" s="72"/>
      <c r="B1563" s="73"/>
    </row>
    <row r="1564" spans="1:2" x14ac:dyDescent="0.15">
      <c r="A1564" s="72"/>
      <c r="B1564" s="73"/>
    </row>
    <row r="1565" spans="1:2" x14ac:dyDescent="0.15">
      <c r="A1565" s="72"/>
      <c r="B1565" s="73"/>
    </row>
    <row r="1566" spans="1:2" x14ac:dyDescent="0.15">
      <c r="A1566" s="72"/>
      <c r="B1566" s="73"/>
    </row>
    <row r="1567" spans="1:2" x14ac:dyDescent="0.15">
      <c r="A1567" s="72"/>
      <c r="B1567" s="73"/>
    </row>
    <row r="1568" spans="1:2" x14ac:dyDescent="0.15">
      <c r="A1568" s="72"/>
      <c r="B1568" s="73"/>
    </row>
    <row r="1569" spans="1:2" x14ac:dyDescent="0.15">
      <c r="A1569" s="72"/>
      <c r="B1569" s="73"/>
    </row>
    <row r="1570" spans="1:2" x14ac:dyDescent="0.15">
      <c r="A1570" s="72"/>
      <c r="B1570" s="73"/>
    </row>
    <row r="1571" spans="1:2" x14ac:dyDescent="0.15">
      <c r="A1571" s="72"/>
      <c r="B1571" s="73"/>
    </row>
    <row r="1572" spans="1:2" x14ac:dyDescent="0.15">
      <c r="A1572" s="72"/>
      <c r="B1572" s="73"/>
    </row>
    <row r="1573" spans="1:2" x14ac:dyDescent="0.15">
      <c r="A1573" s="72"/>
      <c r="B1573" s="73"/>
    </row>
    <row r="1574" spans="1:2" x14ac:dyDescent="0.15">
      <c r="A1574" s="72"/>
      <c r="B1574" s="73"/>
    </row>
    <row r="1575" spans="1:2" x14ac:dyDescent="0.15">
      <c r="A1575" s="72"/>
      <c r="B1575" s="73"/>
    </row>
    <row r="1576" spans="1:2" x14ac:dyDescent="0.15">
      <c r="A1576" s="72"/>
      <c r="B1576" s="73"/>
    </row>
    <row r="1577" spans="1:2" x14ac:dyDescent="0.15">
      <c r="A1577" s="72"/>
      <c r="B1577" s="73"/>
    </row>
    <row r="1578" spans="1:2" x14ac:dyDescent="0.15">
      <c r="A1578" s="72"/>
      <c r="B1578" s="73"/>
    </row>
    <row r="1579" spans="1:2" x14ac:dyDescent="0.15">
      <c r="A1579" s="72"/>
      <c r="B1579" s="73"/>
    </row>
    <row r="1580" spans="1:2" x14ac:dyDescent="0.15">
      <c r="A1580" s="72"/>
      <c r="B1580" s="73"/>
    </row>
    <row r="1581" spans="1:2" x14ac:dyDescent="0.15">
      <c r="A1581" s="72"/>
      <c r="B1581" s="73"/>
    </row>
    <row r="1582" spans="1:2" x14ac:dyDescent="0.15">
      <c r="A1582" s="72"/>
      <c r="B1582" s="73"/>
    </row>
    <row r="1583" spans="1:2" x14ac:dyDescent="0.15">
      <c r="A1583" s="72"/>
      <c r="B1583" s="73"/>
    </row>
    <row r="1584" spans="1:2" x14ac:dyDescent="0.15">
      <c r="A1584" s="72"/>
      <c r="B1584" s="73"/>
    </row>
    <row r="1585" spans="1:2" x14ac:dyDescent="0.15">
      <c r="A1585" s="72"/>
      <c r="B1585" s="73"/>
    </row>
    <row r="1586" spans="1:2" x14ac:dyDescent="0.15">
      <c r="A1586" s="72"/>
      <c r="B1586" s="73"/>
    </row>
    <row r="1587" spans="1:2" x14ac:dyDescent="0.15">
      <c r="A1587" s="72"/>
      <c r="B1587" s="73"/>
    </row>
    <row r="1588" spans="1:2" x14ac:dyDescent="0.15">
      <c r="A1588" s="72"/>
      <c r="B1588" s="73"/>
    </row>
    <row r="1589" spans="1:2" x14ac:dyDescent="0.15">
      <c r="A1589" s="72"/>
      <c r="B1589" s="73"/>
    </row>
    <row r="1590" spans="1:2" x14ac:dyDescent="0.15">
      <c r="A1590" s="72"/>
      <c r="B1590" s="73"/>
    </row>
    <row r="1591" spans="1:2" x14ac:dyDescent="0.15">
      <c r="A1591" s="72"/>
      <c r="B1591" s="73"/>
    </row>
    <row r="1592" spans="1:2" x14ac:dyDescent="0.15">
      <c r="A1592" s="72"/>
      <c r="B1592" s="73"/>
    </row>
    <row r="1593" spans="1:2" x14ac:dyDescent="0.15">
      <c r="A1593" s="72"/>
      <c r="B1593" s="73"/>
    </row>
    <row r="1594" spans="1:2" x14ac:dyDescent="0.15">
      <c r="A1594" s="72"/>
      <c r="B1594" s="73"/>
    </row>
    <row r="1595" spans="1:2" x14ac:dyDescent="0.15">
      <c r="A1595" s="74"/>
      <c r="B1595" s="73"/>
    </row>
  </sheetData>
  <mergeCells count="1">
    <mergeCell ref="A2:C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1:R854"/>
  <sheetViews>
    <sheetView topLeftCell="A2" zoomScale="85" zoomScaleNormal="70" zoomScalePageLayoutView="70" workbookViewId="0">
      <pane ySplit="1" topLeftCell="A107" activePane="bottomLeft" state="frozen"/>
      <selection activeCell="C2" sqref="C2"/>
      <selection pane="bottomLeft" activeCell="H520" sqref="H520"/>
    </sheetView>
  </sheetViews>
  <sheetFormatPr baseColWidth="10" defaultColWidth="14.5" defaultRowHeight="13" x14ac:dyDescent="0.2"/>
  <cols>
    <col min="1" max="1" width="6.6640625" style="28" bestFit="1" customWidth="1"/>
    <col min="2" max="2" width="15.6640625" style="92" customWidth="1"/>
    <col min="3" max="3" width="35.6640625" style="92" customWidth="1"/>
    <col min="4" max="4" width="15.6640625" style="27" customWidth="1"/>
    <col min="5" max="5" width="15.6640625" style="28" customWidth="1"/>
    <col min="6" max="6" width="15.6640625" style="92" customWidth="1"/>
    <col min="7" max="7" width="15.6640625" style="28" customWidth="1"/>
    <col min="8" max="8" width="35.6640625" style="125" customWidth="1"/>
    <col min="9" max="9" width="15.6640625" style="27" customWidth="1"/>
    <col min="10" max="10" width="20.6640625" style="29" customWidth="1"/>
    <col min="11" max="11" width="15.6640625" style="39" customWidth="1"/>
    <col min="12" max="13" width="15.6640625" style="29" customWidth="1"/>
    <col min="14" max="17" width="15.6640625" style="92" customWidth="1"/>
    <col min="18" max="16384" width="14.5" style="11"/>
  </cols>
  <sheetData>
    <row r="1" spans="1:17" s="211" customFormat="1" ht="40.25" customHeight="1" x14ac:dyDescent="0.2">
      <c r="A1" s="205"/>
      <c r="B1" s="15"/>
      <c r="C1" s="213"/>
      <c r="D1" s="209"/>
      <c r="E1" s="205"/>
      <c r="F1" s="205"/>
      <c r="G1" s="205"/>
      <c r="H1" s="213"/>
      <c r="I1" s="209"/>
      <c r="J1" s="214"/>
      <c r="K1" s="215"/>
      <c r="L1" s="214"/>
      <c r="M1" s="214"/>
      <c r="N1" s="431" t="s">
        <v>1905</v>
      </c>
      <c r="O1" s="431"/>
      <c r="P1" s="431"/>
      <c r="Q1" s="431"/>
    </row>
    <row r="2" spans="1:17" x14ac:dyDescent="0.2">
      <c r="A2" s="397" t="s">
        <v>214</v>
      </c>
      <c r="B2" s="477"/>
      <c r="C2" s="477"/>
      <c r="D2" s="477"/>
      <c r="E2" s="477"/>
      <c r="F2" s="477"/>
      <c r="G2" s="477"/>
      <c r="H2" s="477"/>
      <c r="I2" s="477"/>
      <c r="J2" s="477"/>
      <c r="K2" s="477"/>
      <c r="L2" s="477"/>
      <c r="M2" s="477"/>
      <c r="N2" s="477"/>
      <c r="O2" s="477"/>
      <c r="P2" s="477"/>
      <c r="Q2" s="477"/>
    </row>
    <row r="3" spans="1:17" x14ac:dyDescent="0.2">
      <c r="A3" s="134"/>
    </row>
    <row r="4" spans="1:17" s="30" customFormat="1" ht="25.25" customHeight="1" x14ac:dyDescent="0.2">
      <c r="A4" s="418" t="s">
        <v>0</v>
      </c>
      <c r="B4" s="418" t="s">
        <v>215</v>
      </c>
      <c r="C4" s="418" t="s">
        <v>216</v>
      </c>
      <c r="D4" s="422" t="s">
        <v>217</v>
      </c>
      <c r="E4" s="418" t="s">
        <v>2</v>
      </c>
      <c r="F4" s="418" t="s">
        <v>218</v>
      </c>
      <c r="G4" s="418"/>
      <c r="H4" s="418" t="s">
        <v>3</v>
      </c>
      <c r="I4" s="428" t="s">
        <v>4</v>
      </c>
      <c r="J4" s="428" t="s">
        <v>5</v>
      </c>
      <c r="K4" s="428"/>
      <c r="L4" s="429" t="s">
        <v>6</v>
      </c>
      <c r="M4" s="429"/>
      <c r="N4" s="418" t="s">
        <v>7</v>
      </c>
      <c r="O4" s="418" t="s">
        <v>8</v>
      </c>
      <c r="P4" s="418" t="s">
        <v>9</v>
      </c>
      <c r="Q4" s="418" t="s">
        <v>10</v>
      </c>
    </row>
    <row r="5" spans="1:17" s="30" customFormat="1" ht="26" x14ac:dyDescent="0.2">
      <c r="A5" s="418"/>
      <c r="B5" s="418"/>
      <c r="C5" s="418"/>
      <c r="D5" s="422"/>
      <c r="E5" s="418"/>
      <c r="F5" s="93" t="s">
        <v>11</v>
      </c>
      <c r="G5" s="136" t="s">
        <v>12</v>
      </c>
      <c r="H5" s="418"/>
      <c r="I5" s="428"/>
      <c r="J5" s="95" t="s">
        <v>13</v>
      </c>
      <c r="K5" s="94" t="s">
        <v>14</v>
      </c>
      <c r="L5" s="95" t="s">
        <v>219</v>
      </c>
      <c r="M5" s="95" t="s">
        <v>220</v>
      </c>
      <c r="N5" s="418"/>
      <c r="O5" s="418"/>
      <c r="P5" s="418"/>
      <c r="Q5" s="418"/>
    </row>
    <row r="6" spans="1:17" s="30" customFormat="1" x14ac:dyDescent="0.2">
      <c r="A6" s="136">
        <v>0</v>
      </c>
      <c r="B6" s="93">
        <v>1</v>
      </c>
      <c r="C6" s="93">
        <v>2</v>
      </c>
      <c r="D6" s="136" t="s">
        <v>2080</v>
      </c>
      <c r="E6" s="93">
        <v>4</v>
      </c>
      <c r="F6" s="93">
        <v>5</v>
      </c>
      <c r="G6" s="136">
        <v>6</v>
      </c>
      <c r="H6" s="93">
        <v>7</v>
      </c>
      <c r="I6" s="94">
        <v>8</v>
      </c>
      <c r="J6" s="94">
        <v>9</v>
      </c>
      <c r="K6" s="94">
        <v>10</v>
      </c>
      <c r="L6" s="94">
        <v>11</v>
      </c>
      <c r="M6" s="94">
        <v>12</v>
      </c>
      <c r="N6" s="93">
        <v>13</v>
      </c>
      <c r="O6" s="93">
        <v>14</v>
      </c>
      <c r="P6" s="93">
        <v>15</v>
      </c>
      <c r="Q6" s="93">
        <v>16</v>
      </c>
    </row>
    <row r="7" spans="1:17" s="9" customFormat="1" ht="58.5" customHeight="1" x14ac:dyDescent="0.2">
      <c r="A7" s="142">
        <v>1</v>
      </c>
      <c r="B7" s="87">
        <v>1</v>
      </c>
      <c r="C7" s="88" t="s">
        <v>2212</v>
      </c>
      <c r="D7" s="137">
        <f>SUM(D8,D24,D31,D38,D62)</f>
        <v>1285352.02</v>
      </c>
      <c r="E7" s="31"/>
      <c r="F7" s="87"/>
      <c r="G7" s="142"/>
      <c r="H7" s="88" t="s">
        <v>34</v>
      </c>
      <c r="I7" s="89" t="s">
        <v>18</v>
      </c>
      <c r="J7" s="95">
        <v>49</v>
      </c>
      <c r="K7" s="94">
        <v>2021</v>
      </c>
      <c r="L7" s="95">
        <v>52</v>
      </c>
      <c r="M7" s="95">
        <v>55</v>
      </c>
      <c r="N7" s="87" t="s">
        <v>221</v>
      </c>
      <c r="O7" s="87" t="s">
        <v>36</v>
      </c>
      <c r="P7" s="87" t="s">
        <v>222</v>
      </c>
      <c r="Q7" s="87" t="s">
        <v>39</v>
      </c>
    </row>
    <row r="8" spans="1:17" s="9" customFormat="1" ht="65" x14ac:dyDescent="0.2">
      <c r="A8" s="142">
        <v>1.1000000000000001</v>
      </c>
      <c r="B8" s="87">
        <v>1.1000000000000001</v>
      </c>
      <c r="C8" s="88" t="s">
        <v>2213</v>
      </c>
      <c r="D8" s="137">
        <f>SUM(D9:D23)</f>
        <v>88199.01999999999</v>
      </c>
      <c r="E8" s="87"/>
      <c r="F8" s="87" t="s">
        <v>223</v>
      </c>
      <c r="G8" s="142" t="s">
        <v>224</v>
      </c>
      <c r="H8" s="88" t="s">
        <v>225</v>
      </c>
      <c r="I8" s="89" t="s">
        <v>18</v>
      </c>
      <c r="J8" s="95">
        <v>57</v>
      </c>
      <c r="K8" s="94">
        <v>2021</v>
      </c>
      <c r="L8" s="95">
        <v>59</v>
      </c>
      <c r="M8" s="95">
        <v>61</v>
      </c>
      <c r="N8" s="87" t="s">
        <v>221</v>
      </c>
      <c r="O8" s="87" t="s">
        <v>36</v>
      </c>
      <c r="P8" s="87" t="s">
        <v>222</v>
      </c>
      <c r="Q8" s="87" t="s">
        <v>39</v>
      </c>
    </row>
    <row r="9" spans="1:17" ht="52" x14ac:dyDescent="0.2">
      <c r="A9" s="194" t="s">
        <v>226</v>
      </c>
      <c r="B9" s="185" t="s">
        <v>227</v>
      </c>
      <c r="C9" s="186" t="s">
        <v>2215</v>
      </c>
      <c r="D9" s="210">
        <v>7600</v>
      </c>
      <c r="E9" s="185" t="s">
        <v>17</v>
      </c>
      <c r="F9" s="185" t="s">
        <v>2691</v>
      </c>
      <c r="G9" s="194" t="s">
        <v>228</v>
      </c>
      <c r="H9" s="252" t="s">
        <v>2733</v>
      </c>
      <c r="I9" s="187" t="s">
        <v>30</v>
      </c>
      <c r="J9" s="188">
        <v>0</v>
      </c>
      <c r="K9" s="189">
        <v>2021</v>
      </c>
      <c r="L9" s="188">
        <v>5</v>
      </c>
      <c r="M9" s="188">
        <v>10</v>
      </c>
      <c r="N9" s="185" t="s">
        <v>229</v>
      </c>
      <c r="O9" s="185" t="s">
        <v>230</v>
      </c>
      <c r="P9" s="185" t="s">
        <v>231</v>
      </c>
      <c r="Q9" s="185" t="s">
        <v>39</v>
      </c>
    </row>
    <row r="10" spans="1:17" ht="65" x14ac:dyDescent="0.2">
      <c r="A10" s="461" t="s">
        <v>40</v>
      </c>
      <c r="B10" s="417" t="s">
        <v>238</v>
      </c>
      <c r="C10" s="423" t="s">
        <v>2217</v>
      </c>
      <c r="D10" s="210">
        <v>350</v>
      </c>
      <c r="E10" s="185" t="s">
        <v>17</v>
      </c>
      <c r="F10" s="185" t="s">
        <v>39</v>
      </c>
      <c r="G10" s="194" t="s">
        <v>239</v>
      </c>
      <c r="H10" s="186" t="s">
        <v>2734</v>
      </c>
      <c r="I10" s="187" t="s">
        <v>18</v>
      </c>
      <c r="J10" s="188">
        <v>0.23599999999999999</v>
      </c>
      <c r="K10" s="189">
        <v>2021</v>
      </c>
      <c r="L10" s="188">
        <v>0.5</v>
      </c>
      <c r="M10" s="188">
        <v>1</v>
      </c>
      <c r="N10" s="185" t="s">
        <v>240</v>
      </c>
      <c r="O10" s="185" t="s">
        <v>43</v>
      </c>
      <c r="P10" s="185" t="s">
        <v>237</v>
      </c>
      <c r="Q10" s="185" t="s">
        <v>39</v>
      </c>
    </row>
    <row r="11" spans="1:17" ht="65" x14ac:dyDescent="0.2">
      <c r="A11" s="464"/>
      <c r="B11" s="417"/>
      <c r="C11" s="423"/>
      <c r="D11" s="210">
        <v>300</v>
      </c>
      <c r="E11" s="185" t="s">
        <v>17</v>
      </c>
      <c r="F11" s="185" t="s">
        <v>39</v>
      </c>
      <c r="G11" s="194" t="s">
        <v>105</v>
      </c>
      <c r="H11" s="186" t="s">
        <v>2735</v>
      </c>
      <c r="I11" s="187" t="s">
        <v>18</v>
      </c>
      <c r="J11" s="188">
        <v>0.88300000000000001</v>
      </c>
      <c r="K11" s="189">
        <v>2021</v>
      </c>
      <c r="L11" s="188">
        <v>1.3</v>
      </c>
      <c r="M11" s="188">
        <v>2</v>
      </c>
      <c r="N11" s="185" t="s">
        <v>42</v>
      </c>
      <c r="O11" s="185" t="s">
        <v>43</v>
      </c>
      <c r="P11" s="185" t="s">
        <v>237</v>
      </c>
      <c r="Q11" s="185" t="s">
        <v>39</v>
      </c>
    </row>
    <row r="12" spans="1:17" ht="65" x14ac:dyDescent="0.2">
      <c r="A12" s="464"/>
      <c r="B12" s="417"/>
      <c r="C12" s="423"/>
      <c r="D12" s="210">
        <v>800</v>
      </c>
      <c r="E12" s="185" t="s">
        <v>17</v>
      </c>
      <c r="F12" s="185" t="s">
        <v>39</v>
      </c>
      <c r="G12" s="194" t="s">
        <v>105</v>
      </c>
      <c r="H12" s="283" t="s">
        <v>41</v>
      </c>
      <c r="I12" s="218" t="s">
        <v>30</v>
      </c>
      <c r="J12" s="219">
        <v>362</v>
      </c>
      <c r="K12" s="218">
        <v>2022</v>
      </c>
      <c r="L12" s="219">
        <v>450</v>
      </c>
      <c r="M12" s="219">
        <v>550</v>
      </c>
      <c r="N12" s="218" t="s">
        <v>42</v>
      </c>
      <c r="O12" s="218" t="s">
        <v>43</v>
      </c>
      <c r="P12" s="218" t="s">
        <v>237</v>
      </c>
      <c r="Q12" s="218" t="s">
        <v>39</v>
      </c>
    </row>
    <row r="13" spans="1:17" ht="39" x14ac:dyDescent="0.2">
      <c r="A13" s="464"/>
      <c r="B13" s="417"/>
      <c r="C13" s="423"/>
      <c r="D13" s="210">
        <f>937.5+250</f>
        <v>1187.5</v>
      </c>
      <c r="E13" s="185" t="s">
        <v>241</v>
      </c>
      <c r="F13" s="185" t="s">
        <v>39</v>
      </c>
      <c r="G13" s="194" t="s">
        <v>121</v>
      </c>
      <c r="H13" s="141" t="s">
        <v>242</v>
      </c>
      <c r="I13" s="187" t="s">
        <v>30</v>
      </c>
      <c r="J13" s="188">
        <v>5</v>
      </c>
      <c r="K13" s="189">
        <v>2022</v>
      </c>
      <c r="L13" s="188">
        <v>7</v>
      </c>
      <c r="M13" s="188">
        <v>10</v>
      </c>
      <c r="N13" s="185" t="s">
        <v>243</v>
      </c>
      <c r="O13" s="185" t="s">
        <v>43</v>
      </c>
      <c r="P13" s="185" t="s">
        <v>222</v>
      </c>
      <c r="Q13" s="185" t="s">
        <v>39</v>
      </c>
    </row>
    <row r="14" spans="1:17" ht="39" x14ac:dyDescent="0.2">
      <c r="A14" s="464"/>
      <c r="B14" s="417"/>
      <c r="C14" s="423"/>
      <c r="D14" s="210">
        <f>240+40</f>
        <v>280</v>
      </c>
      <c r="E14" s="185" t="s">
        <v>241</v>
      </c>
      <c r="F14" s="185" t="s">
        <v>39</v>
      </c>
      <c r="G14" s="194" t="s">
        <v>121</v>
      </c>
      <c r="H14" s="186" t="s">
        <v>244</v>
      </c>
      <c r="I14" s="187" t="s">
        <v>30</v>
      </c>
      <c r="J14" s="188">
        <v>15</v>
      </c>
      <c r="K14" s="189">
        <v>2022</v>
      </c>
      <c r="L14" s="188">
        <v>17</v>
      </c>
      <c r="M14" s="188">
        <v>19</v>
      </c>
      <c r="N14" s="185" t="s">
        <v>243</v>
      </c>
      <c r="O14" s="185" t="s">
        <v>43</v>
      </c>
      <c r="P14" s="185" t="s">
        <v>222</v>
      </c>
      <c r="Q14" s="185" t="s">
        <v>39</v>
      </c>
    </row>
    <row r="15" spans="1:17" ht="39" x14ac:dyDescent="0.2">
      <c r="A15" s="464"/>
      <c r="B15" s="417"/>
      <c r="C15" s="423"/>
      <c r="D15" s="210">
        <f>150+30</f>
        <v>180</v>
      </c>
      <c r="E15" s="185" t="s">
        <v>241</v>
      </c>
      <c r="F15" s="185" t="s">
        <v>39</v>
      </c>
      <c r="G15" s="194" t="s">
        <v>121</v>
      </c>
      <c r="H15" s="186" t="s">
        <v>245</v>
      </c>
      <c r="I15" s="187" t="s">
        <v>30</v>
      </c>
      <c r="J15" s="188">
        <v>6</v>
      </c>
      <c r="K15" s="189">
        <v>2022</v>
      </c>
      <c r="L15" s="188">
        <v>10</v>
      </c>
      <c r="M15" s="188">
        <v>20</v>
      </c>
      <c r="N15" s="185" t="s">
        <v>243</v>
      </c>
      <c r="O15" s="185" t="s">
        <v>43</v>
      </c>
      <c r="P15" s="185" t="s">
        <v>222</v>
      </c>
      <c r="Q15" s="185" t="s">
        <v>39</v>
      </c>
    </row>
    <row r="16" spans="1:17" ht="78" x14ac:dyDescent="0.2">
      <c r="A16" s="464"/>
      <c r="B16" s="417"/>
      <c r="C16" s="423"/>
      <c r="D16" s="210">
        <v>600</v>
      </c>
      <c r="E16" s="185" t="s">
        <v>17</v>
      </c>
      <c r="F16" s="185" t="s">
        <v>39</v>
      </c>
      <c r="G16" s="194" t="s">
        <v>105</v>
      </c>
      <c r="H16" s="217" t="s">
        <v>1933</v>
      </c>
      <c r="I16" s="218" t="s">
        <v>30</v>
      </c>
      <c r="J16" s="219">
        <v>11189</v>
      </c>
      <c r="K16" s="218">
        <v>2021</v>
      </c>
      <c r="L16" s="219">
        <v>14000</v>
      </c>
      <c r="M16" s="219">
        <v>16000</v>
      </c>
      <c r="N16" s="218" t="s">
        <v>44</v>
      </c>
      <c r="O16" s="218" t="s">
        <v>43</v>
      </c>
      <c r="P16" s="218" t="s">
        <v>237</v>
      </c>
      <c r="Q16" s="218" t="s">
        <v>39</v>
      </c>
    </row>
    <row r="17" spans="1:17" ht="65" x14ac:dyDescent="0.2">
      <c r="A17" s="462"/>
      <c r="B17" s="417"/>
      <c r="C17" s="423"/>
      <c r="D17" s="210">
        <v>800</v>
      </c>
      <c r="E17" s="185" t="s">
        <v>17</v>
      </c>
      <c r="F17" s="185" t="s">
        <v>39</v>
      </c>
      <c r="G17" s="194" t="s">
        <v>105</v>
      </c>
      <c r="H17" s="186" t="s">
        <v>246</v>
      </c>
      <c r="I17" s="187" t="s">
        <v>30</v>
      </c>
      <c r="J17" s="188">
        <v>102</v>
      </c>
      <c r="K17" s="189">
        <v>2022</v>
      </c>
      <c r="L17" s="188">
        <v>300</v>
      </c>
      <c r="M17" s="188">
        <v>800</v>
      </c>
      <c r="N17" s="185" t="s">
        <v>240</v>
      </c>
      <c r="O17" s="185" t="s">
        <v>43</v>
      </c>
      <c r="P17" s="185" t="s">
        <v>237</v>
      </c>
      <c r="Q17" s="185" t="s">
        <v>39</v>
      </c>
    </row>
    <row r="18" spans="1:17" ht="39" x14ac:dyDescent="0.2">
      <c r="A18" s="194" t="s">
        <v>232</v>
      </c>
      <c r="B18" s="185" t="s">
        <v>233</v>
      </c>
      <c r="C18" s="186" t="s">
        <v>2219</v>
      </c>
      <c r="D18" s="210">
        <v>3780</v>
      </c>
      <c r="E18" s="185" t="s">
        <v>17</v>
      </c>
      <c r="F18" s="185" t="s">
        <v>39</v>
      </c>
      <c r="G18" s="194" t="s">
        <v>2692</v>
      </c>
      <c r="H18" s="281" t="s">
        <v>234</v>
      </c>
      <c r="I18" s="185" t="s">
        <v>30</v>
      </c>
      <c r="J18" s="193" t="s">
        <v>235</v>
      </c>
      <c r="K18" s="191" t="s">
        <v>235</v>
      </c>
      <c r="L18" s="193" t="s">
        <v>235</v>
      </c>
      <c r="M18" s="193" t="s">
        <v>235</v>
      </c>
      <c r="N18" s="185" t="s">
        <v>43</v>
      </c>
      <c r="O18" s="185" t="s">
        <v>236</v>
      </c>
      <c r="P18" s="185" t="s">
        <v>237</v>
      </c>
      <c r="Q18" s="185" t="s">
        <v>39</v>
      </c>
    </row>
    <row r="19" spans="1:17" x14ac:dyDescent="0.2">
      <c r="A19" s="461" t="s">
        <v>247</v>
      </c>
      <c r="B19" s="417" t="s">
        <v>248</v>
      </c>
      <c r="C19" s="423" t="s">
        <v>2220</v>
      </c>
      <c r="D19" s="210">
        <v>1000</v>
      </c>
      <c r="E19" s="194" t="s">
        <v>17</v>
      </c>
      <c r="F19" s="478" t="s">
        <v>39</v>
      </c>
      <c r="G19" s="478" t="s">
        <v>224</v>
      </c>
      <c r="H19" s="186" t="s">
        <v>249</v>
      </c>
      <c r="I19" s="187" t="s">
        <v>30</v>
      </c>
      <c r="J19" s="188">
        <v>20</v>
      </c>
      <c r="K19" s="189">
        <v>2022</v>
      </c>
      <c r="L19" s="188">
        <v>30</v>
      </c>
      <c r="M19" s="188">
        <v>50</v>
      </c>
      <c r="N19" s="185" t="s">
        <v>250</v>
      </c>
      <c r="O19" s="185" t="s">
        <v>236</v>
      </c>
      <c r="P19" s="185" t="s">
        <v>237</v>
      </c>
      <c r="Q19" s="185" t="s">
        <v>39</v>
      </c>
    </row>
    <row r="20" spans="1:17" ht="26" x14ac:dyDescent="0.2">
      <c r="A20" s="464"/>
      <c r="B20" s="417"/>
      <c r="C20" s="423"/>
      <c r="D20" s="210">
        <v>5000</v>
      </c>
      <c r="E20" s="194" t="s">
        <v>17</v>
      </c>
      <c r="F20" s="417"/>
      <c r="G20" s="417"/>
      <c r="H20" s="186" t="s">
        <v>251</v>
      </c>
      <c r="I20" s="187" t="s">
        <v>30</v>
      </c>
      <c r="J20" s="188">
        <v>140</v>
      </c>
      <c r="K20" s="189">
        <v>2021</v>
      </c>
      <c r="L20" s="188">
        <v>300</v>
      </c>
      <c r="M20" s="188">
        <v>500</v>
      </c>
      <c r="N20" s="185" t="s">
        <v>43</v>
      </c>
      <c r="O20" s="185" t="s">
        <v>236</v>
      </c>
      <c r="P20" s="185" t="s">
        <v>237</v>
      </c>
      <c r="Q20" s="185" t="s">
        <v>39</v>
      </c>
    </row>
    <row r="21" spans="1:17" x14ac:dyDescent="0.2">
      <c r="A21" s="462"/>
      <c r="B21" s="417"/>
      <c r="C21" s="423"/>
      <c r="D21" s="210">
        <v>1000</v>
      </c>
      <c r="E21" s="194" t="s">
        <v>17</v>
      </c>
      <c r="F21" s="417"/>
      <c r="G21" s="417"/>
      <c r="H21" s="186" t="s">
        <v>252</v>
      </c>
      <c r="I21" s="187" t="s">
        <v>30</v>
      </c>
      <c r="J21" s="188">
        <v>150</v>
      </c>
      <c r="K21" s="189">
        <v>2022</v>
      </c>
      <c r="L21" s="188">
        <v>280</v>
      </c>
      <c r="M21" s="188">
        <v>450</v>
      </c>
      <c r="N21" s="185" t="s">
        <v>250</v>
      </c>
      <c r="O21" s="185" t="s">
        <v>236</v>
      </c>
      <c r="P21" s="185" t="s">
        <v>237</v>
      </c>
      <c r="Q21" s="185" t="s">
        <v>39</v>
      </c>
    </row>
    <row r="22" spans="1:17" ht="26" x14ac:dyDescent="0.2">
      <c r="A22" s="461" t="s">
        <v>253</v>
      </c>
      <c r="B22" s="417" t="s">
        <v>254</v>
      </c>
      <c r="C22" s="423" t="s">
        <v>2222</v>
      </c>
      <c r="D22" s="463">
        <v>65321.52</v>
      </c>
      <c r="E22" s="417" t="s">
        <v>17</v>
      </c>
      <c r="F22" s="417" t="s">
        <v>117</v>
      </c>
      <c r="G22" s="417" t="s">
        <v>105</v>
      </c>
      <c r="H22" s="186" t="s">
        <v>255</v>
      </c>
      <c r="I22" s="187" t="s">
        <v>30</v>
      </c>
      <c r="J22" s="188">
        <v>54</v>
      </c>
      <c r="K22" s="189">
        <v>2020</v>
      </c>
      <c r="L22" s="188">
        <v>58</v>
      </c>
      <c r="M22" s="188">
        <v>62</v>
      </c>
      <c r="N22" s="185" t="s">
        <v>256</v>
      </c>
      <c r="O22" s="185" t="s">
        <v>257</v>
      </c>
      <c r="P22" s="185" t="s">
        <v>258</v>
      </c>
      <c r="Q22" s="185" t="s">
        <v>117</v>
      </c>
    </row>
    <row r="23" spans="1:17" ht="52" x14ac:dyDescent="0.2">
      <c r="A23" s="462"/>
      <c r="B23" s="417"/>
      <c r="C23" s="423"/>
      <c r="D23" s="463"/>
      <c r="E23" s="417"/>
      <c r="F23" s="417"/>
      <c r="G23" s="417"/>
      <c r="H23" s="186" t="s">
        <v>259</v>
      </c>
      <c r="I23" s="187" t="s">
        <v>30</v>
      </c>
      <c r="J23" s="188" t="s">
        <v>260</v>
      </c>
      <c r="K23" s="189">
        <v>2022</v>
      </c>
      <c r="L23" s="188" t="s">
        <v>261</v>
      </c>
      <c r="M23" s="188" t="s">
        <v>262</v>
      </c>
      <c r="N23" s="185" t="s">
        <v>263</v>
      </c>
      <c r="O23" s="185" t="s">
        <v>264</v>
      </c>
      <c r="P23" s="185" t="s">
        <v>237</v>
      </c>
      <c r="Q23" s="185" t="s">
        <v>117</v>
      </c>
    </row>
    <row r="24" spans="1:17" s="9" customFormat="1" ht="65" x14ac:dyDescent="0.2">
      <c r="A24" s="142">
        <v>1.2</v>
      </c>
      <c r="B24" s="87">
        <v>1.2</v>
      </c>
      <c r="C24" s="88" t="s">
        <v>2223</v>
      </c>
      <c r="D24" s="137">
        <f>SUM(D25:D30)</f>
        <v>164500</v>
      </c>
      <c r="E24" s="87"/>
      <c r="F24" s="87" t="s">
        <v>265</v>
      </c>
      <c r="G24" s="142" t="s">
        <v>224</v>
      </c>
      <c r="H24" s="88" t="s">
        <v>266</v>
      </c>
      <c r="I24" s="89" t="s">
        <v>18</v>
      </c>
      <c r="J24" s="95">
        <v>70</v>
      </c>
      <c r="K24" s="94">
        <v>2021</v>
      </c>
      <c r="L24" s="95">
        <v>72</v>
      </c>
      <c r="M24" s="95">
        <v>74</v>
      </c>
      <c r="N24" s="87" t="s">
        <v>221</v>
      </c>
      <c r="O24" s="87" t="s">
        <v>36</v>
      </c>
      <c r="P24" s="87" t="s">
        <v>222</v>
      </c>
      <c r="Q24" s="87" t="s">
        <v>39</v>
      </c>
    </row>
    <row r="25" spans="1:17" ht="26" x14ac:dyDescent="0.2">
      <c r="A25" s="461" t="s">
        <v>267</v>
      </c>
      <c r="B25" s="417" t="s">
        <v>268</v>
      </c>
      <c r="C25" s="423" t="s">
        <v>2224</v>
      </c>
      <c r="D25" s="210">
        <v>1500</v>
      </c>
      <c r="E25" s="185" t="s">
        <v>269</v>
      </c>
      <c r="F25" s="185" t="s">
        <v>105</v>
      </c>
      <c r="G25" s="194" t="s">
        <v>39</v>
      </c>
      <c r="H25" s="186" t="s">
        <v>2737</v>
      </c>
      <c r="I25" s="187" t="s">
        <v>30</v>
      </c>
      <c r="J25" s="220" t="s">
        <v>29</v>
      </c>
      <c r="K25" s="189">
        <v>2022</v>
      </c>
      <c r="L25" s="188">
        <v>10</v>
      </c>
      <c r="M25" s="188">
        <v>50</v>
      </c>
      <c r="N25" s="185" t="s">
        <v>270</v>
      </c>
      <c r="O25" s="185" t="s">
        <v>43</v>
      </c>
      <c r="P25" s="185" t="s">
        <v>237</v>
      </c>
      <c r="Q25" s="185" t="s">
        <v>39</v>
      </c>
    </row>
    <row r="26" spans="1:17" ht="39" x14ac:dyDescent="0.2">
      <c r="A26" s="464"/>
      <c r="B26" s="417"/>
      <c r="C26" s="423"/>
      <c r="D26" s="210">
        <v>15000</v>
      </c>
      <c r="E26" s="185" t="s">
        <v>269</v>
      </c>
      <c r="F26" s="185" t="s">
        <v>105</v>
      </c>
      <c r="G26" s="194" t="s">
        <v>39</v>
      </c>
      <c r="H26" s="141" t="s">
        <v>271</v>
      </c>
      <c r="I26" s="187" t="s">
        <v>30</v>
      </c>
      <c r="J26" s="220" t="s">
        <v>29</v>
      </c>
      <c r="K26" s="189">
        <v>2022</v>
      </c>
      <c r="L26" s="188">
        <v>2</v>
      </c>
      <c r="M26" s="188">
        <v>6</v>
      </c>
      <c r="N26" s="185" t="s">
        <v>272</v>
      </c>
      <c r="O26" s="185" t="s">
        <v>43</v>
      </c>
      <c r="P26" s="185" t="s">
        <v>237</v>
      </c>
      <c r="Q26" s="185" t="s">
        <v>105</v>
      </c>
    </row>
    <row r="27" spans="1:17" ht="26" x14ac:dyDescent="0.2">
      <c r="A27" s="464"/>
      <c r="B27" s="417"/>
      <c r="C27" s="423"/>
      <c r="D27" s="210">
        <v>40000</v>
      </c>
      <c r="E27" s="185" t="s">
        <v>269</v>
      </c>
      <c r="F27" s="185" t="s">
        <v>105</v>
      </c>
      <c r="G27" s="194" t="s">
        <v>39</v>
      </c>
      <c r="H27" s="141" t="s">
        <v>273</v>
      </c>
      <c r="I27" s="187" t="s">
        <v>30</v>
      </c>
      <c r="J27" s="220" t="s">
        <v>29</v>
      </c>
      <c r="K27" s="189">
        <v>2022</v>
      </c>
      <c r="L27" s="188">
        <v>10</v>
      </c>
      <c r="M27" s="188">
        <v>30</v>
      </c>
      <c r="N27" s="185" t="s">
        <v>272</v>
      </c>
      <c r="O27" s="185" t="s">
        <v>43</v>
      </c>
      <c r="P27" s="185" t="s">
        <v>237</v>
      </c>
      <c r="Q27" s="185" t="s">
        <v>105</v>
      </c>
    </row>
    <row r="28" spans="1:17" ht="39" x14ac:dyDescent="0.2">
      <c r="A28" s="464"/>
      <c r="B28" s="417"/>
      <c r="C28" s="423"/>
      <c r="D28" s="210">
        <v>5000</v>
      </c>
      <c r="E28" s="185" t="s">
        <v>269</v>
      </c>
      <c r="F28" s="185" t="s">
        <v>2693</v>
      </c>
      <c r="G28" s="194" t="s">
        <v>39</v>
      </c>
      <c r="H28" s="186" t="s">
        <v>2775</v>
      </c>
      <c r="I28" s="187" t="s">
        <v>30</v>
      </c>
      <c r="J28" s="220" t="s">
        <v>29</v>
      </c>
      <c r="K28" s="189">
        <v>2021</v>
      </c>
      <c r="L28" s="188">
        <v>50</v>
      </c>
      <c r="M28" s="188">
        <v>150</v>
      </c>
      <c r="N28" s="185" t="s">
        <v>236</v>
      </c>
      <c r="O28" s="185" t="s">
        <v>43</v>
      </c>
      <c r="P28" s="185" t="s">
        <v>237</v>
      </c>
      <c r="Q28" s="185" t="s">
        <v>1915</v>
      </c>
    </row>
    <row r="29" spans="1:17" ht="54.75" customHeight="1" x14ac:dyDescent="0.2">
      <c r="A29" s="464"/>
      <c r="B29" s="417"/>
      <c r="C29" s="423"/>
      <c r="D29" s="210">
        <v>82400</v>
      </c>
      <c r="E29" s="185" t="s">
        <v>17</v>
      </c>
      <c r="F29" s="194" t="s">
        <v>274</v>
      </c>
      <c r="G29" s="194" t="s">
        <v>105</v>
      </c>
      <c r="H29" s="476" t="s">
        <v>275</v>
      </c>
      <c r="I29" s="463" t="s">
        <v>30</v>
      </c>
      <c r="J29" s="474" t="s">
        <v>235</v>
      </c>
      <c r="K29" s="475" t="s">
        <v>235</v>
      </c>
      <c r="L29" s="474" t="s">
        <v>276</v>
      </c>
      <c r="M29" s="474" t="s">
        <v>277</v>
      </c>
      <c r="N29" s="417" t="s">
        <v>270</v>
      </c>
      <c r="O29" s="417" t="s">
        <v>278</v>
      </c>
      <c r="P29" s="417" t="s">
        <v>237</v>
      </c>
      <c r="Q29" s="417" t="s">
        <v>39</v>
      </c>
    </row>
    <row r="30" spans="1:17" ht="54.75" customHeight="1" x14ac:dyDescent="0.2">
      <c r="A30" s="462"/>
      <c r="B30" s="417"/>
      <c r="C30" s="423"/>
      <c r="D30" s="210">
        <v>20600</v>
      </c>
      <c r="E30" s="185" t="s">
        <v>279</v>
      </c>
      <c r="F30" s="194" t="s">
        <v>274</v>
      </c>
      <c r="G30" s="194" t="s">
        <v>105</v>
      </c>
      <c r="H30" s="476"/>
      <c r="I30" s="463"/>
      <c r="J30" s="474"/>
      <c r="K30" s="474"/>
      <c r="L30" s="474"/>
      <c r="M30" s="474"/>
      <c r="N30" s="417"/>
      <c r="O30" s="417"/>
      <c r="P30" s="417"/>
      <c r="Q30" s="417"/>
    </row>
    <row r="31" spans="1:17" s="9" customFormat="1" ht="65" x14ac:dyDescent="0.2">
      <c r="A31" s="142">
        <v>1.3</v>
      </c>
      <c r="B31" s="87" t="s">
        <v>2086</v>
      </c>
      <c r="C31" s="88" t="s">
        <v>2226</v>
      </c>
      <c r="D31" s="137">
        <f>SUM(D32:D37)</f>
        <v>12000</v>
      </c>
      <c r="E31" s="87"/>
      <c r="F31" s="87" t="s">
        <v>280</v>
      </c>
      <c r="G31" s="142" t="s">
        <v>224</v>
      </c>
      <c r="H31" s="88" t="s">
        <v>281</v>
      </c>
      <c r="I31" s="89" t="s">
        <v>18</v>
      </c>
      <c r="J31" s="197">
        <v>49</v>
      </c>
      <c r="K31" s="94">
        <v>2021</v>
      </c>
      <c r="L31" s="197">
        <v>53</v>
      </c>
      <c r="M31" s="197">
        <v>60</v>
      </c>
      <c r="N31" s="87" t="s">
        <v>221</v>
      </c>
      <c r="O31" s="87" t="s">
        <v>35</v>
      </c>
      <c r="P31" s="87" t="s">
        <v>222</v>
      </c>
      <c r="Q31" s="87" t="s">
        <v>39</v>
      </c>
    </row>
    <row r="32" spans="1:17" ht="26" x14ac:dyDescent="0.2">
      <c r="A32" s="461" t="s">
        <v>282</v>
      </c>
      <c r="B32" s="417" t="s">
        <v>2185</v>
      </c>
      <c r="C32" s="423" t="s">
        <v>283</v>
      </c>
      <c r="D32" s="210">
        <v>1000</v>
      </c>
      <c r="E32" s="185" t="s">
        <v>17</v>
      </c>
      <c r="F32" s="461" t="s">
        <v>284</v>
      </c>
      <c r="G32" s="461" t="s">
        <v>105</v>
      </c>
      <c r="H32" s="141" t="s">
        <v>2741</v>
      </c>
      <c r="I32" s="187" t="s">
        <v>18</v>
      </c>
      <c r="J32" s="188">
        <v>80</v>
      </c>
      <c r="K32" s="189">
        <v>2021</v>
      </c>
      <c r="L32" s="188">
        <v>85</v>
      </c>
      <c r="M32" s="188">
        <v>95</v>
      </c>
      <c r="N32" s="417" t="s">
        <v>285</v>
      </c>
      <c r="O32" s="417" t="s">
        <v>35</v>
      </c>
      <c r="P32" s="417" t="s">
        <v>222</v>
      </c>
      <c r="Q32" s="417" t="s">
        <v>39</v>
      </c>
    </row>
    <row r="33" spans="1:17" ht="26" x14ac:dyDescent="0.2">
      <c r="A33" s="464"/>
      <c r="B33" s="417"/>
      <c r="C33" s="423"/>
      <c r="D33" s="210">
        <v>2000</v>
      </c>
      <c r="E33" s="185" t="s">
        <v>17</v>
      </c>
      <c r="F33" s="464"/>
      <c r="G33" s="464"/>
      <c r="H33" s="141" t="s">
        <v>2743</v>
      </c>
      <c r="I33" s="187" t="s">
        <v>18</v>
      </c>
      <c r="J33" s="188">
        <v>49</v>
      </c>
      <c r="K33" s="189">
        <v>2021</v>
      </c>
      <c r="L33" s="188">
        <v>55</v>
      </c>
      <c r="M33" s="188">
        <v>60</v>
      </c>
      <c r="N33" s="417"/>
      <c r="O33" s="417"/>
      <c r="P33" s="417"/>
      <c r="Q33" s="417"/>
    </row>
    <row r="34" spans="1:17" ht="39" x14ac:dyDescent="0.2">
      <c r="A34" s="464"/>
      <c r="B34" s="417"/>
      <c r="C34" s="423"/>
      <c r="D34" s="210">
        <v>1000</v>
      </c>
      <c r="E34" s="185" t="s">
        <v>17</v>
      </c>
      <c r="F34" s="464"/>
      <c r="G34" s="464"/>
      <c r="H34" s="186" t="s">
        <v>286</v>
      </c>
      <c r="I34" s="187" t="s">
        <v>18</v>
      </c>
      <c r="J34" s="188" t="s">
        <v>235</v>
      </c>
      <c r="K34" s="188" t="s">
        <v>235</v>
      </c>
      <c r="L34" s="188" t="s">
        <v>1925</v>
      </c>
      <c r="M34" s="188" t="s">
        <v>1926</v>
      </c>
      <c r="N34" s="185" t="s">
        <v>229</v>
      </c>
      <c r="O34" s="185" t="s">
        <v>287</v>
      </c>
      <c r="P34" s="185" t="s">
        <v>231</v>
      </c>
      <c r="Q34" s="185" t="s">
        <v>284</v>
      </c>
    </row>
    <row r="35" spans="1:17" ht="39" x14ac:dyDescent="0.2">
      <c r="A35" s="462"/>
      <c r="B35" s="417"/>
      <c r="C35" s="423"/>
      <c r="D35" s="210">
        <v>1000</v>
      </c>
      <c r="E35" s="185" t="s">
        <v>17</v>
      </c>
      <c r="F35" s="462"/>
      <c r="G35" s="462"/>
      <c r="H35" s="186" t="s">
        <v>288</v>
      </c>
      <c r="I35" s="187" t="s">
        <v>18</v>
      </c>
      <c r="J35" s="188" t="s">
        <v>235</v>
      </c>
      <c r="K35" s="188" t="s">
        <v>235</v>
      </c>
      <c r="L35" s="188" t="s">
        <v>1925</v>
      </c>
      <c r="M35" s="188" t="s">
        <v>1926</v>
      </c>
      <c r="N35" s="185" t="s">
        <v>229</v>
      </c>
      <c r="O35" s="185" t="s">
        <v>287</v>
      </c>
      <c r="P35" s="185" t="s">
        <v>231</v>
      </c>
      <c r="Q35" s="185" t="s">
        <v>284</v>
      </c>
    </row>
    <row r="36" spans="1:17" ht="39" x14ac:dyDescent="0.2">
      <c r="A36" s="461" t="s">
        <v>289</v>
      </c>
      <c r="B36" s="417" t="s">
        <v>290</v>
      </c>
      <c r="C36" s="423" t="s">
        <v>291</v>
      </c>
      <c r="D36" s="210">
        <v>5000</v>
      </c>
      <c r="E36" s="185" t="s">
        <v>17</v>
      </c>
      <c r="F36" s="461" t="s">
        <v>284</v>
      </c>
      <c r="G36" s="461" t="s">
        <v>105</v>
      </c>
      <c r="H36" s="186" t="s">
        <v>292</v>
      </c>
      <c r="I36" s="187" t="s">
        <v>18</v>
      </c>
      <c r="J36" s="188" t="s">
        <v>235</v>
      </c>
      <c r="K36" s="188" t="s">
        <v>235</v>
      </c>
      <c r="L36" s="188" t="s">
        <v>1925</v>
      </c>
      <c r="M36" s="188" t="s">
        <v>1926</v>
      </c>
      <c r="N36" s="185" t="s">
        <v>229</v>
      </c>
      <c r="O36" s="185" t="s">
        <v>293</v>
      </c>
      <c r="P36" s="185" t="s">
        <v>222</v>
      </c>
      <c r="Q36" s="185" t="s">
        <v>294</v>
      </c>
    </row>
    <row r="37" spans="1:17" ht="26" x14ac:dyDescent="0.2">
      <c r="A37" s="462"/>
      <c r="B37" s="417"/>
      <c r="C37" s="423"/>
      <c r="D37" s="210">
        <v>2000</v>
      </c>
      <c r="E37" s="185" t="s">
        <v>17</v>
      </c>
      <c r="F37" s="462"/>
      <c r="G37" s="462"/>
      <c r="H37" s="186" t="s">
        <v>295</v>
      </c>
      <c r="I37" s="187" t="s">
        <v>18</v>
      </c>
      <c r="J37" s="188" t="s">
        <v>235</v>
      </c>
      <c r="K37" s="188" t="s">
        <v>235</v>
      </c>
      <c r="L37" s="188" t="s">
        <v>1925</v>
      </c>
      <c r="M37" s="188" t="s">
        <v>1926</v>
      </c>
      <c r="N37" s="185" t="s">
        <v>229</v>
      </c>
      <c r="O37" s="185" t="s">
        <v>1917</v>
      </c>
      <c r="P37" s="185" t="s">
        <v>231</v>
      </c>
      <c r="Q37" s="185" t="s">
        <v>296</v>
      </c>
    </row>
    <row r="38" spans="1:17" s="9" customFormat="1" ht="65" x14ac:dyDescent="0.2">
      <c r="A38" s="142">
        <v>1.4</v>
      </c>
      <c r="B38" s="87">
        <v>1.4</v>
      </c>
      <c r="C38" s="88" t="s">
        <v>2227</v>
      </c>
      <c r="D38" s="137">
        <f>SUM(D39:D61)</f>
        <v>952197</v>
      </c>
      <c r="E38" s="87"/>
      <c r="F38" s="87" t="s">
        <v>223</v>
      </c>
      <c r="G38" s="142" t="s">
        <v>224</v>
      </c>
      <c r="H38" s="88" t="s">
        <v>297</v>
      </c>
      <c r="I38" s="89" t="s">
        <v>18</v>
      </c>
      <c r="J38" s="95">
        <v>56</v>
      </c>
      <c r="K38" s="94">
        <v>2021</v>
      </c>
      <c r="L38" s="95">
        <v>59</v>
      </c>
      <c r="M38" s="95">
        <v>63</v>
      </c>
      <c r="N38" s="87" t="s">
        <v>221</v>
      </c>
      <c r="O38" s="87" t="s">
        <v>36</v>
      </c>
      <c r="P38" s="87" t="s">
        <v>222</v>
      </c>
      <c r="Q38" s="87" t="s">
        <v>39</v>
      </c>
    </row>
    <row r="39" spans="1:17" ht="39" x14ac:dyDescent="0.2">
      <c r="A39" s="461" t="s">
        <v>45</v>
      </c>
      <c r="B39" s="417" t="s">
        <v>40</v>
      </c>
      <c r="C39" s="423" t="s">
        <v>2228</v>
      </c>
      <c r="D39" s="210">
        <v>250</v>
      </c>
      <c r="E39" s="185" t="s">
        <v>17</v>
      </c>
      <c r="F39" s="185" t="s">
        <v>39</v>
      </c>
      <c r="G39" s="194" t="s">
        <v>298</v>
      </c>
      <c r="H39" s="186" t="s">
        <v>299</v>
      </c>
      <c r="I39" s="187" t="s">
        <v>30</v>
      </c>
      <c r="J39" s="188">
        <v>5</v>
      </c>
      <c r="K39" s="189">
        <v>2022</v>
      </c>
      <c r="L39" s="188">
        <v>10</v>
      </c>
      <c r="M39" s="188">
        <v>15</v>
      </c>
      <c r="N39" s="185" t="s">
        <v>236</v>
      </c>
      <c r="O39" s="185" t="s">
        <v>300</v>
      </c>
      <c r="P39" s="185" t="s">
        <v>222</v>
      </c>
      <c r="Q39" s="185" t="s">
        <v>39</v>
      </c>
    </row>
    <row r="40" spans="1:17" ht="39" x14ac:dyDescent="0.2">
      <c r="A40" s="464"/>
      <c r="B40" s="417"/>
      <c r="C40" s="423"/>
      <c r="D40" s="210">
        <v>550</v>
      </c>
      <c r="E40" s="185" t="s">
        <v>17</v>
      </c>
      <c r="F40" s="185" t="s">
        <v>39</v>
      </c>
      <c r="G40" s="194" t="s">
        <v>298</v>
      </c>
      <c r="H40" s="141" t="s">
        <v>301</v>
      </c>
      <c r="I40" s="187" t="s">
        <v>30</v>
      </c>
      <c r="J40" s="188">
        <v>10</v>
      </c>
      <c r="K40" s="189">
        <v>2022</v>
      </c>
      <c r="L40" s="188">
        <v>40</v>
      </c>
      <c r="M40" s="188">
        <v>70</v>
      </c>
      <c r="N40" s="185" t="s">
        <v>236</v>
      </c>
      <c r="O40" s="185" t="s">
        <v>302</v>
      </c>
      <c r="P40" s="185" t="s">
        <v>237</v>
      </c>
      <c r="Q40" s="185" t="s">
        <v>39</v>
      </c>
    </row>
    <row r="41" spans="1:17" ht="26" x14ac:dyDescent="0.2">
      <c r="A41" s="464"/>
      <c r="B41" s="417"/>
      <c r="C41" s="423"/>
      <c r="D41" s="210"/>
      <c r="E41" s="187"/>
      <c r="F41" s="185" t="s">
        <v>121</v>
      </c>
      <c r="G41" s="194" t="s">
        <v>304</v>
      </c>
      <c r="H41" s="186" t="s">
        <v>305</v>
      </c>
      <c r="I41" s="187" t="s">
        <v>18</v>
      </c>
      <c r="J41" s="188">
        <v>20</v>
      </c>
      <c r="K41" s="189">
        <v>2022</v>
      </c>
      <c r="L41" s="188">
        <v>40</v>
      </c>
      <c r="M41" s="188">
        <v>60</v>
      </c>
      <c r="N41" s="185" t="s">
        <v>229</v>
      </c>
      <c r="O41" s="185" t="s">
        <v>306</v>
      </c>
      <c r="P41" s="185" t="s">
        <v>237</v>
      </c>
      <c r="Q41" s="185" t="s">
        <v>39</v>
      </c>
    </row>
    <row r="42" spans="1:17" ht="39" x14ac:dyDescent="0.2">
      <c r="A42" s="464"/>
      <c r="B42" s="417"/>
      <c r="C42" s="423"/>
      <c r="D42" s="210"/>
      <c r="E42" s="187"/>
      <c r="F42" s="185" t="s">
        <v>28</v>
      </c>
      <c r="G42" s="194" t="s">
        <v>307</v>
      </c>
      <c r="H42" s="186" t="s">
        <v>308</v>
      </c>
      <c r="I42" s="187" t="s">
        <v>18</v>
      </c>
      <c r="J42" s="188">
        <v>50</v>
      </c>
      <c r="K42" s="189">
        <v>2022</v>
      </c>
      <c r="L42" s="188">
        <v>70</v>
      </c>
      <c r="M42" s="188">
        <v>85</v>
      </c>
      <c r="N42" s="185" t="s">
        <v>309</v>
      </c>
      <c r="O42" s="185" t="s">
        <v>310</v>
      </c>
      <c r="P42" s="185" t="s">
        <v>237</v>
      </c>
      <c r="Q42" s="185" t="s">
        <v>28</v>
      </c>
    </row>
    <row r="43" spans="1:17" ht="65" x14ac:dyDescent="0.2">
      <c r="A43" s="464"/>
      <c r="B43" s="417"/>
      <c r="C43" s="423"/>
      <c r="D43" s="210">
        <v>1000</v>
      </c>
      <c r="E43" s="185" t="s">
        <v>17</v>
      </c>
      <c r="F43" s="185" t="s">
        <v>196</v>
      </c>
      <c r="G43" s="194" t="s">
        <v>311</v>
      </c>
      <c r="H43" s="186" t="s">
        <v>312</v>
      </c>
      <c r="I43" s="187" t="s">
        <v>18</v>
      </c>
      <c r="J43" s="188">
        <v>0</v>
      </c>
      <c r="K43" s="189" t="s">
        <v>313</v>
      </c>
      <c r="L43" s="188">
        <v>30</v>
      </c>
      <c r="M43" s="188">
        <v>90</v>
      </c>
      <c r="N43" s="185" t="s">
        <v>182</v>
      </c>
      <c r="O43" s="185" t="s">
        <v>314</v>
      </c>
      <c r="P43" s="185" t="s">
        <v>237</v>
      </c>
      <c r="Q43" s="185" t="s">
        <v>196</v>
      </c>
    </row>
    <row r="44" spans="1:17" ht="39" x14ac:dyDescent="0.2">
      <c r="A44" s="464"/>
      <c r="B44" s="417"/>
      <c r="C44" s="423"/>
      <c r="D44" s="210">
        <v>35000</v>
      </c>
      <c r="E44" s="185" t="s">
        <v>17</v>
      </c>
      <c r="F44" s="185" t="s">
        <v>39</v>
      </c>
      <c r="G44" s="194" t="s">
        <v>224</v>
      </c>
      <c r="H44" s="186" t="s">
        <v>2023</v>
      </c>
      <c r="I44" s="187" t="s">
        <v>30</v>
      </c>
      <c r="J44" s="188">
        <v>100000</v>
      </c>
      <c r="K44" s="189">
        <v>2022</v>
      </c>
      <c r="L44" s="188">
        <v>150000</v>
      </c>
      <c r="M44" s="188">
        <v>250000</v>
      </c>
      <c r="N44" s="185" t="s">
        <v>236</v>
      </c>
      <c r="O44" s="185" t="s">
        <v>315</v>
      </c>
      <c r="P44" s="185" t="s">
        <v>237</v>
      </c>
      <c r="Q44" s="185" t="s">
        <v>1918</v>
      </c>
    </row>
    <row r="45" spans="1:17" ht="39" x14ac:dyDescent="0.2">
      <c r="A45" s="464"/>
      <c r="B45" s="417"/>
      <c r="C45" s="423"/>
      <c r="D45" s="210">
        <v>25000</v>
      </c>
      <c r="E45" s="185" t="s">
        <v>17</v>
      </c>
      <c r="F45" s="185" t="s">
        <v>39</v>
      </c>
      <c r="G45" s="194" t="s">
        <v>224</v>
      </c>
      <c r="H45" s="186" t="s">
        <v>2022</v>
      </c>
      <c r="I45" s="187" t="s">
        <v>30</v>
      </c>
      <c r="J45" s="188">
        <v>4823800</v>
      </c>
      <c r="K45" s="189">
        <v>2019</v>
      </c>
      <c r="L45" s="188">
        <v>5155900</v>
      </c>
      <c r="M45" s="188">
        <v>5510900</v>
      </c>
      <c r="N45" s="185" t="s">
        <v>39</v>
      </c>
      <c r="O45" s="185" t="s">
        <v>278</v>
      </c>
      <c r="P45" s="185" t="s">
        <v>231</v>
      </c>
      <c r="Q45" s="185" t="s">
        <v>39</v>
      </c>
    </row>
    <row r="46" spans="1:17" ht="26" x14ac:dyDescent="0.2">
      <c r="A46" s="464"/>
      <c r="B46" s="417"/>
      <c r="C46" s="423"/>
      <c r="D46" s="210">
        <v>2432</v>
      </c>
      <c r="E46" s="185" t="s">
        <v>17</v>
      </c>
      <c r="F46" s="185" t="s">
        <v>39</v>
      </c>
      <c r="G46" s="194" t="s">
        <v>224</v>
      </c>
      <c r="H46" s="186" t="s">
        <v>2027</v>
      </c>
      <c r="I46" s="187" t="s">
        <v>30</v>
      </c>
      <c r="J46" s="188">
        <v>267730</v>
      </c>
      <c r="K46" s="189">
        <v>2021</v>
      </c>
      <c r="L46" s="188">
        <v>320000</v>
      </c>
      <c r="M46" s="188">
        <v>360000</v>
      </c>
      <c r="N46" s="185" t="s">
        <v>316</v>
      </c>
      <c r="O46" s="185" t="s">
        <v>315</v>
      </c>
      <c r="P46" s="185" t="s">
        <v>237</v>
      </c>
      <c r="Q46" s="185" t="s">
        <v>39</v>
      </c>
    </row>
    <row r="47" spans="1:17" ht="26" x14ac:dyDescent="0.2">
      <c r="A47" s="464"/>
      <c r="B47" s="417"/>
      <c r="C47" s="423"/>
      <c r="D47" s="210">
        <v>10000</v>
      </c>
      <c r="E47" s="185" t="s">
        <v>17</v>
      </c>
      <c r="F47" s="185" t="s">
        <v>39</v>
      </c>
      <c r="G47" s="194" t="s">
        <v>224</v>
      </c>
      <c r="H47" s="109" t="s">
        <v>2028</v>
      </c>
      <c r="I47" s="187" t="s">
        <v>30</v>
      </c>
      <c r="J47" s="188">
        <v>191348</v>
      </c>
      <c r="K47" s="189">
        <v>2021</v>
      </c>
      <c r="L47" s="188">
        <v>210000</v>
      </c>
      <c r="M47" s="188">
        <v>250000</v>
      </c>
      <c r="N47" s="185" t="s">
        <v>316</v>
      </c>
      <c r="O47" s="185" t="s">
        <v>315</v>
      </c>
      <c r="P47" s="185" t="s">
        <v>317</v>
      </c>
      <c r="Q47" s="185" t="s">
        <v>318</v>
      </c>
    </row>
    <row r="48" spans="1:17" ht="39" x14ac:dyDescent="0.2">
      <c r="A48" s="462"/>
      <c r="B48" s="417"/>
      <c r="C48" s="423"/>
      <c r="D48" s="210">
        <v>10000</v>
      </c>
      <c r="E48" s="185" t="s">
        <v>17</v>
      </c>
      <c r="F48" s="185" t="s">
        <v>39</v>
      </c>
      <c r="G48" s="194" t="s">
        <v>224</v>
      </c>
      <c r="H48" s="109" t="s">
        <v>319</v>
      </c>
      <c r="I48" s="187" t="s">
        <v>30</v>
      </c>
      <c r="J48" s="188" t="s">
        <v>235</v>
      </c>
      <c r="K48" s="190" t="s">
        <v>235</v>
      </c>
      <c r="L48" s="188">
        <v>30</v>
      </c>
      <c r="M48" s="188">
        <v>60</v>
      </c>
      <c r="N48" s="185" t="s">
        <v>320</v>
      </c>
      <c r="O48" s="185" t="s">
        <v>278</v>
      </c>
      <c r="P48" s="185" t="s">
        <v>237</v>
      </c>
      <c r="Q48" s="185" t="s">
        <v>39</v>
      </c>
    </row>
    <row r="49" spans="1:17" ht="104" x14ac:dyDescent="0.2">
      <c r="A49" s="461" t="s">
        <v>321</v>
      </c>
      <c r="B49" s="417" t="s">
        <v>322</v>
      </c>
      <c r="C49" s="423" t="s">
        <v>323</v>
      </c>
      <c r="D49" s="463">
        <v>505765</v>
      </c>
      <c r="E49" s="417" t="s">
        <v>241</v>
      </c>
      <c r="F49" s="417" t="s">
        <v>324</v>
      </c>
      <c r="G49" s="417" t="s">
        <v>2694</v>
      </c>
      <c r="H49" s="186" t="s">
        <v>325</v>
      </c>
      <c r="I49" s="187" t="s">
        <v>18</v>
      </c>
      <c r="J49" s="188" t="s">
        <v>235</v>
      </c>
      <c r="K49" s="189" t="s">
        <v>235</v>
      </c>
      <c r="L49" s="188" t="s">
        <v>326</v>
      </c>
      <c r="M49" s="188" t="s">
        <v>327</v>
      </c>
      <c r="N49" s="185" t="s">
        <v>1919</v>
      </c>
      <c r="O49" s="185" t="s">
        <v>1920</v>
      </c>
      <c r="P49" s="185" t="s">
        <v>237</v>
      </c>
      <c r="Q49" s="185" t="s">
        <v>329</v>
      </c>
    </row>
    <row r="50" spans="1:17" ht="65" x14ac:dyDescent="0.2">
      <c r="A50" s="464"/>
      <c r="B50" s="417"/>
      <c r="C50" s="423"/>
      <c r="D50" s="463"/>
      <c r="E50" s="417"/>
      <c r="F50" s="417"/>
      <c r="G50" s="417"/>
      <c r="H50" s="186" t="s">
        <v>330</v>
      </c>
      <c r="I50" s="185" t="s">
        <v>18</v>
      </c>
      <c r="J50" s="188" t="s">
        <v>235</v>
      </c>
      <c r="K50" s="185" t="s">
        <v>235</v>
      </c>
      <c r="L50" s="188" t="s">
        <v>235</v>
      </c>
      <c r="M50" s="188" t="s">
        <v>235</v>
      </c>
      <c r="N50" s="185" t="s">
        <v>31</v>
      </c>
      <c r="O50" s="185" t="s">
        <v>20</v>
      </c>
      <c r="P50" s="185" t="s">
        <v>237</v>
      </c>
      <c r="Q50" s="185" t="s">
        <v>15</v>
      </c>
    </row>
    <row r="51" spans="1:17" ht="65" x14ac:dyDescent="0.2">
      <c r="A51" s="464"/>
      <c r="B51" s="417"/>
      <c r="C51" s="423"/>
      <c r="D51" s="463"/>
      <c r="E51" s="417"/>
      <c r="F51" s="417"/>
      <c r="G51" s="417"/>
      <c r="H51" s="141" t="s">
        <v>2750</v>
      </c>
      <c r="I51" s="192" t="s">
        <v>30</v>
      </c>
      <c r="J51" s="188" t="s">
        <v>235</v>
      </c>
      <c r="K51" s="185" t="s">
        <v>235</v>
      </c>
      <c r="L51" s="188" t="s">
        <v>235</v>
      </c>
      <c r="M51" s="188" t="s">
        <v>235</v>
      </c>
      <c r="N51" s="185" t="s">
        <v>31</v>
      </c>
      <c r="O51" s="185" t="s">
        <v>20</v>
      </c>
      <c r="P51" s="185" t="s">
        <v>237</v>
      </c>
      <c r="Q51" s="185" t="s">
        <v>15</v>
      </c>
    </row>
    <row r="52" spans="1:17" ht="104" x14ac:dyDescent="0.2">
      <c r="A52" s="464"/>
      <c r="B52" s="417"/>
      <c r="C52" s="423"/>
      <c r="D52" s="463"/>
      <c r="E52" s="417"/>
      <c r="F52" s="417"/>
      <c r="G52" s="417"/>
      <c r="H52" s="281" t="s">
        <v>2722</v>
      </c>
      <c r="I52" s="187" t="s">
        <v>30</v>
      </c>
      <c r="J52" s="282">
        <v>1.47</v>
      </c>
      <c r="K52" s="189" t="s">
        <v>313</v>
      </c>
      <c r="L52" s="188">
        <v>0.7</v>
      </c>
      <c r="M52" s="282">
        <v>0.15</v>
      </c>
      <c r="N52" s="185" t="s">
        <v>1921</v>
      </c>
      <c r="O52" s="185" t="s">
        <v>1920</v>
      </c>
      <c r="P52" s="185" t="s">
        <v>237</v>
      </c>
      <c r="Q52" s="185" t="s">
        <v>329</v>
      </c>
    </row>
    <row r="53" spans="1:17" ht="104" x14ac:dyDescent="0.2">
      <c r="A53" s="462"/>
      <c r="B53" s="417"/>
      <c r="C53" s="423"/>
      <c r="D53" s="463"/>
      <c r="E53" s="417"/>
      <c r="F53" s="417"/>
      <c r="G53" s="417"/>
      <c r="H53" s="186" t="s">
        <v>331</v>
      </c>
      <c r="I53" s="187" t="s">
        <v>18</v>
      </c>
      <c r="J53" s="188" t="s">
        <v>235</v>
      </c>
      <c r="K53" s="189" t="s">
        <v>235</v>
      </c>
      <c r="L53" s="188" t="s">
        <v>326</v>
      </c>
      <c r="M53" s="188" t="s">
        <v>327</v>
      </c>
      <c r="N53" s="185" t="s">
        <v>1921</v>
      </c>
      <c r="O53" s="185" t="s">
        <v>328</v>
      </c>
      <c r="P53" s="185" t="s">
        <v>237</v>
      </c>
      <c r="Q53" s="185" t="s">
        <v>329</v>
      </c>
    </row>
    <row r="54" spans="1:17" x14ac:dyDescent="0.2">
      <c r="A54" s="461" t="s">
        <v>332</v>
      </c>
      <c r="B54" s="417" t="s">
        <v>2597</v>
      </c>
      <c r="C54" s="476" t="s">
        <v>2230</v>
      </c>
      <c r="D54" s="210">
        <v>35000</v>
      </c>
      <c r="E54" s="185" t="s">
        <v>17</v>
      </c>
      <c r="F54" s="185" t="s">
        <v>39</v>
      </c>
      <c r="G54" s="194" t="s">
        <v>2705</v>
      </c>
      <c r="H54" s="186" t="s">
        <v>334</v>
      </c>
      <c r="I54" s="187" t="s">
        <v>30</v>
      </c>
      <c r="J54" s="188">
        <v>40</v>
      </c>
      <c r="K54" s="189">
        <v>2021</v>
      </c>
      <c r="L54" s="188">
        <v>50</v>
      </c>
      <c r="M54" s="188">
        <v>100</v>
      </c>
      <c r="N54" s="185" t="s">
        <v>236</v>
      </c>
      <c r="O54" s="185" t="s">
        <v>43</v>
      </c>
      <c r="P54" s="185" t="s">
        <v>237</v>
      </c>
      <c r="Q54" s="185" t="s">
        <v>39</v>
      </c>
    </row>
    <row r="55" spans="1:17" ht="26" x14ac:dyDescent="0.2">
      <c r="A55" s="464"/>
      <c r="B55" s="417"/>
      <c r="C55" s="476"/>
      <c r="D55" s="210">
        <v>25000</v>
      </c>
      <c r="E55" s="185" t="s">
        <v>17</v>
      </c>
      <c r="F55" s="185" t="s">
        <v>39</v>
      </c>
      <c r="G55" s="194" t="s">
        <v>2695</v>
      </c>
      <c r="H55" s="186" t="s">
        <v>335</v>
      </c>
      <c r="I55" s="187" t="s">
        <v>30</v>
      </c>
      <c r="J55" s="188">
        <v>2</v>
      </c>
      <c r="K55" s="189">
        <v>2021</v>
      </c>
      <c r="L55" s="188">
        <v>5</v>
      </c>
      <c r="M55" s="188">
        <v>10</v>
      </c>
      <c r="N55" s="185" t="s">
        <v>236</v>
      </c>
      <c r="O55" s="185" t="s">
        <v>43</v>
      </c>
      <c r="P55" s="185" t="s">
        <v>237</v>
      </c>
      <c r="Q55" s="185" t="s">
        <v>39</v>
      </c>
    </row>
    <row r="56" spans="1:17" ht="26" x14ac:dyDescent="0.2">
      <c r="A56" s="464"/>
      <c r="B56" s="417"/>
      <c r="C56" s="476"/>
      <c r="D56" s="210">
        <v>1000</v>
      </c>
      <c r="E56" s="185" t="s">
        <v>17</v>
      </c>
      <c r="F56" s="185" t="s">
        <v>39</v>
      </c>
      <c r="G56" s="194" t="s">
        <v>2695</v>
      </c>
      <c r="H56" s="141" t="s">
        <v>336</v>
      </c>
      <c r="I56" s="187" t="s">
        <v>30</v>
      </c>
      <c r="J56" s="188">
        <v>5</v>
      </c>
      <c r="K56" s="189">
        <v>2022</v>
      </c>
      <c r="L56" s="188">
        <v>8</v>
      </c>
      <c r="M56" s="188">
        <v>10</v>
      </c>
      <c r="N56" s="185" t="s">
        <v>236</v>
      </c>
      <c r="O56" s="185" t="s">
        <v>43</v>
      </c>
      <c r="P56" s="185" t="s">
        <v>237</v>
      </c>
      <c r="Q56" s="185" t="s">
        <v>39</v>
      </c>
    </row>
    <row r="57" spans="1:17" ht="26" x14ac:dyDescent="0.2">
      <c r="A57" s="462"/>
      <c r="B57" s="417"/>
      <c r="C57" s="476"/>
      <c r="D57" s="210">
        <v>10000</v>
      </c>
      <c r="E57" s="185" t="s">
        <v>17</v>
      </c>
      <c r="F57" s="185" t="s">
        <v>39</v>
      </c>
      <c r="G57" s="194" t="s">
        <v>2695</v>
      </c>
      <c r="H57" s="186" t="s">
        <v>337</v>
      </c>
      <c r="I57" s="187" t="s">
        <v>30</v>
      </c>
      <c r="J57" s="220">
        <v>0</v>
      </c>
      <c r="K57" s="189">
        <v>2021</v>
      </c>
      <c r="L57" s="188">
        <v>20</v>
      </c>
      <c r="M57" s="188">
        <v>35</v>
      </c>
      <c r="N57" s="185" t="s">
        <v>236</v>
      </c>
      <c r="O57" s="185" t="s">
        <v>43</v>
      </c>
      <c r="P57" s="185" t="s">
        <v>237</v>
      </c>
      <c r="Q57" s="185" t="s">
        <v>39</v>
      </c>
    </row>
    <row r="58" spans="1:17" x14ac:dyDescent="0.2">
      <c r="A58" s="461" t="s">
        <v>338</v>
      </c>
      <c r="B58" s="417" t="s">
        <v>51</v>
      </c>
      <c r="C58" s="423" t="s">
        <v>2231</v>
      </c>
      <c r="D58" s="210">
        <v>45000</v>
      </c>
      <c r="E58" s="185" t="s">
        <v>17</v>
      </c>
      <c r="F58" s="461" t="s">
        <v>39</v>
      </c>
      <c r="G58" s="461" t="s">
        <v>339</v>
      </c>
      <c r="H58" s="186" t="s">
        <v>340</v>
      </c>
      <c r="I58" s="187" t="s">
        <v>30</v>
      </c>
      <c r="J58" s="188">
        <v>5</v>
      </c>
      <c r="K58" s="189">
        <v>2021</v>
      </c>
      <c r="L58" s="188">
        <v>8</v>
      </c>
      <c r="M58" s="188">
        <v>13</v>
      </c>
      <c r="N58" s="185" t="s">
        <v>236</v>
      </c>
      <c r="O58" s="185" t="s">
        <v>43</v>
      </c>
      <c r="P58" s="185" t="s">
        <v>237</v>
      </c>
      <c r="Q58" s="185" t="s">
        <v>39</v>
      </c>
    </row>
    <row r="59" spans="1:17" x14ac:dyDescent="0.2">
      <c r="A59" s="464"/>
      <c r="B59" s="417"/>
      <c r="C59" s="423"/>
      <c r="D59" s="210">
        <v>150000</v>
      </c>
      <c r="E59" s="185" t="s">
        <v>17</v>
      </c>
      <c r="F59" s="464"/>
      <c r="G59" s="464"/>
      <c r="H59" s="186" t="s">
        <v>341</v>
      </c>
      <c r="I59" s="187" t="s">
        <v>30</v>
      </c>
      <c r="J59" s="188">
        <v>10</v>
      </c>
      <c r="K59" s="189">
        <v>2021</v>
      </c>
      <c r="L59" s="188">
        <v>15</v>
      </c>
      <c r="M59" s="188">
        <v>25</v>
      </c>
      <c r="N59" s="185" t="s">
        <v>236</v>
      </c>
      <c r="O59" s="185" t="s">
        <v>43</v>
      </c>
      <c r="P59" s="185" t="s">
        <v>237</v>
      </c>
      <c r="Q59" s="185" t="s">
        <v>39</v>
      </c>
    </row>
    <row r="60" spans="1:17" ht="22.5" customHeight="1" x14ac:dyDescent="0.2">
      <c r="A60" s="464"/>
      <c r="B60" s="417"/>
      <c r="C60" s="423"/>
      <c r="D60" s="210">
        <v>52200</v>
      </c>
      <c r="E60" s="185" t="s">
        <v>17</v>
      </c>
      <c r="F60" s="464"/>
      <c r="G60" s="464"/>
      <c r="H60" s="186" t="s">
        <v>342</v>
      </c>
      <c r="I60" s="187" t="s">
        <v>30</v>
      </c>
      <c r="J60" s="188">
        <v>10</v>
      </c>
      <c r="K60" s="189">
        <v>2021</v>
      </c>
      <c r="L60" s="188">
        <v>15</v>
      </c>
      <c r="M60" s="188">
        <v>24</v>
      </c>
      <c r="N60" s="185" t="s">
        <v>236</v>
      </c>
      <c r="O60" s="185" t="s">
        <v>43</v>
      </c>
      <c r="P60" s="185" t="s">
        <v>237</v>
      </c>
      <c r="Q60" s="185" t="s">
        <v>39</v>
      </c>
    </row>
    <row r="61" spans="1:17" ht="26" x14ac:dyDescent="0.2">
      <c r="A61" s="462"/>
      <c r="B61" s="417"/>
      <c r="C61" s="423"/>
      <c r="D61" s="210">
        <v>44000</v>
      </c>
      <c r="E61" s="185" t="s">
        <v>17</v>
      </c>
      <c r="F61" s="462"/>
      <c r="G61" s="462"/>
      <c r="H61" s="186" t="s">
        <v>343</v>
      </c>
      <c r="I61" s="187" t="s">
        <v>30</v>
      </c>
      <c r="J61" s="188">
        <v>165</v>
      </c>
      <c r="K61" s="189">
        <v>2022</v>
      </c>
      <c r="L61" s="188">
        <v>189</v>
      </c>
      <c r="M61" s="188">
        <v>229</v>
      </c>
      <c r="N61" s="185" t="s">
        <v>236</v>
      </c>
      <c r="O61" s="185" t="s">
        <v>43</v>
      </c>
      <c r="P61" s="185" t="s">
        <v>237</v>
      </c>
      <c r="Q61" s="185" t="s">
        <v>39</v>
      </c>
    </row>
    <row r="62" spans="1:17" s="212" customFormat="1" ht="78" x14ac:dyDescent="0.15">
      <c r="A62" s="142">
        <v>1.5</v>
      </c>
      <c r="B62" s="87">
        <v>1.5</v>
      </c>
      <c r="C62" s="88" t="s">
        <v>344</v>
      </c>
      <c r="D62" s="137">
        <f>SUM(D63:D64)</f>
        <v>68456</v>
      </c>
      <c r="E62" s="87"/>
      <c r="F62" s="87" t="s">
        <v>33</v>
      </c>
      <c r="G62" s="142" t="s">
        <v>224</v>
      </c>
      <c r="H62" s="88" t="s">
        <v>345</v>
      </c>
      <c r="I62" s="87" t="s">
        <v>18</v>
      </c>
      <c r="J62" s="95">
        <v>62</v>
      </c>
      <c r="K62" s="87">
        <v>2021</v>
      </c>
      <c r="L62" s="95">
        <v>70</v>
      </c>
      <c r="M62" s="95">
        <v>75</v>
      </c>
      <c r="N62" s="87" t="s">
        <v>221</v>
      </c>
      <c r="O62" s="87" t="s">
        <v>36</v>
      </c>
      <c r="P62" s="87" t="s">
        <v>222</v>
      </c>
      <c r="Q62" s="87" t="s">
        <v>32</v>
      </c>
    </row>
    <row r="63" spans="1:17" ht="60" customHeight="1" x14ac:dyDescent="0.2">
      <c r="A63" s="194" t="s">
        <v>21</v>
      </c>
      <c r="B63" s="185" t="s">
        <v>346</v>
      </c>
      <c r="C63" s="186" t="s">
        <v>347</v>
      </c>
      <c r="D63" s="210">
        <v>26050</v>
      </c>
      <c r="E63" s="185" t="s">
        <v>17</v>
      </c>
      <c r="F63" s="185" t="s">
        <v>32</v>
      </c>
      <c r="G63" s="194" t="s">
        <v>224</v>
      </c>
      <c r="H63" s="186" t="s">
        <v>1942</v>
      </c>
      <c r="I63" s="185" t="s">
        <v>348</v>
      </c>
      <c r="J63" s="188" t="s">
        <v>235</v>
      </c>
      <c r="K63" s="185" t="s">
        <v>235</v>
      </c>
      <c r="L63" s="188" t="s">
        <v>235</v>
      </c>
      <c r="M63" s="188" t="s">
        <v>235</v>
      </c>
      <c r="N63" s="185" t="s">
        <v>32</v>
      </c>
      <c r="O63" s="185" t="s">
        <v>36</v>
      </c>
      <c r="P63" s="185" t="s">
        <v>237</v>
      </c>
      <c r="Q63" s="185" t="s">
        <v>32</v>
      </c>
    </row>
    <row r="64" spans="1:17" ht="52" x14ac:dyDescent="0.2">
      <c r="A64" s="194" t="s">
        <v>23</v>
      </c>
      <c r="B64" s="185" t="s">
        <v>349</v>
      </c>
      <c r="C64" s="186" t="s">
        <v>350</v>
      </c>
      <c r="D64" s="210">
        <v>42406</v>
      </c>
      <c r="E64" s="185" t="s">
        <v>17</v>
      </c>
      <c r="F64" s="185" t="s">
        <v>32</v>
      </c>
      <c r="G64" s="194" t="s">
        <v>224</v>
      </c>
      <c r="H64" s="186" t="s">
        <v>351</v>
      </c>
      <c r="I64" s="185" t="s">
        <v>18</v>
      </c>
      <c r="J64" s="188">
        <v>5.7</v>
      </c>
      <c r="K64" s="185">
        <v>2021</v>
      </c>
      <c r="L64" s="188">
        <v>6</v>
      </c>
      <c r="M64" s="188">
        <v>7</v>
      </c>
      <c r="N64" s="185" t="s">
        <v>221</v>
      </c>
      <c r="O64" s="185" t="s">
        <v>37</v>
      </c>
      <c r="P64" s="185" t="s">
        <v>237</v>
      </c>
      <c r="Q64" s="185" t="s">
        <v>32</v>
      </c>
    </row>
    <row r="65" spans="1:17" s="9" customFormat="1" ht="39" x14ac:dyDescent="0.2">
      <c r="A65" s="468">
        <v>2</v>
      </c>
      <c r="B65" s="420">
        <v>2</v>
      </c>
      <c r="C65" s="421" t="s">
        <v>2232</v>
      </c>
      <c r="D65" s="422">
        <f>SUM(D67,D72,D78,D82,D85)</f>
        <v>3783643.4999999995</v>
      </c>
      <c r="E65" s="468"/>
      <c r="F65" s="472"/>
      <c r="G65" s="472"/>
      <c r="H65" s="33" t="s">
        <v>352</v>
      </c>
      <c r="I65" s="89" t="s">
        <v>237</v>
      </c>
      <c r="J65" s="95">
        <v>70.709999999999994</v>
      </c>
      <c r="K65" s="94">
        <v>2021</v>
      </c>
      <c r="L65" s="95">
        <v>74</v>
      </c>
      <c r="M65" s="95">
        <v>78</v>
      </c>
      <c r="N65" s="87" t="s">
        <v>182</v>
      </c>
      <c r="O65" s="87" t="s">
        <v>353</v>
      </c>
      <c r="P65" s="87" t="s">
        <v>237</v>
      </c>
      <c r="Q65" s="87" t="s">
        <v>181</v>
      </c>
    </row>
    <row r="66" spans="1:17" s="9" customFormat="1" ht="39" x14ac:dyDescent="0.2">
      <c r="A66" s="470"/>
      <c r="B66" s="420"/>
      <c r="C66" s="421"/>
      <c r="D66" s="422"/>
      <c r="E66" s="470"/>
      <c r="F66" s="473"/>
      <c r="G66" s="473"/>
      <c r="H66" s="33" t="s">
        <v>354</v>
      </c>
      <c r="I66" s="89" t="s">
        <v>237</v>
      </c>
      <c r="J66" s="95">
        <v>9.5</v>
      </c>
      <c r="K66" s="94">
        <v>2021</v>
      </c>
      <c r="L66" s="95">
        <v>8</v>
      </c>
      <c r="M66" s="95">
        <v>7</v>
      </c>
      <c r="N66" s="87" t="s">
        <v>182</v>
      </c>
      <c r="O66" s="87" t="s">
        <v>355</v>
      </c>
      <c r="P66" s="87" t="s">
        <v>237</v>
      </c>
      <c r="Q66" s="87" t="s">
        <v>181</v>
      </c>
    </row>
    <row r="67" spans="1:17" s="9" customFormat="1" ht="52" x14ac:dyDescent="0.2">
      <c r="A67" s="142">
        <v>2.1</v>
      </c>
      <c r="B67" s="87">
        <v>2.2000000000000002</v>
      </c>
      <c r="C67" s="88" t="s">
        <v>2233</v>
      </c>
      <c r="D67" s="137">
        <f>SUM(D68:D71)</f>
        <v>3126624.28</v>
      </c>
      <c r="E67" s="87"/>
      <c r="F67" s="87" t="s">
        <v>356</v>
      </c>
      <c r="G67" s="142" t="s">
        <v>224</v>
      </c>
      <c r="H67" s="88" t="s">
        <v>357</v>
      </c>
      <c r="I67" s="89" t="s">
        <v>18</v>
      </c>
      <c r="J67" s="95">
        <v>6.6</v>
      </c>
      <c r="K67" s="94">
        <v>2021</v>
      </c>
      <c r="L67" s="95">
        <v>6</v>
      </c>
      <c r="M67" s="95">
        <v>5</v>
      </c>
      <c r="N67" s="87" t="s">
        <v>358</v>
      </c>
      <c r="O67" s="87" t="s">
        <v>359</v>
      </c>
      <c r="P67" s="87" t="s">
        <v>237</v>
      </c>
      <c r="Q67" s="87" t="s">
        <v>360</v>
      </c>
    </row>
    <row r="68" spans="1:17" ht="39" x14ac:dyDescent="0.2">
      <c r="A68" s="194" t="s">
        <v>361</v>
      </c>
      <c r="B68" s="185" t="s">
        <v>362</v>
      </c>
      <c r="C68" s="186" t="s">
        <v>2234</v>
      </c>
      <c r="D68" s="210">
        <v>433325.75</v>
      </c>
      <c r="E68" s="185" t="s">
        <v>241</v>
      </c>
      <c r="F68" s="185" t="s">
        <v>363</v>
      </c>
      <c r="G68" s="194" t="s">
        <v>105</v>
      </c>
      <c r="H68" s="186" t="s">
        <v>364</v>
      </c>
      <c r="I68" s="187" t="s">
        <v>18</v>
      </c>
      <c r="J68" s="188">
        <v>36.9</v>
      </c>
      <c r="K68" s="189">
        <v>2021</v>
      </c>
      <c r="L68" s="188">
        <v>50</v>
      </c>
      <c r="M68" s="188">
        <v>95</v>
      </c>
      <c r="N68" s="185" t="s">
        <v>359</v>
      </c>
      <c r="O68" s="185" t="s">
        <v>359</v>
      </c>
      <c r="P68" s="185" t="s">
        <v>237</v>
      </c>
      <c r="Q68" s="185" t="s">
        <v>365</v>
      </c>
    </row>
    <row r="69" spans="1:17" ht="52" x14ac:dyDescent="0.2">
      <c r="A69" s="461" t="s">
        <v>366</v>
      </c>
      <c r="B69" s="417" t="s">
        <v>2087</v>
      </c>
      <c r="C69" s="423" t="s">
        <v>2235</v>
      </c>
      <c r="D69" s="463">
        <v>2595419.19</v>
      </c>
      <c r="E69" s="417" t="s">
        <v>241</v>
      </c>
      <c r="F69" s="417" t="s">
        <v>2696</v>
      </c>
      <c r="G69" s="417" t="s">
        <v>224</v>
      </c>
      <c r="H69" s="186" t="s">
        <v>367</v>
      </c>
      <c r="I69" s="187" t="s">
        <v>18</v>
      </c>
      <c r="J69" s="188">
        <v>21.9</v>
      </c>
      <c r="K69" s="189">
        <v>2019</v>
      </c>
      <c r="L69" s="188">
        <v>20</v>
      </c>
      <c r="M69" s="188">
        <v>18</v>
      </c>
      <c r="N69" s="185" t="s">
        <v>368</v>
      </c>
      <c r="O69" s="185" t="s">
        <v>369</v>
      </c>
      <c r="P69" s="185" t="s">
        <v>231</v>
      </c>
      <c r="Q69" s="185" t="s">
        <v>370</v>
      </c>
    </row>
    <row r="70" spans="1:17" ht="52" x14ac:dyDescent="0.2">
      <c r="A70" s="462"/>
      <c r="B70" s="417"/>
      <c r="C70" s="423"/>
      <c r="D70" s="463"/>
      <c r="E70" s="417"/>
      <c r="F70" s="417"/>
      <c r="G70" s="417"/>
      <c r="H70" s="186" t="s">
        <v>371</v>
      </c>
      <c r="I70" s="187" t="s">
        <v>18</v>
      </c>
      <c r="J70" s="188">
        <v>12.9</v>
      </c>
      <c r="K70" s="189">
        <v>2020</v>
      </c>
      <c r="L70" s="188">
        <v>11</v>
      </c>
      <c r="M70" s="188">
        <v>10</v>
      </c>
      <c r="N70" s="185" t="s">
        <v>368</v>
      </c>
      <c r="O70" s="185" t="s">
        <v>369</v>
      </c>
      <c r="P70" s="185" t="s">
        <v>231</v>
      </c>
      <c r="Q70" s="185" t="s">
        <v>370</v>
      </c>
    </row>
    <row r="71" spans="1:17" ht="65" x14ac:dyDescent="0.2">
      <c r="A71" s="194" t="s">
        <v>372</v>
      </c>
      <c r="B71" s="185" t="s">
        <v>60</v>
      </c>
      <c r="C71" s="186" t="s">
        <v>2236</v>
      </c>
      <c r="D71" s="210">
        <v>97879.34</v>
      </c>
      <c r="E71" s="185" t="s">
        <v>241</v>
      </c>
      <c r="F71" s="185" t="s">
        <v>206</v>
      </c>
      <c r="G71" s="194" t="s">
        <v>165</v>
      </c>
      <c r="H71" s="186" t="s">
        <v>2045</v>
      </c>
      <c r="I71" s="187" t="s">
        <v>30</v>
      </c>
      <c r="J71" s="188">
        <v>26</v>
      </c>
      <c r="K71" s="189">
        <v>2021</v>
      </c>
      <c r="L71" s="188">
        <v>24</v>
      </c>
      <c r="M71" s="188">
        <v>22</v>
      </c>
      <c r="N71" s="185" t="s">
        <v>373</v>
      </c>
      <c r="O71" s="185" t="s">
        <v>359</v>
      </c>
      <c r="P71" s="185" t="s">
        <v>237</v>
      </c>
      <c r="Q71" s="185" t="s">
        <v>360</v>
      </c>
    </row>
    <row r="72" spans="1:17" s="9" customFormat="1" ht="52" x14ac:dyDescent="0.2">
      <c r="A72" s="142">
        <v>2.2000000000000002</v>
      </c>
      <c r="B72" s="87" t="s">
        <v>59</v>
      </c>
      <c r="C72" s="88" t="s">
        <v>2237</v>
      </c>
      <c r="D72" s="137">
        <f>SUM(D73:D77)</f>
        <v>237436.41999999998</v>
      </c>
      <c r="E72" s="87"/>
      <c r="F72" s="87" t="s">
        <v>58</v>
      </c>
      <c r="G72" s="142" t="s">
        <v>374</v>
      </c>
      <c r="H72" s="88" t="s">
        <v>375</v>
      </c>
      <c r="I72" s="89" t="s">
        <v>18</v>
      </c>
      <c r="J72" s="95">
        <v>80</v>
      </c>
      <c r="K72" s="94">
        <v>2021</v>
      </c>
      <c r="L72" s="95">
        <v>85</v>
      </c>
      <c r="M72" s="95">
        <v>90</v>
      </c>
      <c r="N72" s="87" t="s">
        <v>376</v>
      </c>
      <c r="O72" s="87" t="s">
        <v>359</v>
      </c>
      <c r="P72" s="87" t="s">
        <v>237</v>
      </c>
      <c r="Q72" s="87" t="s">
        <v>206</v>
      </c>
    </row>
    <row r="73" spans="1:17" ht="39" x14ac:dyDescent="0.2">
      <c r="A73" s="194" t="s">
        <v>377</v>
      </c>
      <c r="B73" s="185" t="s">
        <v>59</v>
      </c>
      <c r="C73" s="186" t="s">
        <v>2238</v>
      </c>
      <c r="D73" s="210">
        <v>82065.62</v>
      </c>
      <c r="E73" s="185" t="s">
        <v>241</v>
      </c>
      <c r="F73" s="185" t="s">
        <v>206</v>
      </c>
      <c r="G73" s="194" t="s">
        <v>378</v>
      </c>
      <c r="H73" s="186" t="s">
        <v>2046</v>
      </c>
      <c r="I73" s="187" t="s">
        <v>30</v>
      </c>
      <c r="J73" s="188">
        <v>6</v>
      </c>
      <c r="K73" s="189">
        <v>2021</v>
      </c>
      <c r="L73" s="188">
        <v>15</v>
      </c>
      <c r="M73" s="188">
        <v>22</v>
      </c>
      <c r="N73" s="185" t="s">
        <v>379</v>
      </c>
      <c r="O73" s="185" t="s">
        <v>380</v>
      </c>
      <c r="P73" s="185" t="s">
        <v>237</v>
      </c>
      <c r="Q73" s="185" t="s">
        <v>206</v>
      </c>
    </row>
    <row r="74" spans="1:17" ht="121.5" customHeight="1" x14ac:dyDescent="0.2">
      <c r="A74" s="194" t="s">
        <v>381</v>
      </c>
      <c r="B74" s="185" t="s">
        <v>382</v>
      </c>
      <c r="C74" s="186" t="s">
        <v>2241</v>
      </c>
      <c r="D74" s="210">
        <v>105970.8</v>
      </c>
      <c r="E74" s="185" t="s">
        <v>241</v>
      </c>
      <c r="F74" s="185" t="s">
        <v>206</v>
      </c>
      <c r="G74" s="194" t="s">
        <v>383</v>
      </c>
      <c r="H74" s="186" t="s">
        <v>2697</v>
      </c>
      <c r="I74" s="187" t="s">
        <v>18</v>
      </c>
      <c r="J74" s="188">
        <v>0</v>
      </c>
      <c r="K74" s="189">
        <v>2021</v>
      </c>
      <c r="L74" s="188">
        <v>50</v>
      </c>
      <c r="M74" s="188">
        <v>100</v>
      </c>
      <c r="N74" s="185" t="s">
        <v>384</v>
      </c>
      <c r="O74" s="185" t="s">
        <v>385</v>
      </c>
      <c r="P74" s="185" t="s">
        <v>386</v>
      </c>
      <c r="Q74" s="185" t="s">
        <v>212</v>
      </c>
    </row>
    <row r="75" spans="1:17" ht="52" x14ac:dyDescent="0.2">
      <c r="A75" s="461" t="s">
        <v>387</v>
      </c>
      <c r="B75" s="417" t="s">
        <v>381</v>
      </c>
      <c r="C75" s="423" t="s">
        <v>2242</v>
      </c>
      <c r="D75" s="463">
        <v>49400</v>
      </c>
      <c r="E75" s="417" t="s">
        <v>241</v>
      </c>
      <c r="F75" s="417" t="s">
        <v>206</v>
      </c>
      <c r="G75" s="417" t="s">
        <v>388</v>
      </c>
      <c r="H75" s="186" t="s">
        <v>2047</v>
      </c>
      <c r="I75" s="187" t="s">
        <v>18</v>
      </c>
      <c r="J75" s="188">
        <v>93.7</v>
      </c>
      <c r="K75" s="189">
        <v>2021</v>
      </c>
      <c r="L75" s="188">
        <v>96.5</v>
      </c>
      <c r="M75" s="188">
        <v>99</v>
      </c>
      <c r="N75" s="185" t="s">
        <v>373</v>
      </c>
      <c r="O75" s="185" t="s">
        <v>376</v>
      </c>
      <c r="P75" s="185" t="s">
        <v>237</v>
      </c>
      <c r="Q75" s="185" t="s">
        <v>206</v>
      </c>
    </row>
    <row r="76" spans="1:17" ht="26" x14ac:dyDescent="0.2">
      <c r="A76" s="464"/>
      <c r="B76" s="417"/>
      <c r="C76" s="423"/>
      <c r="D76" s="463"/>
      <c r="E76" s="417"/>
      <c r="F76" s="417"/>
      <c r="G76" s="417"/>
      <c r="H76" s="186" t="s">
        <v>389</v>
      </c>
      <c r="I76" s="192" t="s">
        <v>390</v>
      </c>
      <c r="J76" s="188">
        <v>428</v>
      </c>
      <c r="K76" s="189">
        <v>2017</v>
      </c>
      <c r="L76" s="188">
        <v>240</v>
      </c>
      <c r="M76" s="188">
        <v>214</v>
      </c>
      <c r="N76" s="185" t="s">
        <v>373</v>
      </c>
      <c r="O76" s="185" t="s">
        <v>376</v>
      </c>
      <c r="P76" s="185" t="s">
        <v>237</v>
      </c>
      <c r="Q76" s="185" t="s">
        <v>206</v>
      </c>
    </row>
    <row r="77" spans="1:17" ht="26" x14ac:dyDescent="0.2">
      <c r="A77" s="462"/>
      <c r="B77" s="417"/>
      <c r="C77" s="423"/>
      <c r="D77" s="463"/>
      <c r="E77" s="417"/>
      <c r="F77" s="417"/>
      <c r="G77" s="417"/>
      <c r="H77" s="186" t="s">
        <v>1955</v>
      </c>
      <c r="I77" s="192" t="s">
        <v>390</v>
      </c>
      <c r="J77" s="188">
        <v>48.5</v>
      </c>
      <c r="K77" s="189">
        <v>2020</v>
      </c>
      <c r="L77" s="188">
        <v>45</v>
      </c>
      <c r="M77" s="188">
        <v>35</v>
      </c>
      <c r="N77" s="185" t="s">
        <v>373</v>
      </c>
      <c r="O77" s="185" t="s">
        <v>359</v>
      </c>
      <c r="P77" s="185" t="s">
        <v>237</v>
      </c>
      <c r="Q77" s="185" t="s">
        <v>391</v>
      </c>
    </row>
    <row r="78" spans="1:17" s="9" customFormat="1" ht="39" x14ac:dyDescent="0.2">
      <c r="A78" s="142">
        <v>2.2999999999999998</v>
      </c>
      <c r="B78" s="87">
        <v>2.2000000000000002</v>
      </c>
      <c r="C78" s="88" t="s">
        <v>2244</v>
      </c>
      <c r="D78" s="137">
        <f>SUM(D79:D81)</f>
        <v>202995</v>
      </c>
      <c r="E78" s="87"/>
      <c r="F78" s="87" t="s">
        <v>58</v>
      </c>
      <c r="G78" s="142" t="s">
        <v>392</v>
      </c>
      <c r="H78" s="88" t="s">
        <v>393</v>
      </c>
      <c r="I78" s="89" t="s">
        <v>18</v>
      </c>
      <c r="J78" s="95">
        <v>63.2</v>
      </c>
      <c r="K78" s="94">
        <v>2019</v>
      </c>
      <c r="L78" s="95">
        <v>80</v>
      </c>
      <c r="M78" s="95">
        <v>90</v>
      </c>
      <c r="N78" s="87" t="s">
        <v>394</v>
      </c>
      <c r="O78" s="87" t="s">
        <v>380</v>
      </c>
      <c r="P78" s="87" t="s">
        <v>237</v>
      </c>
      <c r="Q78" s="87" t="s">
        <v>206</v>
      </c>
    </row>
    <row r="79" spans="1:17" ht="51.75" customHeight="1" x14ac:dyDescent="0.2">
      <c r="A79" s="194" t="s">
        <v>395</v>
      </c>
      <c r="B79" s="185" t="s">
        <v>61</v>
      </c>
      <c r="C79" s="186" t="s">
        <v>2246</v>
      </c>
      <c r="D79" s="210">
        <v>108160</v>
      </c>
      <c r="E79" s="185" t="s">
        <v>241</v>
      </c>
      <c r="F79" s="185" t="s">
        <v>206</v>
      </c>
      <c r="G79" s="194" t="s">
        <v>105</v>
      </c>
      <c r="H79" s="186" t="s">
        <v>396</v>
      </c>
      <c r="I79" s="187" t="s">
        <v>397</v>
      </c>
      <c r="J79" s="188">
        <v>13.9</v>
      </c>
      <c r="K79" s="189">
        <v>2021</v>
      </c>
      <c r="L79" s="188">
        <v>12</v>
      </c>
      <c r="M79" s="188">
        <v>9</v>
      </c>
      <c r="N79" s="185" t="s">
        <v>373</v>
      </c>
      <c r="O79" s="185" t="s">
        <v>359</v>
      </c>
      <c r="P79" s="185" t="s">
        <v>237</v>
      </c>
      <c r="Q79" s="185" t="s">
        <v>360</v>
      </c>
    </row>
    <row r="80" spans="1:17" ht="39" x14ac:dyDescent="0.2">
      <c r="A80" s="194" t="s">
        <v>398</v>
      </c>
      <c r="B80" s="185" t="s">
        <v>399</v>
      </c>
      <c r="C80" s="186" t="s">
        <v>2247</v>
      </c>
      <c r="D80" s="210">
        <v>16978</v>
      </c>
      <c r="E80" s="185" t="s">
        <v>241</v>
      </c>
      <c r="F80" s="185" t="s">
        <v>206</v>
      </c>
      <c r="G80" s="194" t="s">
        <v>105</v>
      </c>
      <c r="H80" s="186" t="s">
        <v>400</v>
      </c>
      <c r="I80" s="187" t="s">
        <v>18</v>
      </c>
      <c r="J80" s="188">
        <v>24</v>
      </c>
      <c r="K80" s="189">
        <v>2021</v>
      </c>
      <c r="L80" s="188">
        <v>20</v>
      </c>
      <c r="M80" s="188">
        <v>18</v>
      </c>
      <c r="N80" s="185" t="s">
        <v>373</v>
      </c>
      <c r="O80" s="185" t="s">
        <v>359</v>
      </c>
      <c r="P80" s="185" t="s">
        <v>237</v>
      </c>
      <c r="Q80" s="185" t="s">
        <v>206</v>
      </c>
    </row>
    <row r="81" spans="1:17" ht="52" x14ac:dyDescent="0.2">
      <c r="A81" s="194" t="s">
        <v>401</v>
      </c>
      <c r="B81" s="185" t="s">
        <v>402</v>
      </c>
      <c r="C81" s="186" t="s">
        <v>2249</v>
      </c>
      <c r="D81" s="210">
        <v>77857</v>
      </c>
      <c r="E81" s="185" t="s">
        <v>241</v>
      </c>
      <c r="F81" s="185" t="s">
        <v>206</v>
      </c>
      <c r="G81" s="194" t="s">
        <v>403</v>
      </c>
      <c r="H81" s="186" t="s">
        <v>404</v>
      </c>
      <c r="I81" s="187" t="s">
        <v>30</v>
      </c>
      <c r="J81" s="188">
        <v>3</v>
      </c>
      <c r="K81" s="189">
        <v>2021</v>
      </c>
      <c r="L81" s="188">
        <v>5</v>
      </c>
      <c r="M81" s="188">
        <v>8</v>
      </c>
      <c r="N81" s="185" t="s">
        <v>373</v>
      </c>
      <c r="O81" s="185" t="s">
        <v>359</v>
      </c>
      <c r="P81" s="185" t="s">
        <v>237</v>
      </c>
      <c r="Q81" s="185" t="s">
        <v>405</v>
      </c>
    </row>
    <row r="82" spans="1:17" s="9" customFormat="1" ht="39" x14ac:dyDescent="0.2">
      <c r="A82" s="142">
        <v>2.4</v>
      </c>
      <c r="B82" s="87">
        <v>2.2000000000000002</v>
      </c>
      <c r="C82" s="88" t="s">
        <v>2250</v>
      </c>
      <c r="D82" s="137">
        <f>SUM(D83:D84)</f>
        <v>28353</v>
      </c>
      <c r="E82" s="87"/>
      <c r="F82" s="87" t="s">
        <v>58</v>
      </c>
      <c r="G82" s="142" t="s">
        <v>406</v>
      </c>
      <c r="H82" s="88" t="s">
        <v>407</v>
      </c>
      <c r="I82" s="89" t="s">
        <v>18</v>
      </c>
      <c r="J82" s="95">
        <v>88.9</v>
      </c>
      <c r="K82" s="94">
        <v>2018</v>
      </c>
      <c r="L82" s="95">
        <v>92</v>
      </c>
      <c r="M82" s="95">
        <v>95</v>
      </c>
      <c r="N82" s="87" t="s">
        <v>408</v>
      </c>
      <c r="O82" s="87" t="s">
        <v>376</v>
      </c>
      <c r="P82" s="87" t="s">
        <v>237</v>
      </c>
      <c r="Q82" s="87" t="s">
        <v>409</v>
      </c>
    </row>
    <row r="83" spans="1:17" ht="39" x14ac:dyDescent="0.2">
      <c r="A83" s="194" t="s">
        <v>410</v>
      </c>
      <c r="B83" s="185" t="s">
        <v>64</v>
      </c>
      <c r="C83" s="186" t="s">
        <v>2251</v>
      </c>
      <c r="D83" s="210">
        <v>15496</v>
      </c>
      <c r="E83" s="185" t="s">
        <v>241</v>
      </c>
      <c r="F83" s="185" t="s">
        <v>206</v>
      </c>
      <c r="G83" s="194" t="s">
        <v>165</v>
      </c>
      <c r="H83" s="186" t="s">
        <v>2048</v>
      </c>
      <c r="I83" s="187" t="s">
        <v>18</v>
      </c>
      <c r="J83" s="188">
        <v>34.5</v>
      </c>
      <c r="K83" s="189">
        <v>2016</v>
      </c>
      <c r="L83" s="188">
        <v>30</v>
      </c>
      <c r="M83" s="188">
        <v>25</v>
      </c>
      <c r="N83" s="185" t="s">
        <v>411</v>
      </c>
      <c r="O83" s="185" t="s">
        <v>376</v>
      </c>
      <c r="P83" s="185" t="s">
        <v>237</v>
      </c>
      <c r="Q83" s="185" t="s">
        <v>360</v>
      </c>
    </row>
    <row r="84" spans="1:17" ht="39" x14ac:dyDescent="0.2">
      <c r="A84" s="194" t="s">
        <v>412</v>
      </c>
      <c r="B84" s="185" t="s">
        <v>413</v>
      </c>
      <c r="C84" s="186" t="s">
        <v>2253</v>
      </c>
      <c r="D84" s="210">
        <v>12857</v>
      </c>
      <c r="E84" s="185" t="s">
        <v>17</v>
      </c>
      <c r="F84" s="185" t="s">
        <v>206</v>
      </c>
      <c r="G84" s="194" t="s">
        <v>414</v>
      </c>
      <c r="H84" s="109" t="s">
        <v>2050</v>
      </c>
      <c r="I84" s="187" t="s">
        <v>18</v>
      </c>
      <c r="J84" s="188">
        <v>0</v>
      </c>
      <c r="K84" s="189">
        <v>2021</v>
      </c>
      <c r="L84" s="188">
        <v>20</v>
      </c>
      <c r="M84" s="188">
        <v>40</v>
      </c>
      <c r="N84" s="185" t="s">
        <v>415</v>
      </c>
      <c r="O84" s="185" t="s">
        <v>315</v>
      </c>
      <c r="P84" s="185" t="s">
        <v>237</v>
      </c>
      <c r="Q84" s="185" t="s">
        <v>416</v>
      </c>
    </row>
    <row r="85" spans="1:17" s="9" customFormat="1" ht="39" x14ac:dyDescent="0.2">
      <c r="A85" s="142">
        <v>2.5</v>
      </c>
      <c r="B85" s="87">
        <v>2.2000000000000002</v>
      </c>
      <c r="C85" s="88" t="s">
        <v>2254</v>
      </c>
      <c r="D85" s="137">
        <f>SUM(D86:D88)</f>
        <v>188234.80000000002</v>
      </c>
      <c r="E85" s="87"/>
      <c r="F85" s="87" t="s">
        <v>58</v>
      </c>
      <c r="G85" s="142" t="s">
        <v>224</v>
      </c>
      <c r="H85" s="88" t="s">
        <v>417</v>
      </c>
      <c r="I85" s="89" t="s">
        <v>18</v>
      </c>
      <c r="J85" s="188">
        <v>0</v>
      </c>
      <c r="K85" s="94">
        <v>2021</v>
      </c>
      <c r="L85" s="95">
        <v>70</v>
      </c>
      <c r="M85" s="95">
        <v>90</v>
      </c>
      <c r="N85" s="87" t="s">
        <v>418</v>
      </c>
      <c r="O85" s="87" t="s">
        <v>380</v>
      </c>
      <c r="P85" s="87" t="s">
        <v>237</v>
      </c>
      <c r="Q85" s="87" t="s">
        <v>212</v>
      </c>
    </row>
    <row r="86" spans="1:17" ht="39" x14ac:dyDescent="0.2">
      <c r="A86" s="194" t="s">
        <v>419</v>
      </c>
      <c r="B86" s="185" t="s">
        <v>65</v>
      </c>
      <c r="C86" s="186" t="s">
        <v>2255</v>
      </c>
      <c r="D86" s="210">
        <v>70449.600000000006</v>
      </c>
      <c r="E86" s="185" t="s">
        <v>241</v>
      </c>
      <c r="F86" s="185" t="s">
        <v>206</v>
      </c>
      <c r="G86" s="194" t="s">
        <v>420</v>
      </c>
      <c r="H86" s="186" t="s">
        <v>421</v>
      </c>
      <c r="I86" s="187" t="s">
        <v>30</v>
      </c>
      <c r="J86" s="188">
        <v>1</v>
      </c>
      <c r="K86" s="189">
        <v>2021</v>
      </c>
      <c r="L86" s="188">
        <v>2</v>
      </c>
      <c r="M86" s="188">
        <v>2</v>
      </c>
      <c r="N86" s="185" t="s">
        <v>418</v>
      </c>
      <c r="O86" s="185" t="s">
        <v>422</v>
      </c>
      <c r="P86" s="185" t="s">
        <v>237</v>
      </c>
      <c r="Q86" s="185" t="s">
        <v>212</v>
      </c>
    </row>
    <row r="87" spans="1:17" ht="39" x14ac:dyDescent="0.2">
      <c r="A87" s="194" t="s">
        <v>423</v>
      </c>
      <c r="B87" s="185" t="s">
        <v>424</v>
      </c>
      <c r="C87" s="186" t="s">
        <v>2256</v>
      </c>
      <c r="D87" s="210">
        <v>34712.6</v>
      </c>
      <c r="E87" s="185" t="s">
        <v>241</v>
      </c>
      <c r="F87" s="185" t="s">
        <v>206</v>
      </c>
      <c r="G87" s="194" t="s">
        <v>185</v>
      </c>
      <c r="H87" s="186" t="s">
        <v>425</v>
      </c>
      <c r="I87" s="187" t="s">
        <v>30</v>
      </c>
      <c r="J87" s="188">
        <v>50.68</v>
      </c>
      <c r="K87" s="189">
        <v>2018</v>
      </c>
      <c r="L87" s="188">
        <v>40</v>
      </c>
      <c r="M87" s="188">
        <v>30</v>
      </c>
      <c r="N87" s="185" t="s">
        <v>426</v>
      </c>
      <c r="O87" s="185" t="s">
        <v>229</v>
      </c>
      <c r="P87" s="185" t="s">
        <v>231</v>
      </c>
      <c r="Q87" s="185" t="s">
        <v>212</v>
      </c>
    </row>
    <row r="88" spans="1:17" ht="52" x14ac:dyDescent="0.2">
      <c r="A88" s="194" t="s">
        <v>427</v>
      </c>
      <c r="B88" s="185" t="s">
        <v>428</v>
      </c>
      <c r="C88" s="186" t="s">
        <v>2257</v>
      </c>
      <c r="D88" s="210">
        <v>83072.600000000006</v>
      </c>
      <c r="E88" s="185" t="s">
        <v>241</v>
      </c>
      <c r="F88" s="185" t="s">
        <v>206</v>
      </c>
      <c r="G88" s="194" t="s">
        <v>429</v>
      </c>
      <c r="H88" s="186" t="s">
        <v>417</v>
      </c>
      <c r="I88" s="187" t="s">
        <v>18</v>
      </c>
      <c r="J88" s="188">
        <v>0</v>
      </c>
      <c r="K88" s="189">
        <v>2021</v>
      </c>
      <c r="L88" s="188">
        <v>70</v>
      </c>
      <c r="M88" s="188">
        <v>90</v>
      </c>
      <c r="N88" s="185" t="s">
        <v>418</v>
      </c>
      <c r="O88" s="185" t="s">
        <v>380</v>
      </c>
      <c r="P88" s="185" t="s">
        <v>237</v>
      </c>
      <c r="Q88" s="185" t="s">
        <v>212</v>
      </c>
    </row>
    <row r="89" spans="1:17" s="9" customFormat="1" ht="78" x14ac:dyDescent="0.2">
      <c r="A89" s="142">
        <v>3</v>
      </c>
      <c r="B89" s="87" t="s">
        <v>2170</v>
      </c>
      <c r="C89" s="88" t="s">
        <v>2258</v>
      </c>
      <c r="D89" s="137">
        <f>SUM(D90)</f>
        <v>280850</v>
      </c>
      <c r="E89" s="13"/>
      <c r="F89" s="87"/>
      <c r="G89" s="142"/>
      <c r="H89" s="88" t="s">
        <v>430</v>
      </c>
      <c r="I89" s="89" t="s">
        <v>18</v>
      </c>
      <c r="J89" s="95">
        <v>74.8</v>
      </c>
      <c r="K89" s="94">
        <v>2020</v>
      </c>
      <c r="L89" s="95">
        <v>90</v>
      </c>
      <c r="M89" s="95">
        <v>100</v>
      </c>
      <c r="N89" s="87" t="s">
        <v>431</v>
      </c>
      <c r="O89" s="87" t="s">
        <v>432</v>
      </c>
      <c r="P89" s="87" t="s">
        <v>237</v>
      </c>
      <c r="Q89" s="87" t="s">
        <v>433</v>
      </c>
    </row>
    <row r="90" spans="1:17" s="9" customFormat="1" ht="65" x14ac:dyDescent="0.2">
      <c r="A90" s="142">
        <v>3.1</v>
      </c>
      <c r="B90" s="87">
        <v>2.1</v>
      </c>
      <c r="C90" s="88" t="s">
        <v>2260</v>
      </c>
      <c r="D90" s="137">
        <f>SUM(D91:D105)</f>
        <v>280850</v>
      </c>
      <c r="E90" s="87"/>
      <c r="F90" s="87" t="s">
        <v>434</v>
      </c>
      <c r="G90" s="142" t="s">
        <v>224</v>
      </c>
      <c r="H90" s="88" t="s">
        <v>2773</v>
      </c>
      <c r="I90" s="89" t="s">
        <v>18</v>
      </c>
      <c r="J90" s="95">
        <v>54.6</v>
      </c>
      <c r="K90" s="94">
        <v>2020</v>
      </c>
      <c r="L90" s="95">
        <v>90</v>
      </c>
      <c r="M90" s="95">
        <v>95</v>
      </c>
      <c r="N90" s="87" t="s">
        <v>435</v>
      </c>
      <c r="O90" s="87" t="s">
        <v>432</v>
      </c>
      <c r="P90" s="87" t="s">
        <v>237</v>
      </c>
      <c r="Q90" s="87" t="s">
        <v>436</v>
      </c>
    </row>
    <row r="91" spans="1:17" ht="65" x14ac:dyDescent="0.2">
      <c r="A91" s="194" t="s">
        <v>437</v>
      </c>
      <c r="B91" s="185" t="s">
        <v>2100</v>
      </c>
      <c r="C91" s="186" t="s">
        <v>438</v>
      </c>
      <c r="D91" s="210">
        <v>3000</v>
      </c>
      <c r="E91" s="185" t="s">
        <v>241</v>
      </c>
      <c r="F91" s="185" t="s">
        <v>298</v>
      </c>
      <c r="G91" s="194" t="s">
        <v>224</v>
      </c>
      <c r="H91" s="186" t="s">
        <v>439</v>
      </c>
      <c r="I91" s="187" t="s">
        <v>30</v>
      </c>
      <c r="J91" s="188" t="s">
        <v>235</v>
      </c>
      <c r="K91" s="189" t="s">
        <v>235</v>
      </c>
      <c r="L91" s="188" t="s">
        <v>440</v>
      </c>
      <c r="M91" s="188" t="s">
        <v>441</v>
      </c>
      <c r="N91" s="185" t="s">
        <v>1923</v>
      </c>
      <c r="O91" s="185" t="s">
        <v>1922</v>
      </c>
      <c r="P91" s="185" t="s">
        <v>237</v>
      </c>
      <c r="Q91" s="185" t="s">
        <v>436</v>
      </c>
    </row>
    <row r="92" spans="1:17" ht="65" x14ac:dyDescent="0.2">
      <c r="A92" s="461" t="s">
        <v>442</v>
      </c>
      <c r="B92" s="417" t="s">
        <v>2102</v>
      </c>
      <c r="C92" s="423" t="s">
        <v>2261</v>
      </c>
      <c r="D92" s="463">
        <v>16500</v>
      </c>
      <c r="E92" s="424" t="s">
        <v>241</v>
      </c>
      <c r="F92" s="417" t="s">
        <v>298</v>
      </c>
      <c r="G92" s="417" t="s">
        <v>224</v>
      </c>
      <c r="H92" s="186" t="s">
        <v>2054</v>
      </c>
      <c r="I92" s="187" t="s">
        <v>30</v>
      </c>
      <c r="J92" s="188" t="s">
        <v>443</v>
      </c>
      <c r="K92" s="189">
        <v>2021</v>
      </c>
      <c r="L92" s="188">
        <v>300</v>
      </c>
      <c r="M92" s="188">
        <v>1000</v>
      </c>
      <c r="N92" s="185" t="s">
        <v>435</v>
      </c>
      <c r="O92" s="185" t="s">
        <v>444</v>
      </c>
      <c r="P92" s="185" t="s">
        <v>237</v>
      </c>
      <c r="Q92" s="185" t="s">
        <v>298</v>
      </c>
    </row>
    <row r="93" spans="1:17" ht="52" x14ac:dyDescent="0.2">
      <c r="A93" s="464"/>
      <c r="B93" s="417"/>
      <c r="C93" s="423"/>
      <c r="D93" s="463"/>
      <c r="E93" s="417"/>
      <c r="F93" s="417"/>
      <c r="G93" s="417"/>
      <c r="H93" s="186" t="s">
        <v>2055</v>
      </c>
      <c r="I93" s="187" t="s">
        <v>30</v>
      </c>
      <c r="J93" s="188" t="s">
        <v>235</v>
      </c>
      <c r="K93" s="189" t="s">
        <v>235</v>
      </c>
      <c r="L93" s="188">
        <v>1000</v>
      </c>
      <c r="M93" s="188">
        <v>4000</v>
      </c>
      <c r="N93" s="185" t="s">
        <v>445</v>
      </c>
      <c r="O93" s="185" t="s">
        <v>432</v>
      </c>
      <c r="P93" s="185" t="s">
        <v>237</v>
      </c>
      <c r="Q93" s="185" t="s">
        <v>298</v>
      </c>
    </row>
    <row r="94" spans="1:17" ht="58.5" customHeight="1" x14ac:dyDescent="0.2">
      <c r="A94" s="462"/>
      <c r="B94" s="417"/>
      <c r="C94" s="423"/>
      <c r="D94" s="463"/>
      <c r="E94" s="417"/>
      <c r="F94" s="417"/>
      <c r="G94" s="417"/>
      <c r="H94" s="186" t="s">
        <v>2056</v>
      </c>
      <c r="I94" s="187" t="s">
        <v>30</v>
      </c>
      <c r="J94" s="188">
        <v>57</v>
      </c>
      <c r="K94" s="189">
        <v>2021</v>
      </c>
      <c r="L94" s="188" t="s">
        <v>446</v>
      </c>
      <c r="M94" s="188" t="s">
        <v>447</v>
      </c>
      <c r="N94" s="185" t="s">
        <v>445</v>
      </c>
      <c r="O94" s="185" t="s">
        <v>432</v>
      </c>
      <c r="P94" s="185" t="s">
        <v>237</v>
      </c>
      <c r="Q94" s="185" t="s">
        <v>298</v>
      </c>
    </row>
    <row r="95" spans="1:17" ht="89.25" customHeight="1" x14ac:dyDescent="0.2">
      <c r="A95" s="461" t="s">
        <v>448</v>
      </c>
      <c r="B95" s="417" t="s">
        <v>2103</v>
      </c>
      <c r="C95" s="423" t="s">
        <v>2263</v>
      </c>
      <c r="D95" s="427">
        <v>56000</v>
      </c>
      <c r="E95" s="480" t="s">
        <v>449</v>
      </c>
      <c r="F95" s="417" t="s">
        <v>121</v>
      </c>
      <c r="G95" s="417" t="s">
        <v>224</v>
      </c>
      <c r="H95" s="186" t="s">
        <v>2057</v>
      </c>
      <c r="I95" s="187" t="s">
        <v>18</v>
      </c>
      <c r="J95" s="188" t="s">
        <v>235</v>
      </c>
      <c r="K95" s="192" t="s">
        <v>235</v>
      </c>
      <c r="L95" s="188">
        <v>80</v>
      </c>
      <c r="M95" s="188">
        <v>100</v>
      </c>
      <c r="N95" s="185" t="s">
        <v>435</v>
      </c>
      <c r="O95" s="185" t="s">
        <v>1934</v>
      </c>
      <c r="P95" s="185" t="s">
        <v>237</v>
      </c>
      <c r="Q95" s="185" t="s">
        <v>436</v>
      </c>
    </row>
    <row r="96" spans="1:17" ht="78" x14ac:dyDescent="0.2">
      <c r="A96" s="464"/>
      <c r="B96" s="417"/>
      <c r="C96" s="423"/>
      <c r="D96" s="427"/>
      <c r="E96" s="481"/>
      <c r="F96" s="417"/>
      <c r="G96" s="417"/>
      <c r="H96" s="186" t="s">
        <v>2058</v>
      </c>
      <c r="I96" s="187" t="s">
        <v>30</v>
      </c>
      <c r="J96" s="188" t="s">
        <v>235</v>
      </c>
      <c r="K96" s="189" t="s">
        <v>235</v>
      </c>
      <c r="L96" s="188" t="s">
        <v>451</v>
      </c>
      <c r="M96" s="188" t="s">
        <v>451</v>
      </c>
      <c r="N96" s="185" t="s">
        <v>452</v>
      </c>
      <c r="O96" s="185" t="s">
        <v>43</v>
      </c>
      <c r="P96" s="185" t="s">
        <v>237</v>
      </c>
      <c r="Q96" s="185" t="s">
        <v>453</v>
      </c>
    </row>
    <row r="97" spans="1:17" ht="65" x14ac:dyDescent="0.2">
      <c r="A97" s="462"/>
      <c r="B97" s="417"/>
      <c r="C97" s="423"/>
      <c r="D97" s="427"/>
      <c r="E97" s="482"/>
      <c r="F97" s="417"/>
      <c r="G97" s="417"/>
      <c r="H97" s="186" t="s">
        <v>2059</v>
      </c>
      <c r="I97" s="187" t="s">
        <v>30</v>
      </c>
      <c r="J97" s="188" t="s">
        <v>235</v>
      </c>
      <c r="K97" s="189" t="s">
        <v>235</v>
      </c>
      <c r="L97" s="188" t="s">
        <v>454</v>
      </c>
      <c r="M97" s="188" t="s">
        <v>454</v>
      </c>
      <c r="N97" s="185" t="s">
        <v>452</v>
      </c>
      <c r="O97" s="185" t="s">
        <v>43</v>
      </c>
      <c r="P97" s="185" t="s">
        <v>237</v>
      </c>
      <c r="Q97" s="185" t="s">
        <v>453</v>
      </c>
    </row>
    <row r="98" spans="1:17" ht="78" x14ac:dyDescent="0.2">
      <c r="A98" s="461" t="s">
        <v>455</v>
      </c>
      <c r="B98" s="417" t="s">
        <v>2104</v>
      </c>
      <c r="C98" s="423" t="s">
        <v>2264</v>
      </c>
      <c r="D98" s="463">
        <v>12500</v>
      </c>
      <c r="E98" s="417" t="s">
        <v>241</v>
      </c>
      <c r="F98" s="417" t="s">
        <v>121</v>
      </c>
      <c r="G98" s="417" t="s">
        <v>2698</v>
      </c>
      <c r="H98" s="186" t="s">
        <v>2060</v>
      </c>
      <c r="I98" s="187" t="s">
        <v>18</v>
      </c>
      <c r="J98" s="188" t="s">
        <v>456</v>
      </c>
      <c r="K98" s="189">
        <v>2021</v>
      </c>
      <c r="L98" s="188">
        <v>0.5</v>
      </c>
      <c r="M98" s="188">
        <v>0.9</v>
      </c>
      <c r="N98" s="185" t="s">
        <v>1935</v>
      </c>
      <c r="O98" s="185" t="s">
        <v>457</v>
      </c>
      <c r="P98" s="185" t="s">
        <v>237</v>
      </c>
      <c r="Q98" s="185" t="s">
        <v>458</v>
      </c>
    </row>
    <row r="99" spans="1:17" ht="78" x14ac:dyDescent="0.2">
      <c r="A99" s="462"/>
      <c r="B99" s="417"/>
      <c r="C99" s="423"/>
      <c r="D99" s="463"/>
      <c r="E99" s="417"/>
      <c r="F99" s="417"/>
      <c r="G99" s="417"/>
      <c r="H99" s="186" t="s">
        <v>459</v>
      </c>
      <c r="I99" s="187" t="s">
        <v>18</v>
      </c>
      <c r="J99" s="188" t="s">
        <v>235</v>
      </c>
      <c r="K99" s="189" t="s">
        <v>235</v>
      </c>
      <c r="L99" s="188">
        <v>60</v>
      </c>
      <c r="M99" s="188">
        <v>80</v>
      </c>
      <c r="N99" s="185" t="s">
        <v>1935</v>
      </c>
      <c r="O99" s="185" t="s">
        <v>457</v>
      </c>
      <c r="P99" s="185" t="s">
        <v>237</v>
      </c>
      <c r="Q99" s="185" t="s">
        <v>458</v>
      </c>
    </row>
    <row r="100" spans="1:17" ht="52" x14ac:dyDescent="0.2">
      <c r="A100" s="461" t="s">
        <v>460</v>
      </c>
      <c r="B100" s="417" t="s">
        <v>461</v>
      </c>
      <c r="C100" s="471" t="s">
        <v>2660</v>
      </c>
      <c r="D100" s="463">
        <v>4600</v>
      </c>
      <c r="E100" s="417" t="s">
        <v>449</v>
      </c>
      <c r="F100" s="417" t="s">
        <v>298</v>
      </c>
      <c r="G100" s="417" t="s">
        <v>462</v>
      </c>
      <c r="H100" s="186" t="s">
        <v>2778</v>
      </c>
      <c r="I100" s="187" t="s">
        <v>18</v>
      </c>
      <c r="J100" s="188" t="s">
        <v>235</v>
      </c>
      <c r="K100" s="189" t="s">
        <v>235</v>
      </c>
      <c r="L100" s="188">
        <v>70</v>
      </c>
      <c r="M100" s="188">
        <v>90</v>
      </c>
      <c r="N100" s="185" t="s">
        <v>463</v>
      </c>
      <c r="O100" s="185" t="s">
        <v>432</v>
      </c>
      <c r="P100" s="185" t="s">
        <v>237</v>
      </c>
      <c r="Q100" s="185" t="s">
        <v>433</v>
      </c>
    </row>
    <row r="101" spans="1:17" ht="104" x14ac:dyDescent="0.2">
      <c r="A101" s="462"/>
      <c r="B101" s="417"/>
      <c r="C101" s="471"/>
      <c r="D101" s="463"/>
      <c r="E101" s="417"/>
      <c r="F101" s="417"/>
      <c r="G101" s="417"/>
      <c r="H101" s="186" t="s">
        <v>2779</v>
      </c>
      <c r="I101" s="187" t="s">
        <v>18</v>
      </c>
      <c r="J101" s="188">
        <v>48</v>
      </c>
      <c r="K101" s="189">
        <v>2020</v>
      </c>
      <c r="L101" s="188">
        <v>70</v>
      </c>
      <c r="M101" s="188">
        <v>90</v>
      </c>
      <c r="N101" s="185" t="s">
        <v>1936</v>
      </c>
      <c r="O101" s="185" t="s">
        <v>432</v>
      </c>
      <c r="P101" s="185" t="s">
        <v>237</v>
      </c>
      <c r="Q101" s="185" t="s">
        <v>433</v>
      </c>
    </row>
    <row r="102" spans="1:17" ht="65" x14ac:dyDescent="0.2">
      <c r="A102" s="194" t="s">
        <v>464</v>
      </c>
      <c r="B102" s="185" t="s">
        <v>2105</v>
      </c>
      <c r="C102" s="186" t="s">
        <v>2266</v>
      </c>
      <c r="D102" s="210">
        <v>13250</v>
      </c>
      <c r="E102" s="185" t="s">
        <v>449</v>
      </c>
      <c r="F102" s="185" t="s">
        <v>298</v>
      </c>
      <c r="G102" s="194" t="s">
        <v>465</v>
      </c>
      <c r="H102" s="186" t="s">
        <v>2780</v>
      </c>
      <c r="I102" s="187" t="s">
        <v>18</v>
      </c>
      <c r="J102" s="188" t="s">
        <v>235</v>
      </c>
      <c r="K102" s="189" t="s">
        <v>235</v>
      </c>
      <c r="L102" s="188">
        <v>80</v>
      </c>
      <c r="M102" s="188">
        <v>100</v>
      </c>
      <c r="N102" s="185" t="s">
        <v>466</v>
      </c>
      <c r="O102" s="185" t="s">
        <v>1934</v>
      </c>
      <c r="P102" s="185" t="s">
        <v>237</v>
      </c>
      <c r="Q102" s="185" t="s">
        <v>467</v>
      </c>
    </row>
    <row r="103" spans="1:17" ht="39" x14ac:dyDescent="0.2">
      <c r="A103" s="194" t="s">
        <v>468</v>
      </c>
      <c r="B103" s="185" t="s">
        <v>2106</v>
      </c>
      <c r="C103" s="186" t="s">
        <v>2267</v>
      </c>
      <c r="D103" s="210">
        <v>120000</v>
      </c>
      <c r="E103" s="185" t="s">
        <v>469</v>
      </c>
      <c r="F103" s="185" t="s">
        <v>121</v>
      </c>
      <c r="G103" s="194" t="s">
        <v>144</v>
      </c>
      <c r="H103" s="186" t="s">
        <v>470</v>
      </c>
      <c r="I103" s="187" t="s">
        <v>30</v>
      </c>
      <c r="J103" s="188" t="s">
        <v>235</v>
      </c>
      <c r="K103" s="189" t="s">
        <v>235</v>
      </c>
      <c r="L103" s="188">
        <v>30</v>
      </c>
      <c r="M103" s="188">
        <v>50</v>
      </c>
      <c r="N103" s="185" t="s">
        <v>452</v>
      </c>
      <c r="O103" s="185" t="s">
        <v>1934</v>
      </c>
      <c r="P103" s="185" t="s">
        <v>237</v>
      </c>
      <c r="Q103" s="185" t="s">
        <v>471</v>
      </c>
    </row>
    <row r="104" spans="1:17" ht="39" x14ac:dyDescent="0.2">
      <c r="A104" s="461" t="s">
        <v>472</v>
      </c>
      <c r="B104" s="417" t="s">
        <v>473</v>
      </c>
      <c r="C104" s="423" t="s">
        <v>2268</v>
      </c>
      <c r="D104" s="463">
        <v>55000</v>
      </c>
      <c r="E104" s="417" t="s">
        <v>449</v>
      </c>
      <c r="F104" s="417" t="s">
        <v>298</v>
      </c>
      <c r="G104" s="417" t="s">
        <v>465</v>
      </c>
      <c r="H104" s="186" t="s">
        <v>474</v>
      </c>
      <c r="I104" s="187" t="s">
        <v>30</v>
      </c>
      <c r="J104" s="188" t="s">
        <v>235</v>
      </c>
      <c r="K104" s="189" t="s">
        <v>235</v>
      </c>
      <c r="L104" s="188" t="s">
        <v>1926</v>
      </c>
      <c r="M104" s="188" t="s">
        <v>1928</v>
      </c>
      <c r="N104" s="185" t="s">
        <v>466</v>
      </c>
      <c r="O104" s="185" t="s">
        <v>1934</v>
      </c>
      <c r="P104" s="185" t="s">
        <v>237</v>
      </c>
      <c r="Q104" s="185" t="s">
        <v>467</v>
      </c>
    </row>
    <row r="105" spans="1:17" ht="65" x14ac:dyDescent="0.2">
      <c r="A105" s="462"/>
      <c r="B105" s="417"/>
      <c r="C105" s="423"/>
      <c r="D105" s="463"/>
      <c r="E105" s="417"/>
      <c r="F105" s="417"/>
      <c r="G105" s="417"/>
      <c r="H105" s="186" t="s">
        <v>2083</v>
      </c>
      <c r="I105" s="187" t="s">
        <v>30</v>
      </c>
      <c r="J105" s="188" t="s">
        <v>475</v>
      </c>
      <c r="K105" s="189">
        <v>2021</v>
      </c>
      <c r="L105" s="188" t="s">
        <v>1929</v>
      </c>
      <c r="M105" s="188" t="s">
        <v>1930</v>
      </c>
      <c r="N105" s="185" t="s">
        <v>476</v>
      </c>
      <c r="O105" s="185" t="s">
        <v>1934</v>
      </c>
      <c r="P105" s="185" t="s">
        <v>231</v>
      </c>
      <c r="Q105" s="185" t="s">
        <v>467</v>
      </c>
    </row>
    <row r="106" spans="1:17" s="9" customFormat="1" ht="78" x14ac:dyDescent="0.2">
      <c r="A106" s="142">
        <v>4</v>
      </c>
      <c r="B106" s="87">
        <v>2</v>
      </c>
      <c r="C106" s="88" t="s">
        <v>2269</v>
      </c>
      <c r="D106" s="137">
        <f>SUM(D107)</f>
        <v>525460</v>
      </c>
      <c r="E106" s="87"/>
      <c r="F106" s="32"/>
      <c r="G106" s="32"/>
      <c r="H106" s="88" t="s">
        <v>477</v>
      </c>
      <c r="I106" s="89" t="s">
        <v>18</v>
      </c>
      <c r="J106" s="95" t="s">
        <v>235</v>
      </c>
      <c r="K106" s="94" t="s">
        <v>235</v>
      </c>
      <c r="L106" s="95">
        <v>0.5</v>
      </c>
      <c r="M106" s="95">
        <v>0.7</v>
      </c>
      <c r="N106" s="87" t="s">
        <v>478</v>
      </c>
      <c r="O106" s="87" t="s">
        <v>1934</v>
      </c>
      <c r="P106" s="87" t="s">
        <v>237</v>
      </c>
      <c r="Q106" s="87" t="s">
        <v>479</v>
      </c>
    </row>
    <row r="107" spans="1:17" s="9" customFormat="1" ht="78" x14ac:dyDescent="0.2">
      <c r="A107" s="142">
        <v>4.0999999999999996</v>
      </c>
      <c r="B107" s="87" t="s">
        <v>2121</v>
      </c>
      <c r="C107" s="88" t="s">
        <v>2271</v>
      </c>
      <c r="D107" s="137">
        <f>SUM(D108:D130)</f>
        <v>525460</v>
      </c>
      <c r="E107" s="87"/>
      <c r="F107" s="87" t="s">
        <v>480</v>
      </c>
      <c r="G107" s="142" t="s">
        <v>481</v>
      </c>
      <c r="H107" s="88" t="s">
        <v>2781</v>
      </c>
      <c r="I107" s="89" t="s">
        <v>18</v>
      </c>
      <c r="J107" s="95" t="s">
        <v>482</v>
      </c>
      <c r="K107" s="94">
        <v>2022</v>
      </c>
      <c r="L107" s="95" t="s">
        <v>483</v>
      </c>
      <c r="M107" s="95" t="s">
        <v>484</v>
      </c>
      <c r="N107" s="87" t="s">
        <v>478</v>
      </c>
      <c r="O107" s="87" t="s">
        <v>1934</v>
      </c>
      <c r="P107" s="87" t="s">
        <v>237</v>
      </c>
      <c r="Q107" s="87" t="s">
        <v>458</v>
      </c>
    </row>
    <row r="108" spans="1:17" ht="39" x14ac:dyDescent="0.2">
      <c r="A108" s="461" t="s">
        <v>485</v>
      </c>
      <c r="B108" s="417" t="s">
        <v>2108</v>
      </c>
      <c r="C108" s="423" t="s">
        <v>2272</v>
      </c>
      <c r="D108" s="463">
        <v>98250</v>
      </c>
      <c r="E108" s="417" t="s">
        <v>241</v>
      </c>
      <c r="F108" s="417" t="s">
        <v>121</v>
      </c>
      <c r="G108" s="417" t="s">
        <v>2699</v>
      </c>
      <c r="H108" s="186" t="s">
        <v>2783</v>
      </c>
      <c r="I108" s="187" t="s">
        <v>18</v>
      </c>
      <c r="J108" s="188" t="s">
        <v>486</v>
      </c>
      <c r="K108" s="189">
        <v>2018</v>
      </c>
      <c r="L108" s="188">
        <v>45</v>
      </c>
      <c r="M108" s="188">
        <v>80</v>
      </c>
      <c r="N108" s="185" t="s">
        <v>487</v>
      </c>
      <c r="O108" s="185" t="s">
        <v>1934</v>
      </c>
      <c r="P108" s="185" t="s">
        <v>237</v>
      </c>
      <c r="Q108" s="185" t="s">
        <v>453</v>
      </c>
    </row>
    <row r="109" spans="1:17" ht="52" x14ac:dyDescent="0.2">
      <c r="A109" s="464"/>
      <c r="B109" s="417"/>
      <c r="C109" s="423"/>
      <c r="D109" s="463"/>
      <c r="E109" s="417"/>
      <c r="F109" s="417"/>
      <c r="G109" s="417"/>
      <c r="H109" s="186" t="s">
        <v>2784</v>
      </c>
      <c r="I109" s="187" t="s">
        <v>18</v>
      </c>
      <c r="J109" s="188" t="s">
        <v>488</v>
      </c>
      <c r="K109" s="189">
        <v>2022</v>
      </c>
      <c r="L109" s="188">
        <v>56</v>
      </c>
      <c r="M109" s="188">
        <v>80</v>
      </c>
      <c r="N109" s="185" t="s">
        <v>487</v>
      </c>
      <c r="O109" s="185" t="s">
        <v>1934</v>
      </c>
      <c r="P109" s="185" t="s">
        <v>237</v>
      </c>
      <c r="Q109" s="185" t="s">
        <v>453</v>
      </c>
    </row>
    <row r="110" spans="1:17" ht="39" x14ac:dyDescent="0.2">
      <c r="A110" s="464"/>
      <c r="B110" s="417"/>
      <c r="C110" s="423"/>
      <c r="D110" s="463"/>
      <c r="E110" s="417"/>
      <c r="F110" s="417"/>
      <c r="G110" s="417"/>
      <c r="H110" s="186" t="s">
        <v>2785</v>
      </c>
      <c r="I110" s="187" t="s">
        <v>18</v>
      </c>
      <c r="J110" s="188">
        <v>7</v>
      </c>
      <c r="K110" s="189">
        <v>2022</v>
      </c>
      <c r="L110" s="188">
        <v>40</v>
      </c>
      <c r="M110" s="188">
        <v>62</v>
      </c>
      <c r="N110" s="185" t="s">
        <v>487</v>
      </c>
      <c r="O110" s="185" t="s">
        <v>1934</v>
      </c>
      <c r="P110" s="185" t="s">
        <v>237</v>
      </c>
      <c r="Q110" s="185" t="s">
        <v>453</v>
      </c>
    </row>
    <row r="111" spans="1:17" ht="39" x14ac:dyDescent="0.2">
      <c r="A111" s="464"/>
      <c r="B111" s="417"/>
      <c r="C111" s="423"/>
      <c r="D111" s="463"/>
      <c r="E111" s="417"/>
      <c r="F111" s="417"/>
      <c r="G111" s="417"/>
      <c r="H111" s="186" t="s">
        <v>2787</v>
      </c>
      <c r="I111" s="187" t="s">
        <v>18</v>
      </c>
      <c r="J111" s="188">
        <v>12</v>
      </c>
      <c r="K111" s="189" t="s">
        <v>313</v>
      </c>
      <c r="L111" s="188">
        <v>32</v>
      </c>
      <c r="M111" s="188">
        <v>56</v>
      </c>
      <c r="N111" s="185" t="s">
        <v>487</v>
      </c>
      <c r="O111" s="185" t="s">
        <v>1934</v>
      </c>
      <c r="P111" s="185" t="s">
        <v>237</v>
      </c>
      <c r="Q111" s="185" t="s">
        <v>453</v>
      </c>
    </row>
    <row r="112" spans="1:17" ht="39" x14ac:dyDescent="0.2">
      <c r="A112" s="462"/>
      <c r="B112" s="417"/>
      <c r="C112" s="423"/>
      <c r="D112" s="463"/>
      <c r="E112" s="417"/>
      <c r="F112" s="417"/>
      <c r="G112" s="417"/>
      <c r="H112" s="186" t="s">
        <v>2789</v>
      </c>
      <c r="I112" s="187" t="s">
        <v>18</v>
      </c>
      <c r="J112" s="188" t="s">
        <v>235</v>
      </c>
      <c r="K112" s="189" t="s">
        <v>235</v>
      </c>
      <c r="L112" s="188" t="s">
        <v>1931</v>
      </c>
      <c r="M112" s="188" t="s">
        <v>1932</v>
      </c>
      <c r="N112" s="185" t="s">
        <v>489</v>
      </c>
      <c r="O112" s="185" t="s">
        <v>450</v>
      </c>
      <c r="P112" s="185" t="s">
        <v>237</v>
      </c>
      <c r="Q112" s="185" t="s">
        <v>490</v>
      </c>
    </row>
    <row r="113" spans="1:17" ht="52" x14ac:dyDescent="0.2">
      <c r="A113" s="461" t="s">
        <v>491</v>
      </c>
      <c r="B113" s="417" t="s">
        <v>2109</v>
      </c>
      <c r="C113" s="423" t="s">
        <v>2273</v>
      </c>
      <c r="D113" s="463">
        <v>115260</v>
      </c>
      <c r="E113" s="461" t="s">
        <v>17</v>
      </c>
      <c r="F113" s="461" t="s">
        <v>121</v>
      </c>
      <c r="G113" s="461" t="s">
        <v>492</v>
      </c>
      <c r="H113" s="186" t="s">
        <v>2790</v>
      </c>
      <c r="I113" s="187" t="s">
        <v>30</v>
      </c>
      <c r="J113" s="188">
        <v>28.1</v>
      </c>
      <c r="K113" s="189">
        <v>2022</v>
      </c>
      <c r="L113" s="188">
        <v>25</v>
      </c>
      <c r="M113" s="188">
        <v>20</v>
      </c>
      <c r="N113" s="185" t="s">
        <v>487</v>
      </c>
      <c r="O113" s="185" t="s">
        <v>1937</v>
      </c>
      <c r="P113" s="185" t="s">
        <v>237</v>
      </c>
      <c r="Q113" s="185" t="s">
        <v>458</v>
      </c>
    </row>
    <row r="114" spans="1:17" ht="52" x14ac:dyDescent="0.2">
      <c r="A114" s="462"/>
      <c r="B114" s="417"/>
      <c r="C114" s="423"/>
      <c r="D114" s="463"/>
      <c r="E114" s="462"/>
      <c r="F114" s="462"/>
      <c r="G114" s="462"/>
      <c r="H114" s="186" t="s">
        <v>2791</v>
      </c>
      <c r="I114" s="187" t="s">
        <v>30</v>
      </c>
      <c r="J114" s="188">
        <v>31.7</v>
      </c>
      <c r="K114" s="189">
        <v>2022</v>
      </c>
      <c r="L114" s="188">
        <v>30</v>
      </c>
      <c r="M114" s="188">
        <v>25</v>
      </c>
      <c r="N114" s="185" t="s">
        <v>487</v>
      </c>
      <c r="O114" s="185" t="s">
        <v>493</v>
      </c>
      <c r="P114" s="185" t="s">
        <v>237</v>
      </c>
      <c r="Q114" s="185" t="s">
        <v>458</v>
      </c>
    </row>
    <row r="115" spans="1:17" ht="39" x14ac:dyDescent="0.2">
      <c r="A115" s="461" t="s">
        <v>494</v>
      </c>
      <c r="B115" s="417" t="s">
        <v>2111</v>
      </c>
      <c r="C115" s="423" t="s">
        <v>2275</v>
      </c>
      <c r="D115" s="463">
        <v>168200</v>
      </c>
      <c r="E115" s="417" t="s">
        <v>241</v>
      </c>
      <c r="F115" s="417" t="s">
        <v>121</v>
      </c>
      <c r="G115" s="417" t="s">
        <v>495</v>
      </c>
      <c r="H115" s="186" t="s">
        <v>2792</v>
      </c>
      <c r="I115" s="187" t="s">
        <v>18</v>
      </c>
      <c r="J115" s="188" t="s">
        <v>496</v>
      </c>
      <c r="K115" s="189">
        <v>2021</v>
      </c>
      <c r="L115" s="188" t="s">
        <v>497</v>
      </c>
      <c r="M115" s="188">
        <v>100</v>
      </c>
      <c r="N115" s="185" t="s">
        <v>487</v>
      </c>
      <c r="O115" s="185" t="s">
        <v>1934</v>
      </c>
      <c r="P115" s="185" t="s">
        <v>237</v>
      </c>
      <c r="Q115" s="185" t="s">
        <v>121</v>
      </c>
    </row>
    <row r="116" spans="1:17" ht="39" x14ac:dyDescent="0.2">
      <c r="A116" s="464"/>
      <c r="B116" s="417"/>
      <c r="C116" s="423"/>
      <c r="D116" s="463"/>
      <c r="E116" s="417"/>
      <c r="F116" s="417"/>
      <c r="G116" s="417"/>
      <c r="H116" s="186" t="s">
        <v>2793</v>
      </c>
      <c r="I116" s="187" t="s">
        <v>18</v>
      </c>
      <c r="J116" s="188">
        <v>23</v>
      </c>
      <c r="K116" s="189">
        <v>2020</v>
      </c>
      <c r="L116" s="188">
        <v>42</v>
      </c>
      <c r="M116" s="188">
        <v>80</v>
      </c>
      <c r="N116" s="185" t="s">
        <v>487</v>
      </c>
      <c r="O116" s="185" t="s">
        <v>1934</v>
      </c>
      <c r="P116" s="185" t="s">
        <v>237</v>
      </c>
      <c r="Q116" s="185" t="s">
        <v>121</v>
      </c>
    </row>
    <row r="117" spans="1:17" ht="39" x14ac:dyDescent="0.2">
      <c r="A117" s="464"/>
      <c r="B117" s="417"/>
      <c r="C117" s="423"/>
      <c r="D117" s="463"/>
      <c r="E117" s="417"/>
      <c r="F117" s="417"/>
      <c r="G117" s="417"/>
      <c r="H117" s="186" t="s">
        <v>2794</v>
      </c>
      <c r="I117" s="187" t="s">
        <v>18</v>
      </c>
      <c r="J117" s="188">
        <v>56</v>
      </c>
      <c r="K117" s="189">
        <v>2020</v>
      </c>
      <c r="L117" s="188">
        <v>65</v>
      </c>
      <c r="M117" s="188">
        <v>82</v>
      </c>
      <c r="N117" s="185" t="s">
        <v>489</v>
      </c>
      <c r="O117" s="185" t="s">
        <v>1934</v>
      </c>
      <c r="P117" s="185" t="s">
        <v>237</v>
      </c>
      <c r="Q117" s="185" t="s">
        <v>121</v>
      </c>
    </row>
    <row r="118" spans="1:17" ht="39" x14ac:dyDescent="0.2">
      <c r="A118" s="462"/>
      <c r="B118" s="417"/>
      <c r="C118" s="423"/>
      <c r="D118" s="463"/>
      <c r="E118" s="417"/>
      <c r="F118" s="417"/>
      <c r="G118" s="417"/>
      <c r="H118" s="186" t="s">
        <v>498</v>
      </c>
      <c r="I118" s="187" t="s">
        <v>18</v>
      </c>
      <c r="J118" s="188" t="s">
        <v>235</v>
      </c>
      <c r="K118" s="189" t="s">
        <v>235</v>
      </c>
      <c r="L118" s="188">
        <v>60</v>
      </c>
      <c r="M118" s="188">
        <v>100</v>
      </c>
      <c r="N118" s="185" t="s">
        <v>499</v>
      </c>
      <c r="O118" s="185" t="s">
        <v>1934</v>
      </c>
      <c r="P118" s="185" t="s">
        <v>237</v>
      </c>
      <c r="Q118" s="185" t="s">
        <v>121</v>
      </c>
    </row>
    <row r="119" spans="1:17" ht="39" x14ac:dyDescent="0.2">
      <c r="A119" s="461" t="s">
        <v>500</v>
      </c>
      <c r="B119" s="417" t="s">
        <v>2112</v>
      </c>
      <c r="C119" s="423" t="s">
        <v>1924</v>
      </c>
      <c r="D119" s="463">
        <v>87200</v>
      </c>
      <c r="E119" s="461" t="s">
        <v>17</v>
      </c>
      <c r="F119" s="417" t="s">
        <v>501</v>
      </c>
      <c r="G119" s="417" t="s">
        <v>224</v>
      </c>
      <c r="H119" s="186" t="s">
        <v>2796</v>
      </c>
      <c r="I119" s="187" t="s">
        <v>516</v>
      </c>
      <c r="J119" s="188" t="s">
        <v>2034</v>
      </c>
      <c r="K119" s="189">
        <v>2021</v>
      </c>
      <c r="L119" s="188">
        <v>15</v>
      </c>
      <c r="M119" s="188">
        <v>30</v>
      </c>
      <c r="N119" s="185" t="s">
        <v>452</v>
      </c>
      <c r="O119" s="185" t="s">
        <v>1934</v>
      </c>
      <c r="P119" s="185" t="s">
        <v>237</v>
      </c>
      <c r="Q119" s="185" t="s">
        <v>121</v>
      </c>
    </row>
    <row r="120" spans="1:17" ht="39" x14ac:dyDescent="0.2">
      <c r="A120" s="464"/>
      <c r="B120" s="417"/>
      <c r="C120" s="423"/>
      <c r="D120" s="463"/>
      <c r="E120" s="464"/>
      <c r="F120" s="417"/>
      <c r="G120" s="417"/>
      <c r="H120" s="186" t="s">
        <v>2797</v>
      </c>
      <c r="I120" s="187" t="s">
        <v>18</v>
      </c>
      <c r="J120" s="188">
        <v>13</v>
      </c>
      <c r="K120" s="189">
        <v>2021</v>
      </c>
      <c r="L120" s="188">
        <v>60</v>
      </c>
      <c r="M120" s="188">
        <v>100</v>
      </c>
      <c r="N120" s="185" t="s">
        <v>452</v>
      </c>
      <c r="O120" s="185" t="s">
        <v>1934</v>
      </c>
      <c r="P120" s="185" t="s">
        <v>237</v>
      </c>
      <c r="Q120" s="185" t="s">
        <v>121</v>
      </c>
    </row>
    <row r="121" spans="1:17" ht="91" x14ac:dyDescent="0.2">
      <c r="A121" s="464"/>
      <c r="B121" s="417"/>
      <c r="C121" s="423"/>
      <c r="D121" s="463"/>
      <c r="E121" s="464"/>
      <c r="F121" s="417"/>
      <c r="G121" s="417"/>
      <c r="H121" s="186" t="s">
        <v>2798</v>
      </c>
      <c r="I121" s="187" t="s">
        <v>18</v>
      </c>
      <c r="J121" s="188" t="s">
        <v>502</v>
      </c>
      <c r="K121" s="189">
        <v>2020</v>
      </c>
      <c r="L121" s="188">
        <v>50</v>
      </c>
      <c r="M121" s="188">
        <v>60</v>
      </c>
      <c r="N121" s="185" t="s">
        <v>452</v>
      </c>
      <c r="O121" s="185" t="s">
        <v>1938</v>
      </c>
      <c r="P121" s="185" t="s">
        <v>237</v>
      </c>
      <c r="Q121" s="185" t="s">
        <v>121</v>
      </c>
    </row>
    <row r="122" spans="1:17" ht="65" x14ac:dyDescent="0.2">
      <c r="A122" s="464"/>
      <c r="B122" s="417"/>
      <c r="C122" s="423"/>
      <c r="D122" s="463"/>
      <c r="E122" s="464"/>
      <c r="F122" s="417"/>
      <c r="G122" s="417"/>
      <c r="H122" s="186" t="s">
        <v>2799</v>
      </c>
      <c r="I122" s="187" t="s">
        <v>18</v>
      </c>
      <c r="J122" s="188" t="s">
        <v>503</v>
      </c>
      <c r="K122" s="189">
        <v>2020</v>
      </c>
      <c r="L122" s="188">
        <v>30</v>
      </c>
      <c r="M122" s="188">
        <v>60</v>
      </c>
      <c r="N122" s="185" t="s">
        <v>452</v>
      </c>
      <c r="O122" s="185" t="s">
        <v>1934</v>
      </c>
      <c r="P122" s="185" t="s">
        <v>237</v>
      </c>
      <c r="Q122" s="185" t="s">
        <v>121</v>
      </c>
    </row>
    <row r="123" spans="1:17" ht="39" x14ac:dyDescent="0.2">
      <c r="A123" s="464"/>
      <c r="B123" s="417"/>
      <c r="C123" s="423"/>
      <c r="D123" s="463"/>
      <c r="E123" s="464"/>
      <c r="F123" s="417"/>
      <c r="G123" s="417"/>
      <c r="H123" s="186" t="s">
        <v>2800</v>
      </c>
      <c r="I123" s="187" t="s">
        <v>18</v>
      </c>
      <c r="J123" s="188" t="s">
        <v>235</v>
      </c>
      <c r="K123" s="189" t="s">
        <v>235</v>
      </c>
      <c r="L123" s="188">
        <v>30</v>
      </c>
      <c r="M123" s="188">
        <v>60</v>
      </c>
      <c r="N123" s="185" t="s">
        <v>452</v>
      </c>
      <c r="O123" s="185" t="s">
        <v>1934</v>
      </c>
      <c r="P123" s="185" t="s">
        <v>237</v>
      </c>
      <c r="Q123" s="185" t="s">
        <v>121</v>
      </c>
    </row>
    <row r="124" spans="1:17" ht="52" x14ac:dyDescent="0.2">
      <c r="A124" s="464"/>
      <c r="B124" s="417"/>
      <c r="C124" s="423"/>
      <c r="D124" s="463"/>
      <c r="E124" s="464"/>
      <c r="F124" s="417"/>
      <c r="G124" s="417"/>
      <c r="H124" s="186" t="s">
        <v>2801</v>
      </c>
      <c r="I124" s="187" t="s">
        <v>18</v>
      </c>
      <c r="J124" s="188" t="s">
        <v>1990</v>
      </c>
      <c r="K124" s="189" t="s">
        <v>504</v>
      </c>
      <c r="L124" s="188" t="s">
        <v>1975</v>
      </c>
      <c r="M124" s="188" t="s">
        <v>1976</v>
      </c>
      <c r="N124" s="185" t="s">
        <v>505</v>
      </c>
      <c r="O124" s="185" t="s">
        <v>506</v>
      </c>
      <c r="P124" s="185" t="s">
        <v>507</v>
      </c>
      <c r="Q124" s="185" t="s">
        <v>508</v>
      </c>
    </row>
    <row r="125" spans="1:17" ht="39" x14ac:dyDescent="0.2">
      <c r="A125" s="462"/>
      <c r="B125" s="417"/>
      <c r="C125" s="423"/>
      <c r="D125" s="463"/>
      <c r="E125" s="462"/>
      <c r="F125" s="417"/>
      <c r="G125" s="417"/>
      <c r="H125" s="186" t="s">
        <v>509</v>
      </c>
      <c r="I125" s="187" t="s">
        <v>30</v>
      </c>
      <c r="J125" s="188" t="s">
        <v>510</v>
      </c>
      <c r="K125" s="189">
        <v>2022</v>
      </c>
      <c r="L125" s="188" t="s">
        <v>2039</v>
      </c>
      <c r="M125" s="188" t="s">
        <v>2040</v>
      </c>
      <c r="N125" s="185" t="s">
        <v>511</v>
      </c>
      <c r="O125" s="185" t="s">
        <v>506</v>
      </c>
      <c r="P125" s="185" t="s">
        <v>237</v>
      </c>
      <c r="Q125" s="185" t="s">
        <v>512</v>
      </c>
    </row>
    <row r="126" spans="1:17" ht="65" x14ac:dyDescent="0.2">
      <c r="A126" s="461" t="s">
        <v>513</v>
      </c>
      <c r="B126" s="461" t="s">
        <v>514</v>
      </c>
      <c r="C126" s="423" t="s">
        <v>2278</v>
      </c>
      <c r="D126" s="463">
        <v>56550</v>
      </c>
      <c r="E126" s="466" t="s">
        <v>17</v>
      </c>
      <c r="F126" s="278" t="s">
        <v>121</v>
      </c>
      <c r="G126" s="194" t="s">
        <v>515</v>
      </c>
      <c r="H126" s="186" t="s">
        <v>2085</v>
      </c>
      <c r="I126" s="187" t="s">
        <v>18</v>
      </c>
      <c r="J126" s="188" t="s">
        <v>517</v>
      </c>
      <c r="K126" s="189">
        <v>2020</v>
      </c>
      <c r="L126" s="188" t="s">
        <v>2013</v>
      </c>
      <c r="M126" s="188" t="s">
        <v>2014</v>
      </c>
      <c r="N126" s="465" t="s">
        <v>2633</v>
      </c>
      <c r="O126" s="417" t="s">
        <v>1939</v>
      </c>
      <c r="P126" s="185" t="s">
        <v>237</v>
      </c>
      <c r="Q126" s="185" t="s">
        <v>508</v>
      </c>
    </row>
    <row r="127" spans="1:17" ht="63.75" customHeight="1" x14ac:dyDescent="0.2">
      <c r="A127" s="464"/>
      <c r="B127" s="464"/>
      <c r="C127" s="423"/>
      <c r="D127" s="463"/>
      <c r="E127" s="483"/>
      <c r="F127" s="278" t="s">
        <v>121</v>
      </c>
      <c r="G127" s="194" t="s">
        <v>515</v>
      </c>
      <c r="H127" s="186" t="s">
        <v>2068</v>
      </c>
      <c r="I127" s="187" t="s">
        <v>18</v>
      </c>
      <c r="J127" s="188" t="s">
        <v>235</v>
      </c>
      <c r="K127" s="189" t="s">
        <v>235</v>
      </c>
      <c r="L127" s="188">
        <v>50</v>
      </c>
      <c r="M127" s="188">
        <v>85</v>
      </c>
      <c r="N127" s="465"/>
      <c r="O127" s="417"/>
      <c r="P127" s="185" t="s">
        <v>237</v>
      </c>
      <c r="Q127" s="185" t="s">
        <v>518</v>
      </c>
    </row>
    <row r="128" spans="1:17" ht="39" x14ac:dyDescent="0.2">
      <c r="A128" s="464"/>
      <c r="B128" s="464"/>
      <c r="C128" s="423"/>
      <c r="D128" s="463"/>
      <c r="E128" s="483"/>
      <c r="F128" s="278" t="s">
        <v>121</v>
      </c>
      <c r="G128" s="194" t="s">
        <v>519</v>
      </c>
      <c r="H128" s="186" t="s">
        <v>2069</v>
      </c>
      <c r="I128" s="187" t="s">
        <v>30</v>
      </c>
      <c r="J128" s="188" t="s">
        <v>235</v>
      </c>
      <c r="K128" s="189" t="s">
        <v>235</v>
      </c>
      <c r="L128" s="188" t="s">
        <v>2035</v>
      </c>
      <c r="M128" s="188" t="s">
        <v>2036</v>
      </c>
      <c r="N128" s="465"/>
      <c r="O128" s="417"/>
      <c r="P128" s="185" t="s">
        <v>237</v>
      </c>
      <c r="Q128" s="185" t="s">
        <v>518</v>
      </c>
    </row>
    <row r="129" spans="1:17" ht="65" x14ac:dyDescent="0.2">
      <c r="A129" s="464"/>
      <c r="B129" s="464"/>
      <c r="C129" s="423"/>
      <c r="D129" s="463"/>
      <c r="E129" s="483"/>
      <c r="F129" s="466" t="s">
        <v>121</v>
      </c>
      <c r="G129" s="417" t="s">
        <v>515</v>
      </c>
      <c r="H129" s="221" t="s">
        <v>2772</v>
      </c>
      <c r="I129" s="187" t="s">
        <v>18</v>
      </c>
      <c r="J129" s="188" t="s">
        <v>520</v>
      </c>
      <c r="K129" s="189">
        <v>2021</v>
      </c>
      <c r="L129" s="188" t="s">
        <v>2037</v>
      </c>
      <c r="M129" s="188" t="s">
        <v>2038</v>
      </c>
      <c r="N129" s="465"/>
      <c r="O129" s="417"/>
      <c r="P129" s="185" t="s">
        <v>237</v>
      </c>
      <c r="Q129" s="185" t="s">
        <v>508</v>
      </c>
    </row>
    <row r="130" spans="1:17" ht="65" x14ac:dyDescent="0.2">
      <c r="A130" s="462"/>
      <c r="B130" s="462"/>
      <c r="C130" s="423"/>
      <c r="D130" s="463"/>
      <c r="E130" s="467"/>
      <c r="F130" s="467"/>
      <c r="G130" s="417"/>
      <c r="H130" s="186" t="s">
        <v>2771</v>
      </c>
      <c r="I130" s="187" t="s">
        <v>18</v>
      </c>
      <c r="J130" s="188" t="s">
        <v>521</v>
      </c>
      <c r="K130" s="189">
        <v>2021</v>
      </c>
      <c r="L130" s="188" t="s">
        <v>1986</v>
      </c>
      <c r="M130" s="188" t="s">
        <v>1987</v>
      </c>
      <c r="N130" s="185" t="s">
        <v>1940</v>
      </c>
      <c r="O130" s="185" t="s">
        <v>1939</v>
      </c>
      <c r="P130" s="185" t="s">
        <v>237</v>
      </c>
      <c r="Q130" s="185" t="s">
        <v>508</v>
      </c>
    </row>
    <row r="131" spans="1:17" s="9" customFormat="1" ht="78" x14ac:dyDescent="0.2">
      <c r="A131" s="142">
        <v>5</v>
      </c>
      <c r="B131" s="87">
        <v>2</v>
      </c>
      <c r="C131" s="88" t="s">
        <v>2279</v>
      </c>
      <c r="D131" s="137">
        <f>SUM(D132+D153)</f>
        <v>299886</v>
      </c>
      <c r="E131" s="87"/>
      <c r="F131" s="87"/>
      <c r="G131" s="142"/>
      <c r="H131" s="88" t="s">
        <v>522</v>
      </c>
      <c r="I131" s="89" t="s">
        <v>18</v>
      </c>
      <c r="J131" s="95">
        <v>0.73599999999999999</v>
      </c>
      <c r="K131" s="94">
        <v>2020</v>
      </c>
      <c r="L131" s="95">
        <v>0.85</v>
      </c>
      <c r="M131" s="95">
        <v>0.92</v>
      </c>
      <c r="N131" s="87" t="s">
        <v>478</v>
      </c>
      <c r="O131" s="87" t="s">
        <v>1934</v>
      </c>
      <c r="P131" s="87" t="s">
        <v>237</v>
      </c>
      <c r="Q131" s="87" t="s">
        <v>458</v>
      </c>
    </row>
    <row r="132" spans="1:17" s="9" customFormat="1" ht="78" x14ac:dyDescent="0.2">
      <c r="A132" s="468">
        <v>5.0999999999999996</v>
      </c>
      <c r="B132" s="420">
        <v>2.1</v>
      </c>
      <c r="C132" s="421" t="s">
        <v>2280</v>
      </c>
      <c r="D132" s="422">
        <f>SUM(D135:D152)</f>
        <v>168450</v>
      </c>
      <c r="E132" s="468"/>
      <c r="F132" s="468" t="s">
        <v>480</v>
      </c>
      <c r="G132" s="468" t="s">
        <v>224</v>
      </c>
      <c r="H132" s="88" t="s">
        <v>523</v>
      </c>
      <c r="I132" s="89" t="s">
        <v>18</v>
      </c>
      <c r="J132" s="95" t="s">
        <v>235</v>
      </c>
      <c r="K132" s="94" t="s">
        <v>235</v>
      </c>
      <c r="L132" s="95">
        <v>43</v>
      </c>
      <c r="M132" s="95">
        <v>80</v>
      </c>
      <c r="N132" s="87" t="s">
        <v>478</v>
      </c>
      <c r="O132" s="87" t="s">
        <v>1934</v>
      </c>
      <c r="P132" s="87" t="s">
        <v>237</v>
      </c>
      <c r="Q132" s="87" t="s">
        <v>458</v>
      </c>
    </row>
    <row r="133" spans="1:17" s="9" customFormat="1" ht="39" x14ac:dyDescent="0.2">
      <c r="A133" s="469"/>
      <c r="B133" s="420"/>
      <c r="C133" s="421"/>
      <c r="D133" s="422"/>
      <c r="E133" s="469"/>
      <c r="F133" s="469"/>
      <c r="G133" s="469"/>
      <c r="H133" s="88" t="s">
        <v>2770</v>
      </c>
      <c r="I133" s="89" t="s">
        <v>18</v>
      </c>
      <c r="J133" s="95">
        <v>60.7</v>
      </c>
      <c r="K133" s="94">
        <v>2021</v>
      </c>
      <c r="L133" s="95">
        <v>71</v>
      </c>
      <c r="M133" s="95">
        <v>89</v>
      </c>
      <c r="N133" s="87" t="s">
        <v>1941</v>
      </c>
      <c r="O133" s="87" t="s">
        <v>1943</v>
      </c>
      <c r="P133" s="87" t="s">
        <v>237</v>
      </c>
      <c r="Q133" s="87" t="s">
        <v>458</v>
      </c>
    </row>
    <row r="134" spans="1:17" s="9" customFormat="1" ht="52" x14ac:dyDescent="0.2">
      <c r="A134" s="470"/>
      <c r="B134" s="420"/>
      <c r="C134" s="421"/>
      <c r="D134" s="422"/>
      <c r="E134" s="470"/>
      <c r="F134" s="470"/>
      <c r="G134" s="470"/>
      <c r="H134" s="88" t="s">
        <v>2090</v>
      </c>
      <c r="I134" s="89" t="s">
        <v>18</v>
      </c>
      <c r="J134" s="95">
        <v>36.700000000000003</v>
      </c>
      <c r="K134" s="94">
        <v>2021</v>
      </c>
      <c r="L134" s="95">
        <v>50</v>
      </c>
      <c r="M134" s="95">
        <v>80</v>
      </c>
      <c r="N134" s="87" t="s">
        <v>1944</v>
      </c>
      <c r="O134" s="87" t="s">
        <v>1943</v>
      </c>
      <c r="P134" s="87" t="s">
        <v>237</v>
      </c>
      <c r="Q134" s="87" t="s">
        <v>458</v>
      </c>
    </row>
    <row r="135" spans="1:17" ht="39" x14ac:dyDescent="0.2">
      <c r="A135" s="461" t="s">
        <v>524</v>
      </c>
      <c r="B135" s="417" t="s">
        <v>2114</v>
      </c>
      <c r="C135" s="423" t="s">
        <v>2282</v>
      </c>
      <c r="D135" s="463">
        <v>100000</v>
      </c>
      <c r="E135" s="417" t="s">
        <v>241</v>
      </c>
      <c r="F135" s="417" t="s">
        <v>121</v>
      </c>
      <c r="G135" s="417" t="s">
        <v>525</v>
      </c>
      <c r="H135" s="186" t="s">
        <v>2091</v>
      </c>
      <c r="I135" s="187" t="s">
        <v>30</v>
      </c>
      <c r="J135" s="188">
        <v>32.1</v>
      </c>
      <c r="K135" s="189">
        <v>2022</v>
      </c>
      <c r="L135" s="188">
        <v>30</v>
      </c>
      <c r="M135" s="188">
        <v>25</v>
      </c>
      <c r="N135" s="185" t="s">
        <v>487</v>
      </c>
      <c r="O135" s="185" t="s">
        <v>1934</v>
      </c>
      <c r="P135" s="185" t="s">
        <v>237</v>
      </c>
      <c r="Q135" s="185" t="s">
        <v>458</v>
      </c>
    </row>
    <row r="136" spans="1:17" ht="52" x14ac:dyDescent="0.2">
      <c r="A136" s="464"/>
      <c r="B136" s="417"/>
      <c r="C136" s="423"/>
      <c r="D136" s="463"/>
      <c r="E136" s="417"/>
      <c r="F136" s="417"/>
      <c r="G136" s="417"/>
      <c r="H136" s="186" t="s">
        <v>2769</v>
      </c>
      <c r="I136" s="187" t="s">
        <v>18</v>
      </c>
      <c r="J136" s="188" t="s">
        <v>526</v>
      </c>
      <c r="K136" s="189">
        <v>2021</v>
      </c>
      <c r="L136" s="188">
        <v>30</v>
      </c>
      <c r="M136" s="188">
        <v>80</v>
      </c>
      <c r="N136" s="185" t="s">
        <v>527</v>
      </c>
      <c r="O136" s="185" t="s">
        <v>506</v>
      </c>
      <c r="P136" s="185" t="s">
        <v>237</v>
      </c>
      <c r="Q136" s="185" t="s">
        <v>458</v>
      </c>
    </row>
    <row r="137" spans="1:17" ht="52" x14ac:dyDescent="0.2">
      <c r="A137" s="464"/>
      <c r="B137" s="417"/>
      <c r="C137" s="423"/>
      <c r="D137" s="463"/>
      <c r="E137" s="417"/>
      <c r="F137" s="417"/>
      <c r="G137" s="417"/>
      <c r="H137" s="186" t="s">
        <v>2766</v>
      </c>
      <c r="I137" s="187" t="s">
        <v>18</v>
      </c>
      <c r="J137" s="188" t="s">
        <v>235</v>
      </c>
      <c r="K137" s="189" t="s">
        <v>235</v>
      </c>
      <c r="L137" s="188">
        <v>60</v>
      </c>
      <c r="M137" s="188">
        <v>95</v>
      </c>
      <c r="N137" s="185" t="s">
        <v>1945</v>
      </c>
      <c r="O137" s="185" t="s">
        <v>506</v>
      </c>
      <c r="P137" s="185" t="s">
        <v>237</v>
      </c>
      <c r="Q137" s="185" t="s">
        <v>458</v>
      </c>
    </row>
    <row r="138" spans="1:17" ht="39" x14ac:dyDescent="0.2">
      <c r="A138" s="464"/>
      <c r="B138" s="417"/>
      <c r="C138" s="423"/>
      <c r="D138" s="463"/>
      <c r="E138" s="417"/>
      <c r="F138" s="417"/>
      <c r="G138" s="417"/>
      <c r="H138" s="186" t="s">
        <v>2763</v>
      </c>
      <c r="I138" s="187" t="s">
        <v>18</v>
      </c>
      <c r="J138" s="188" t="s">
        <v>235</v>
      </c>
      <c r="K138" s="189" t="s">
        <v>235</v>
      </c>
      <c r="L138" s="188" t="s">
        <v>235</v>
      </c>
      <c r="M138" s="188" t="s">
        <v>235</v>
      </c>
      <c r="N138" s="185" t="s">
        <v>489</v>
      </c>
      <c r="O138" s="185" t="s">
        <v>1934</v>
      </c>
      <c r="P138" s="185" t="s">
        <v>237</v>
      </c>
      <c r="Q138" s="185" t="s">
        <v>121</v>
      </c>
    </row>
    <row r="139" spans="1:17" ht="130" x14ac:dyDescent="0.2">
      <c r="A139" s="462"/>
      <c r="B139" s="417"/>
      <c r="C139" s="423"/>
      <c r="D139" s="463"/>
      <c r="E139" s="417"/>
      <c r="F139" s="417"/>
      <c r="G139" s="417"/>
      <c r="H139" s="186" t="s">
        <v>528</v>
      </c>
      <c r="I139" s="187" t="s">
        <v>18</v>
      </c>
      <c r="J139" s="188">
        <v>20.6</v>
      </c>
      <c r="K139" s="189">
        <v>2022</v>
      </c>
      <c r="L139" s="188">
        <v>50</v>
      </c>
      <c r="M139" s="188">
        <v>80</v>
      </c>
      <c r="N139" s="185" t="s">
        <v>529</v>
      </c>
      <c r="O139" s="185" t="s">
        <v>530</v>
      </c>
      <c r="P139" s="185" t="s">
        <v>222</v>
      </c>
      <c r="Q139" s="185" t="s">
        <v>458</v>
      </c>
    </row>
    <row r="140" spans="1:17" ht="91" x14ac:dyDescent="0.2">
      <c r="A140" s="461" t="s">
        <v>531</v>
      </c>
      <c r="B140" s="417" t="s">
        <v>2115</v>
      </c>
      <c r="C140" s="423" t="s">
        <v>2283</v>
      </c>
      <c r="D140" s="463">
        <v>5600</v>
      </c>
      <c r="E140" s="417" t="s">
        <v>449</v>
      </c>
      <c r="F140" s="417" t="s">
        <v>121</v>
      </c>
      <c r="G140" s="417" t="s">
        <v>224</v>
      </c>
      <c r="H140" s="186" t="s">
        <v>2092</v>
      </c>
      <c r="I140" s="187" t="s">
        <v>30</v>
      </c>
      <c r="J140" s="188" t="s">
        <v>532</v>
      </c>
      <c r="K140" s="189">
        <v>2019</v>
      </c>
      <c r="L140" s="188">
        <v>3</v>
      </c>
      <c r="M140" s="188">
        <v>5</v>
      </c>
      <c r="N140" s="185" t="s">
        <v>533</v>
      </c>
      <c r="O140" s="185" t="s">
        <v>530</v>
      </c>
      <c r="P140" s="185" t="s">
        <v>222</v>
      </c>
      <c r="Q140" s="185" t="s">
        <v>458</v>
      </c>
    </row>
    <row r="141" spans="1:17" ht="91" x14ac:dyDescent="0.2">
      <c r="A141" s="462"/>
      <c r="B141" s="417"/>
      <c r="C141" s="423"/>
      <c r="D141" s="463"/>
      <c r="E141" s="417"/>
      <c r="F141" s="417"/>
      <c r="G141" s="417"/>
      <c r="H141" s="186" t="s">
        <v>2093</v>
      </c>
      <c r="I141" s="187" t="s">
        <v>30</v>
      </c>
      <c r="J141" s="188" t="s">
        <v>532</v>
      </c>
      <c r="K141" s="189">
        <v>2019</v>
      </c>
      <c r="L141" s="188">
        <v>3</v>
      </c>
      <c r="M141" s="188">
        <v>5</v>
      </c>
      <c r="N141" s="185" t="s">
        <v>533</v>
      </c>
      <c r="O141" s="185" t="s">
        <v>530</v>
      </c>
      <c r="P141" s="185" t="s">
        <v>222</v>
      </c>
      <c r="Q141" s="185" t="s">
        <v>458</v>
      </c>
    </row>
    <row r="142" spans="1:17" ht="65" x14ac:dyDescent="0.2">
      <c r="A142" s="461" t="s">
        <v>534</v>
      </c>
      <c r="B142" s="417" t="s">
        <v>2116</v>
      </c>
      <c r="C142" s="423" t="s">
        <v>2285</v>
      </c>
      <c r="D142" s="463">
        <v>5850</v>
      </c>
      <c r="E142" s="461" t="s">
        <v>17</v>
      </c>
      <c r="F142" s="417" t="s">
        <v>121</v>
      </c>
      <c r="G142" s="417" t="s">
        <v>224</v>
      </c>
      <c r="H142" s="186" t="s">
        <v>535</v>
      </c>
      <c r="I142" s="187" t="s">
        <v>30</v>
      </c>
      <c r="J142" s="188" t="s">
        <v>1973</v>
      </c>
      <c r="K142" s="189">
        <v>2020</v>
      </c>
      <c r="L142" s="188" t="s">
        <v>1972</v>
      </c>
      <c r="M142" s="188" t="s">
        <v>536</v>
      </c>
      <c r="N142" s="185" t="s">
        <v>1946</v>
      </c>
      <c r="O142" s="185" t="s">
        <v>1934</v>
      </c>
      <c r="P142" s="185" t="s">
        <v>237</v>
      </c>
      <c r="Q142" s="185" t="s">
        <v>458</v>
      </c>
    </row>
    <row r="143" spans="1:17" ht="65" x14ac:dyDescent="0.2">
      <c r="A143" s="464"/>
      <c r="B143" s="417"/>
      <c r="C143" s="423"/>
      <c r="D143" s="463"/>
      <c r="E143" s="464"/>
      <c r="F143" s="417"/>
      <c r="G143" s="417"/>
      <c r="H143" s="186" t="s">
        <v>2094</v>
      </c>
      <c r="I143" s="187" t="s">
        <v>30</v>
      </c>
      <c r="J143" s="188" t="s">
        <v>235</v>
      </c>
      <c r="K143" s="189" t="s">
        <v>235</v>
      </c>
      <c r="L143" s="188">
        <v>1</v>
      </c>
      <c r="M143" s="188">
        <v>2</v>
      </c>
      <c r="N143" s="185" t="s">
        <v>1946</v>
      </c>
      <c r="O143" s="185" t="s">
        <v>1934</v>
      </c>
      <c r="P143" s="185" t="s">
        <v>537</v>
      </c>
      <c r="Q143" s="185" t="s">
        <v>458</v>
      </c>
    </row>
    <row r="144" spans="1:17" ht="65" x14ac:dyDescent="0.2">
      <c r="A144" s="462"/>
      <c r="B144" s="417"/>
      <c r="C144" s="423"/>
      <c r="D144" s="463"/>
      <c r="E144" s="462"/>
      <c r="F144" s="417"/>
      <c r="G144" s="417"/>
      <c r="H144" s="186" t="s">
        <v>2760</v>
      </c>
      <c r="I144" s="187" t="s">
        <v>18</v>
      </c>
      <c r="J144" s="188" t="s">
        <v>235</v>
      </c>
      <c r="K144" s="189" t="s">
        <v>235</v>
      </c>
      <c r="L144" s="188">
        <v>30</v>
      </c>
      <c r="M144" s="188">
        <v>60</v>
      </c>
      <c r="N144" s="185" t="s">
        <v>1946</v>
      </c>
      <c r="O144" s="185" t="s">
        <v>1934</v>
      </c>
      <c r="P144" s="185" t="s">
        <v>222</v>
      </c>
      <c r="Q144" s="185" t="s">
        <v>458</v>
      </c>
    </row>
    <row r="145" spans="1:17" ht="26" x14ac:dyDescent="0.2">
      <c r="A145" s="461" t="s">
        <v>538</v>
      </c>
      <c r="B145" s="417" t="s">
        <v>2117</v>
      </c>
      <c r="C145" s="423" t="s">
        <v>539</v>
      </c>
      <c r="D145" s="463">
        <v>12000</v>
      </c>
      <c r="E145" s="417" t="s">
        <v>449</v>
      </c>
      <c r="F145" s="417" t="s">
        <v>121</v>
      </c>
      <c r="G145" s="417" t="s">
        <v>540</v>
      </c>
      <c r="H145" s="186" t="s">
        <v>2095</v>
      </c>
      <c r="I145" s="187" t="s">
        <v>18</v>
      </c>
      <c r="J145" s="204" t="s">
        <v>235</v>
      </c>
      <c r="K145" s="204" t="s">
        <v>235</v>
      </c>
      <c r="L145" s="204" t="s">
        <v>235</v>
      </c>
      <c r="M145" s="204" t="s">
        <v>235</v>
      </c>
      <c r="N145" s="185" t="s">
        <v>452</v>
      </c>
      <c r="O145" s="185" t="s">
        <v>506</v>
      </c>
      <c r="P145" s="185" t="s">
        <v>237</v>
      </c>
      <c r="Q145" s="185" t="s">
        <v>121</v>
      </c>
    </row>
    <row r="146" spans="1:17" ht="91" x14ac:dyDescent="0.2">
      <c r="A146" s="464"/>
      <c r="B146" s="417"/>
      <c r="C146" s="423"/>
      <c r="D146" s="463"/>
      <c r="E146" s="417"/>
      <c r="F146" s="417"/>
      <c r="G146" s="417"/>
      <c r="H146" s="186" t="s">
        <v>2802</v>
      </c>
      <c r="I146" s="187" t="s">
        <v>18</v>
      </c>
      <c r="J146" s="188" t="s">
        <v>235</v>
      </c>
      <c r="K146" s="189" t="s">
        <v>235</v>
      </c>
      <c r="L146" s="188" t="s">
        <v>1898</v>
      </c>
      <c r="M146" s="188" t="s">
        <v>1899</v>
      </c>
      <c r="N146" s="185" t="s">
        <v>452</v>
      </c>
      <c r="O146" s="185" t="s">
        <v>541</v>
      </c>
      <c r="P146" s="185" t="s">
        <v>237</v>
      </c>
      <c r="Q146" s="185" t="s">
        <v>121</v>
      </c>
    </row>
    <row r="147" spans="1:17" ht="78" x14ac:dyDescent="0.2">
      <c r="A147" s="464"/>
      <c r="B147" s="417"/>
      <c r="C147" s="423"/>
      <c r="D147" s="463"/>
      <c r="E147" s="417"/>
      <c r="F147" s="417"/>
      <c r="G147" s="417"/>
      <c r="H147" s="186" t="s">
        <v>542</v>
      </c>
      <c r="I147" s="187" t="s">
        <v>30</v>
      </c>
      <c r="J147" s="188" t="s">
        <v>543</v>
      </c>
      <c r="K147" s="189">
        <v>2022</v>
      </c>
      <c r="L147" s="199" t="s">
        <v>1901</v>
      </c>
      <c r="M147" s="188" t="s">
        <v>1900</v>
      </c>
      <c r="N147" s="185" t="s">
        <v>544</v>
      </c>
      <c r="O147" s="185" t="s">
        <v>1947</v>
      </c>
      <c r="P147" s="185" t="s">
        <v>237</v>
      </c>
      <c r="Q147" s="185" t="s">
        <v>458</v>
      </c>
    </row>
    <row r="148" spans="1:17" ht="52" x14ac:dyDescent="0.2">
      <c r="A148" s="462"/>
      <c r="B148" s="417"/>
      <c r="C148" s="423"/>
      <c r="D148" s="463"/>
      <c r="E148" s="417"/>
      <c r="F148" s="417"/>
      <c r="G148" s="417"/>
      <c r="H148" s="186" t="s">
        <v>2759</v>
      </c>
      <c r="I148" s="187" t="s">
        <v>18</v>
      </c>
      <c r="J148" s="188" t="s">
        <v>235</v>
      </c>
      <c r="K148" s="189" t="s">
        <v>235</v>
      </c>
      <c r="L148" s="188">
        <v>50</v>
      </c>
      <c r="M148" s="188">
        <v>80</v>
      </c>
      <c r="N148" s="185" t="s">
        <v>1948</v>
      </c>
      <c r="O148" s="185" t="s">
        <v>545</v>
      </c>
      <c r="P148" s="185" t="s">
        <v>237</v>
      </c>
      <c r="Q148" s="185" t="s">
        <v>121</v>
      </c>
    </row>
    <row r="149" spans="1:17" ht="38.25" customHeight="1" x14ac:dyDescent="0.2">
      <c r="A149" s="461" t="s">
        <v>546</v>
      </c>
      <c r="B149" s="417" t="s">
        <v>2117</v>
      </c>
      <c r="C149" s="423" t="s">
        <v>1953</v>
      </c>
      <c r="D149" s="463">
        <v>45000</v>
      </c>
      <c r="E149" s="461" t="s">
        <v>547</v>
      </c>
      <c r="F149" s="461" t="s">
        <v>121</v>
      </c>
      <c r="G149" s="461" t="s">
        <v>105</v>
      </c>
      <c r="H149" s="186" t="s">
        <v>548</v>
      </c>
      <c r="I149" s="187" t="s">
        <v>18</v>
      </c>
      <c r="J149" s="188">
        <v>15</v>
      </c>
      <c r="K149" s="189">
        <v>2021</v>
      </c>
      <c r="L149" s="188">
        <v>6.2</v>
      </c>
      <c r="M149" s="188">
        <v>1.3</v>
      </c>
      <c r="N149" s="185" t="s">
        <v>549</v>
      </c>
      <c r="O149" s="185" t="s">
        <v>545</v>
      </c>
      <c r="P149" s="185" t="s">
        <v>237</v>
      </c>
      <c r="Q149" s="185" t="s">
        <v>550</v>
      </c>
    </row>
    <row r="150" spans="1:17" ht="26" x14ac:dyDescent="0.2">
      <c r="A150" s="464"/>
      <c r="B150" s="417"/>
      <c r="C150" s="423"/>
      <c r="D150" s="463"/>
      <c r="E150" s="464"/>
      <c r="F150" s="464"/>
      <c r="G150" s="464"/>
      <c r="H150" s="186" t="s">
        <v>551</v>
      </c>
      <c r="I150" s="187" t="s">
        <v>18</v>
      </c>
      <c r="J150" s="188" t="s">
        <v>235</v>
      </c>
      <c r="K150" s="189" t="s">
        <v>235</v>
      </c>
      <c r="L150" s="198">
        <v>5</v>
      </c>
      <c r="M150" s="198">
        <v>2</v>
      </c>
      <c r="N150" s="185" t="s">
        <v>549</v>
      </c>
      <c r="O150" s="185" t="s">
        <v>545</v>
      </c>
      <c r="P150" s="185" t="s">
        <v>237</v>
      </c>
      <c r="Q150" s="185" t="s">
        <v>550</v>
      </c>
    </row>
    <row r="151" spans="1:17" ht="26" x14ac:dyDescent="0.2">
      <c r="A151" s="464"/>
      <c r="B151" s="417"/>
      <c r="C151" s="423"/>
      <c r="D151" s="463"/>
      <c r="E151" s="464"/>
      <c r="F151" s="464"/>
      <c r="G151" s="464"/>
      <c r="H151" s="186" t="s">
        <v>2096</v>
      </c>
      <c r="I151" s="187" t="s">
        <v>18</v>
      </c>
      <c r="J151" s="188" t="s">
        <v>235</v>
      </c>
      <c r="K151" s="189" t="s">
        <v>235</v>
      </c>
      <c r="L151" s="188">
        <v>45</v>
      </c>
      <c r="M151" s="188">
        <v>60</v>
      </c>
      <c r="N151" s="185" t="s">
        <v>508</v>
      </c>
      <c r="O151" s="185" t="s">
        <v>1949</v>
      </c>
      <c r="P151" s="185" t="s">
        <v>237</v>
      </c>
      <c r="Q151" s="185" t="s">
        <v>508</v>
      </c>
    </row>
    <row r="152" spans="1:17" ht="26" x14ac:dyDescent="0.2">
      <c r="A152" s="462"/>
      <c r="B152" s="417"/>
      <c r="C152" s="423"/>
      <c r="D152" s="463"/>
      <c r="E152" s="462"/>
      <c r="F152" s="462"/>
      <c r="G152" s="462"/>
      <c r="H152" s="186" t="s">
        <v>2097</v>
      </c>
      <c r="I152" s="187" t="s">
        <v>18</v>
      </c>
      <c r="J152" s="188" t="s">
        <v>235</v>
      </c>
      <c r="K152" s="189" t="s">
        <v>235</v>
      </c>
      <c r="L152" s="188">
        <v>100</v>
      </c>
      <c r="M152" s="188">
        <v>100</v>
      </c>
      <c r="N152" s="185" t="s">
        <v>508</v>
      </c>
      <c r="O152" s="185" t="s">
        <v>1949</v>
      </c>
      <c r="P152" s="185" t="s">
        <v>237</v>
      </c>
      <c r="Q152" s="185" t="s">
        <v>508</v>
      </c>
    </row>
    <row r="153" spans="1:17" s="9" customFormat="1" ht="65" x14ac:dyDescent="0.2">
      <c r="A153" s="142">
        <v>5.2</v>
      </c>
      <c r="B153" s="87">
        <v>2.1</v>
      </c>
      <c r="C153" s="88" t="s">
        <v>2286</v>
      </c>
      <c r="D153" s="137">
        <f>SUM(D154:D171)</f>
        <v>131436</v>
      </c>
      <c r="E153" s="87"/>
      <c r="F153" s="87" t="s">
        <v>552</v>
      </c>
      <c r="G153" s="142" t="s">
        <v>224</v>
      </c>
      <c r="H153" s="88" t="s">
        <v>553</v>
      </c>
      <c r="I153" s="89" t="s">
        <v>30</v>
      </c>
      <c r="J153" s="95">
        <v>180.1</v>
      </c>
      <c r="K153" s="94">
        <v>2019</v>
      </c>
      <c r="L153" s="95">
        <v>185</v>
      </c>
      <c r="M153" s="95">
        <v>190</v>
      </c>
      <c r="N153" s="87" t="s">
        <v>554</v>
      </c>
      <c r="O153" s="87" t="s">
        <v>1943</v>
      </c>
      <c r="P153" s="87" t="s">
        <v>237</v>
      </c>
      <c r="Q153" s="87" t="s">
        <v>121</v>
      </c>
    </row>
    <row r="154" spans="1:17" ht="65" x14ac:dyDescent="0.2">
      <c r="A154" s="461" t="s">
        <v>555</v>
      </c>
      <c r="B154" s="417" t="s">
        <v>2119</v>
      </c>
      <c r="C154" s="423" t="s">
        <v>2288</v>
      </c>
      <c r="D154" s="463">
        <v>26540</v>
      </c>
      <c r="E154" s="417" t="s">
        <v>449</v>
      </c>
      <c r="F154" s="417" t="s">
        <v>501</v>
      </c>
      <c r="G154" s="417" t="s">
        <v>224</v>
      </c>
      <c r="H154" s="186" t="s">
        <v>2756</v>
      </c>
      <c r="I154" s="187" t="s">
        <v>30</v>
      </c>
      <c r="J154" s="188" t="s">
        <v>235</v>
      </c>
      <c r="K154" s="189" t="s">
        <v>235</v>
      </c>
      <c r="L154" s="188">
        <v>100</v>
      </c>
      <c r="M154" s="188">
        <v>500</v>
      </c>
      <c r="N154" s="185" t="s">
        <v>556</v>
      </c>
      <c r="O154" s="185" t="s">
        <v>43</v>
      </c>
      <c r="P154" s="185" t="s">
        <v>237</v>
      </c>
      <c r="Q154" s="185" t="s">
        <v>121</v>
      </c>
    </row>
    <row r="155" spans="1:17" ht="117" x14ac:dyDescent="0.2">
      <c r="A155" s="464"/>
      <c r="B155" s="417"/>
      <c r="C155" s="423"/>
      <c r="D155" s="463"/>
      <c r="E155" s="417"/>
      <c r="F155" s="417"/>
      <c r="G155" s="417"/>
      <c r="H155" s="186" t="s">
        <v>2755</v>
      </c>
      <c r="I155" s="187" t="s">
        <v>30</v>
      </c>
      <c r="J155" s="188" t="s">
        <v>557</v>
      </c>
      <c r="K155" s="189">
        <v>2021</v>
      </c>
      <c r="L155" s="188" t="s">
        <v>558</v>
      </c>
      <c r="M155" s="188" t="s">
        <v>559</v>
      </c>
      <c r="N155" s="185" t="s">
        <v>487</v>
      </c>
      <c r="O155" s="185" t="s">
        <v>1950</v>
      </c>
      <c r="P155" s="185" t="s">
        <v>237</v>
      </c>
      <c r="Q155" s="185" t="s">
        <v>1951</v>
      </c>
    </row>
    <row r="156" spans="1:17" ht="65" x14ac:dyDescent="0.2">
      <c r="A156" s="462"/>
      <c r="B156" s="417"/>
      <c r="C156" s="423"/>
      <c r="D156" s="463"/>
      <c r="E156" s="417"/>
      <c r="F156" s="417"/>
      <c r="G156" s="417"/>
      <c r="H156" s="141" t="s">
        <v>2757</v>
      </c>
      <c r="I156" s="187" t="s">
        <v>30</v>
      </c>
      <c r="J156" s="188" t="s">
        <v>235</v>
      </c>
      <c r="K156" s="189" t="s">
        <v>235</v>
      </c>
      <c r="L156" s="188" t="s">
        <v>235</v>
      </c>
      <c r="M156" s="188" t="s">
        <v>235</v>
      </c>
      <c r="N156" s="185" t="s">
        <v>556</v>
      </c>
      <c r="O156" s="185" t="s">
        <v>43</v>
      </c>
      <c r="P156" s="185" t="s">
        <v>237</v>
      </c>
      <c r="Q156" s="185" t="s">
        <v>121</v>
      </c>
    </row>
    <row r="157" spans="1:17" ht="89.25" customHeight="1" x14ac:dyDescent="0.2">
      <c r="A157" s="461" t="s">
        <v>560</v>
      </c>
      <c r="B157" s="417" t="s">
        <v>54</v>
      </c>
      <c r="C157" s="423" t="s">
        <v>2289</v>
      </c>
      <c r="D157" s="463">
        <v>13220</v>
      </c>
      <c r="E157" s="461" t="s">
        <v>449</v>
      </c>
      <c r="F157" s="461" t="s">
        <v>121</v>
      </c>
      <c r="G157" s="461" t="s">
        <v>224</v>
      </c>
      <c r="H157" s="186" t="s">
        <v>2098</v>
      </c>
      <c r="I157" s="187" t="s">
        <v>30</v>
      </c>
      <c r="J157" s="188" t="s">
        <v>235</v>
      </c>
      <c r="K157" s="189" t="s">
        <v>235</v>
      </c>
      <c r="L157" s="188">
        <v>3000</v>
      </c>
      <c r="M157" s="188">
        <v>5000</v>
      </c>
      <c r="N157" s="185" t="s">
        <v>561</v>
      </c>
      <c r="O157" s="185" t="s">
        <v>43</v>
      </c>
      <c r="P157" s="185" t="s">
        <v>237</v>
      </c>
      <c r="Q157" s="185" t="s">
        <v>562</v>
      </c>
    </row>
    <row r="158" spans="1:17" ht="52" x14ac:dyDescent="0.2">
      <c r="A158" s="462"/>
      <c r="B158" s="417"/>
      <c r="C158" s="423"/>
      <c r="D158" s="463"/>
      <c r="E158" s="462"/>
      <c r="F158" s="462"/>
      <c r="G158" s="462"/>
      <c r="H158" s="186" t="s">
        <v>2099</v>
      </c>
      <c r="I158" s="187" t="s">
        <v>30</v>
      </c>
      <c r="J158" s="188" t="s">
        <v>235</v>
      </c>
      <c r="K158" s="189" t="s">
        <v>235</v>
      </c>
      <c r="L158" s="188">
        <v>3000</v>
      </c>
      <c r="M158" s="188">
        <v>5000</v>
      </c>
      <c r="N158" s="185" t="s">
        <v>561</v>
      </c>
      <c r="O158" s="185" t="s">
        <v>43</v>
      </c>
      <c r="P158" s="185" t="s">
        <v>237</v>
      </c>
      <c r="Q158" s="185" t="s">
        <v>562</v>
      </c>
    </row>
    <row r="159" spans="1:17" ht="89.25" customHeight="1" x14ac:dyDescent="0.2">
      <c r="A159" s="461" t="s">
        <v>563</v>
      </c>
      <c r="B159" s="417" t="s">
        <v>2120</v>
      </c>
      <c r="C159" s="423" t="s">
        <v>2290</v>
      </c>
      <c r="D159" s="463">
        <v>85566</v>
      </c>
      <c r="E159" s="461" t="s">
        <v>449</v>
      </c>
      <c r="F159" s="417" t="s">
        <v>121</v>
      </c>
      <c r="G159" s="417" t="s">
        <v>2704</v>
      </c>
      <c r="H159" s="186" t="s">
        <v>564</v>
      </c>
      <c r="I159" s="187" t="s">
        <v>18</v>
      </c>
      <c r="J159" s="188">
        <v>67.099999999999994</v>
      </c>
      <c r="K159" s="189">
        <v>2022</v>
      </c>
      <c r="L159" s="188">
        <v>82</v>
      </c>
      <c r="M159" s="188">
        <v>95</v>
      </c>
      <c r="N159" s="185" t="s">
        <v>489</v>
      </c>
      <c r="O159" s="185" t="s">
        <v>315</v>
      </c>
      <c r="P159" s="185" t="s">
        <v>237</v>
      </c>
      <c r="Q159" s="185" t="s">
        <v>550</v>
      </c>
    </row>
    <row r="160" spans="1:17" ht="39" x14ac:dyDescent="0.2">
      <c r="A160" s="464"/>
      <c r="B160" s="417"/>
      <c r="C160" s="423"/>
      <c r="D160" s="463"/>
      <c r="E160" s="464"/>
      <c r="F160" s="417"/>
      <c r="G160" s="417"/>
      <c r="H160" s="186" t="s">
        <v>2753</v>
      </c>
      <c r="I160" s="187" t="s">
        <v>30</v>
      </c>
      <c r="J160" s="188" t="s">
        <v>235</v>
      </c>
      <c r="K160" s="189" t="s">
        <v>235</v>
      </c>
      <c r="L160" s="188">
        <v>10000</v>
      </c>
      <c r="M160" s="188">
        <v>45000</v>
      </c>
      <c r="N160" s="185" t="s">
        <v>565</v>
      </c>
      <c r="O160" s="185" t="s">
        <v>1934</v>
      </c>
      <c r="P160" s="185" t="s">
        <v>237</v>
      </c>
      <c r="Q160" s="185" t="s">
        <v>298</v>
      </c>
    </row>
    <row r="161" spans="1:18" ht="65" x14ac:dyDescent="0.2">
      <c r="A161" s="464"/>
      <c r="B161" s="417"/>
      <c r="C161" s="423"/>
      <c r="D161" s="463"/>
      <c r="E161" s="464"/>
      <c r="F161" s="417"/>
      <c r="G161" s="417"/>
      <c r="H161" s="186" t="s">
        <v>2101</v>
      </c>
      <c r="I161" s="187" t="s">
        <v>30</v>
      </c>
      <c r="J161" s="188" t="s">
        <v>235</v>
      </c>
      <c r="K161" s="189" t="s">
        <v>235</v>
      </c>
      <c r="L161" s="188">
        <v>15000</v>
      </c>
      <c r="M161" s="188">
        <v>45000</v>
      </c>
      <c r="N161" s="185" t="s">
        <v>566</v>
      </c>
      <c r="O161" s="185" t="s">
        <v>1954</v>
      </c>
      <c r="P161" s="185" t="s">
        <v>237</v>
      </c>
      <c r="Q161" s="185" t="s">
        <v>479</v>
      </c>
    </row>
    <row r="162" spans="1:18" ht="39" x14ac:dyDescent="0.2">
      <c r="A162" s="464"/>
      <c r="B162" s="417"/>
      <c r="C162" s="423"/>
      <c r="D162" s="463"/>
      <c r="E162" s="464"/>
      <c r="F162" s="417"/>
      <c r="G162" s="417"/>
      <c r="H162" s="186" t="s">
        <v>2107</v>
      </c>
      <c r="I162" s="187" t="s">
        <v>18</v>
      </c>
      <c r="J162" s="188" t="s">
        <v>235</v>
      </c>
      <c r="K162" s="189" t="s">
        <v>235</v>
      </c>
      <c r="L162" s="188">
        <v>10</v>
      </c>
      <c r="M162" s="188">
        <v>30</v>
      </c>
      <c r="N162" s="185" t="s">
        <v>565</v>
      </c>
      <c r="O162" s="185" t="s">
        <v>1934</v>
      </c>
      <c r="P162" s="185" t="s">
        <v>237</v>
      </c>
      <c r="Q162" s="185" t="s">
        <v>298</v>
      </c>
    </row>
    <row r="163" spans="1:18" ht="39" x14ac:dyDescent="0.2">
      <c r="A163" s="462"/>
      <c r="B163" s="417"/>
      <c r="C163" s="423"/>
      <c r="D163" s="463"/>
      <c r="E163" s="462"/>
      <c r="F163" s="417"/>
      <c r="G163" s="417"/>
      <c r="H163" s="186" t="s">
        <v>2110</v>
      </c>
      <c r="I163" s="187" t="s">
        <v>30</v>
      </c>
      <c r="J163" s="188" t="s">
        <v>235</v>
      </c>
      <c r="K163" s="189" t="s">
        <v>235</v>
      </c>
      <c r="L163" s="188">
        <v>10000</v>
      </c>
      <c r="M163" s="188">
        <v>30000</v>
      </c>
      <c r="N163" s="185" t="s">
        <v>565</v>
      </c>
      <c r="O163" s="185" t="s">
        <v>450</v>
      </c>
      <c r="P163" s="185" t="s">
        <v>237</v>
      </c>
      <c r="Q163" s="185" t="s">
        <v>298</v>
      </c>
    </row>
    <row r="164" spans="1:18" s="35" customFormat="1" ht="26" x14ac:dyDescent="0.2">
      <c r="A164" s="461" t="s">
        <v>567</v>
      </c>
      <c r="B164" s="417"/>
      <c r="C164" s="426" t="s">
        <v>2291</v>
      </c>
      <c r="D164" s="463">
        <v>3500</v>
      </c>
      <c r="E164" s="417" t="s">
        <v>568</v>
      </c>
      <c r="F164" s="185" t="s">
        <v>113</v>
      </c>
      <c r="G164" s="194" t="s">
        <v>569</v>
      </c>
      <c r="H164" s="186" t="s">
        <v>570</v>
      </c>
      <c r="I164" s="187" t="s">
        <v>571</v>
      </c>
      <c r="J164" s="188">
        <v>950</v>
      </c>
      <c r="K164" s="189">
        <v>2021</v>
      </c>
      <c r="L164" s="188">
        <v>1200</v>
      </c>
      <c r="M164" s="188">
        <v>1500</v>
      </c>
      <c r="N164" s="185" t="s">
        <v>572</v>
      </c>
      <c r="O164" s="185" t="s">
        <v>573</v>
      </c>
      <c r="P164" s="185" t="s">
        <v>237</v>
      </c>
      <c r="Q164" s="185" t="s">
        <v>574</v>
      </c>
      <c r="R164" s="34"/>
    </row>
    <row r="165" spans="1:18" s="35" customFormat="1" ht="26" x14ac:dyDescent="0.2">
      <c r="A165" s="462"/>
      <c r="B165" s="417"/>
      <c r="C165" s="426"/>
      <c r="D165" s="463"/>
      <c r="E165" s="417"/>
      <c r="F165" s="185" t="s">
        <v>206</v>
      </c>
      <c r="G165" s="194" t="s">
        <v>105</v>
      </c>
      <c r="H165" s="186" t="s">
        <v>575</v>
      </c>
      <c r="I165" s="187" t="s">
        <v>18</v>
      </c>
      <c r="J165" s="188" t="s">
        <v>303</v>
      </c>
      <c r="K165" s="189">
        <v>2021</v>
      </c>
      <c r="L165" s="188">
        <v>5</v>
      </c>
      <c r="M165" s="188">
        <v>20</v>
      </c>
      <c r="N165" s="185" t="s">
        <v>576</v>
      </c>
      <c r="O165" s="185" t="s">
        <v>573</v>
      </c>
      <c r="P165" s="185" t="s">
        <v>237</v>
      </c>
      <c r="Q165" s="185" t="s">
        <v>206</v>
      </c>
      <c r="R165" s="34"/>
    </row>
    <row r="166" spans="1:18" s="35" customFormat="1" ht="39" x14ac:dyDescent="0.2">
      <c r="A166" s="461" t="s">
        <v>577</v>
      </c>
      <c r="B166" s="417" t="s">
        <v>83</v>
      </c>
      <c r="C166" s="423" t="s">
        <v>2292</v>
      </c>
      <c r="D166" s="210">
        <v>480</v>
      </c>
      <c r="E166" s="185" t="s">
        <v>241</v>
      </c>
      <c r="F166" s="185" t="s">
        <v>121</v>
      </c>
      <c r="G166" s="194" t="s">
        <v>2700</v>
      </c>
      <c r="H166" s="186" t="s">
        <v>578</v>
      </c>
      <c r="I166" s="187" t="s">
        <v>579</v>
      </c>
      <c r="J166" s="188" t="s">
        <v>303</v>
      </c>
      <c r="K166" s="189">
        <v>2021</v>
      </c>
      <c r="L166" s="188">
        <v>30</v>
      </c>
      <c r="M166" s="188">
        <v>50</v>
      </c>
      <c r="N166" s="185" t="s">
        <v>580</v>
      </c>
      <c r="O166" s="185" t="s">
        <v>229</v>
      </c>
      <c r="P166" s="185" t="s">
        <v>537</v>
      </c>
      <c r="Q166" s="185" t="s">
        <v>121</v>
      </c>
      <c r="R166" s="34"/>
    </row>
    <row r="167" spans="1:18" s="35" customFormat="1" ht="39" x14ac:dyDescent="0.2">
      <c r="A167" s="464"/>
      <c r="B167" s="417"/>
      <c r="C167" s="423"/>
      <c r="D167" s="210">
        <v>240</v>
      </c>
      <c r="E167" s="185" t="s">
        <v>241</v>
      </c>
      <c r="F167" s="185" t="s">
        <v>121</v>
      </c>
      <c r="G167" s="194" t="s">
        <v>581</v>
      </c>
      <c r="H167" s="186" t="s">
        <v>2113</v>
      </c>
      <c r="I167" s="187" t="s">
        <v>30</v>
      </c>
      <c r="J167" s="188" t="s">
        <v>1971</v>
      </c>
      <c r="K167" s="189">
        <v>2021</v>
      </c>
      <c r="L167" s="188" t="s">
        <v>1969</v>
      </c>
      <c r="M167" s="188" t="s">
        <v>1970</v>
      </c>
      <c r="N167" s="185" t="s">
        <v>582</v>
      </c>
      <c r="O167" s="185" t="s">
        <v>583</v>
      </c>
      <c r="P167" s="185" t="s">
        <v>237</v>
      </c>
      <c r="Q167" s="185" t="s">
        <v>121</v>
      </c>
      <c r="R167" s="34"/>
    </row>
    <row r="168" spans="1:18" ht="65" x14ac:dyDescent="0.2">
      <c r="A168" s="464"/>
      <c r="B168" s="417"/>
      <c r="C168" s="423"/>
      <c r="D168" s="151">
        <v>770</v>
      </c>
      <c r="E168" s="185" t="s">
        <v>449</v>
      </c>
      <c r="F168" s="185" t="s">
        <v>121</v>
      </c>
      <c r="G168" s="194" t="s">
        <v>2701</v>
      </c>
      <c r="H168" s="90" t="s">
        <v>2758</v>
      </c>
      <c r="I168" s="187" t="s">
        <v>18</v>
      </c>
      <c r="J168" s="188" t="s">
        <v>235</v>
      </c>
      <c r="K168" s="189" t="s">
        <v>235</v>
      </c>
      <c r="L168" s="188">
        <v>10</v>
      </c>
      <c r="M168" s="188">
        <v>30</v>
      </c>
      <c r="N168" s="185" t="s">
        <v>565</v>
      </c>
      <c r="O168" s="185" t="s">
        <v>1934</v>
      </c>
      <c r="P168" s="185" t="s">
        <v>237</v>
      </c>
      <c r="Q168" s="185" t="s">
        <v>298</v>
      </c>
    </row>
    <row r="169" spans="1:18" s="35" customFormat="1" ht="65" x14ac:dyDescent="0.2">
      <c r="A169" s="462"/>
      <c r="B169" s="417"/>
      <c r="C169" s="423"/>
      <c r="D169" s="210">
        <v>50</v>
      </c>
      <c r="E169" s="185" t="s">
        <v>241</v>
      </c>
      <c r="F169" s="185" t="s">
        <v>121</v>
      </c>
      <c r="G169" s="194" t="s">
        <v>2702</v>
      </c>
      <c r="H169" s="186" t="s">
        <v>584</v>
      </c>
      <c r="I169" s="187" t="s">
        <v>585</v>
      </c>
      <c r="J169" s="188" t="s">
        <v>586</v>
      </c>
      <c r="K169" s="189">
        <v>2021</v>
      </c>
      <c r="L169" s="188" t="s">
        <v>587</v>
      </c>
      <c r="M169" s="188" t="s">
        <v>587</v>
      </c>
      <c r="N169" s="185" t="s">
        <v>582</v>
      </c>
      <c r="O169" s="185" t="s">
        <v>583</v>
      </c>
      <c r="P169" s="185" t="s">
        <v>237</v>
      </c>
      <c r="Q169" s="185" t="s">
        <v>121</v>
      </c>
      <c r="R169" s="34"/>
    </row>
    <row r="170" spans="1:18" s="35" customFormat="1" ht="91" x14ac:dyDescent="0.2">
      <c r="A170" s="194" t="s">
        <v>588</v>
      </c>
      <c r="B170" s="185" t="s">
        <v>82</v>
      </c>
      <c r="C170" s="186" t="s">
        <v>2293</v>
      </c>
      <c r="D170" s="210">
        <v>950</v>
      </c>
      <c r="E170" s="185" t="s">
        <v>449</v>
      </c>
      <c r="F170" s="185" t="s">
        <v>196</v>
      </c>
      <c r="G170" s="194" t="s">
        <v>2703</v>
      </c>
      <c r="H170" s="186" t="s">
        <v>2118</v>
      </c>
      <c r="I170" s="187" t="s">
        <v>18</v>
      </c>
      <c r="J170" s="188" t="s">
        <v>235</v>
      </c>
      <c r="K170" s="189" t="s">
        <v>235</v>
      </c>
      <c r="L170" s="188">
        <v>20</v>
      </c>
      <c r="M170" s="188">
        <v>60</v>
      </c>
      <c r="N170" s="185" t="s">
        <v>589</v>
      </c>
      <c r="O170" s="185" t="s">
        <v>43</v>
      </c>
      <c r="P170" s="185" t="s">
        <v>237</v>
      </c>
      <c r="Q170" s="185" t="s">
        <v>196</v>
      </c>
      <c r="R170" s="34"/>
    </row>
    <row r="171" spans="1:18" s="35" customFormat="1" ht="39" x14ac:dyDescent="0.2">
      <c r="A171" s="194" t="s">
        <v>590</v>
      </c>
      <c r="B171" s="185" t="s">
        <v>84</v>
      </c>
      <c r="C171" s="186" t="s">
        <v>2294</v>
      </c>
      <c r="D171" s="210">
        <v>120</v>
      </c>
      <c r="E171" s="185" t="s">
        <v>241</v>
      </c>
      <c r="F171" s="185" t="s">
        <v>206</v>
      </c>
      <c r="G171" s="194" t="s">
        <v>2703</v>
      </c>
      <c r="H171" s="186" t="s">
        <v>591</v>
      </c>
      <c r="I171" s="187" t="s">
        <v>585</v>
      </c>
      <c r="J171" s="188" t="s">
        <v>592</v>
      </c>
      <c r="K171" s="189">
        <v>2021</v>
      </c>
      <c r="L171" s="188" t="s">
        <v>587</v>
      </c>
      <c r="M171" s="188" t="s">
        <v>587</v>
      </c>
      <c r="N171" s="185" t="s">
        <v>576</v>
      </c>
      <c r="O171" s="185" t="s">
        <v>278</v>
      </c>
      <c r="P171" s="185" t="s">
        <v>237</v>
      </c>
      <c r="Q171" s="185" t="s">
        <v>206</v>
      </c>
      <c r="R171" s="34"/>
    </row>
    <row r="172" spans="1:18" x14ac:dyDescent="0.2">
      <c r="A172" s="156"/>
      <c r="B172" s="108"/>
      <c r="C172" s="109" t="s">
        <v>593</v>
      </c>
      <c r="D172" s="158">
        <f>SUM(D131,D106,D89,D65,D7)</f>
        <v>6175191.5199999996</v>
      </c>
      <c r="E172" s="108"/>
      <c r="F172" s="108"/>
      <c r="G172" s="156"/>
      <c r="H172" s="109"/>
      <c r="I172" s="110"/>
      <c r="J172" s="36"/>
      <c r="K172" s="37"/>
      <c r="L172" s="36"/>
      <c r="M172" s="36"/>
      <c r="N172" s="108"/>
      <c r="O172" s="108"/>
      <c r="P172" s="108"/>
      <c r="Q172" s="108"/>
    </row>
    <row r="173" spans="1:18" x14ac:dyDescent="0.2">
      <c r="B173" s="28"/>
      <c r="C173" s="114" t="s">
        <v>48</v>
      </c>
      <c r="D173" s="38">
        <v>5</v>
      </c>
      <c r="F173" s="28"/>
      <c r="N173" s="28"/>
      <c r="O173" s="28"/>
      <c r="P173" s="28"/>
      <c r="Q173" s="28"/>
    </row>
    <row r="174" spans="1:18" x14ac:dyDescent="0.2">
      <c r="A174" s="134"/>
      <c r="B174" s="91"/>
      <c r="C174" s="109" t="s">
        <v>49</v>
      </c>
      <c r="D174" s="158">
        <v>14</v>
      </c>
      <c r="F174" s="28"/>
      <c r="N174" s="28"/>
      <c r="O174" s="28"/>
      <c r="P174" s="28"/>
      <c r="Q174" s="28"/>
    </row>
    <row r="175" spans="1:18" x14ac:dyDescent="0.2">
      <c r="B175" s="28"/>
      <c r="C175" s="109" t="s">
        <v>50</v>
      </c>
      <c r="D175" s="158">
        <v>52</v>
      </c>
      <c r="F175" s="28"/>
      <c r="N175" s="28"/>
      <c r="O175" s="28"/>
      <c r="P175" s="28"/>
      <c r="Q175" s="28"/>
    </row>
    <row r="176" spans="1:18" x14ac:dyDescent="0.2">
      <c r="B176" s="28"/>
      <c r="C176" s="109" t="s">
        <v>594</v>
      </c>
      <c r="D176" s="158">
        <v>165</v>
      </c>
      <c r="F176" s="28"/>
      <c r="N176" s="28"/>
      <c r="O176" s="28"/>
      <c r="P176" s="28"/>
      <c r="Q176" s="28"/>
    </row>
    <row r="177" spans="1:17" s="180" customFormat="1" x14ac:dyDescent="0.2">
      <c r="A177" s="179"/>
      <c r="D177" s="181"/>
      <c r="E177" s="179"/>
      <c r="F177" s="179"/>
      <c r="G177" s="179"/>
      <c r="H177" s="182"/>
      <c r="I177" s="181"/>
      <c r="J177" s="183"/>
      <c r="K177" s="184"/>
      <c r="L177" s="183"/>
      <c r="M177" s="183"/>
      <c r="O177" s="179"/>
      <c r="P177" s="179"/>
      <c r="Q177" s="179"/>
    </row>
    <row r="178" spans="1:17" ht="38.25" customHeight="1" x14ac:dyDescent="0.2">
      <c r="A178" s="205"/>
      <c r="B178" s="15"/>
      <c r="C178" s="213"/>
      <c r="D178" s="209"/>
      <c r="E178" s="205"/>
      <c r="F178" s="205"/>
      <c r="G178" s="205"/>
      <c r="H178" s="213"/>
      <c r="I178" s="205"/>
      <c r="J178" s="224"/>
      <c r="K178" s="205"/>
      <c r="L178" s="224"/>
      <c r="M178" s="224"/>
      <c r="N178" s="431" t="s">
        <v>1906</v>
      </c>
      <c r="O178" s="431"/>
      <c r="P178" s="431"/>
      <c r="Q178" s="431"/>
    </row>
    <row r="179" spans="1:17" x14ac:dyDescent="0.2">
      <c r="B179" s="397" t="s">
        <v>595</v>
      </c>
      <c r="C179" s="397"/>
      <c r="D179" s="397"/>
      <c r="E179" s="397"/>
      <c r="F179" s="397"/>
      <c r="G179" s="397"/>
      <c r="H179" s="397"/>
      <c r="I179" s="397"/>
      <c r="J179" s="397"/>
      <c r="K179" s="397"/>
      <c r="L179" s="397"/>
      <c r="M179" s="397"/>
      <c r="N179" s="397"/>
      <c r="O179" s="397"/>
      <c r="P179" s="397"/>
      <c r="Q179" s="397"/>
    </row>
    <row r="180" spans="1:17" x14ac:dyDescent="0.2">
      <c r="B180" s="91"/>
      <c r="C180" s="41"/>
      <c r="D180" s="42"/>
      <c r="E180" s="91"/>
      <c r="F180" s="91"/>
      <c r="G180" s="134"/>
      <c r="H180" s="41"/>
      <c r="I180" s="91"/>
      <c r="J180" s="43"/>
      <c r="K180" s="91"/>
      <c r="L180" s="43"/>
      <c r="M180" s="43"/>
      <c r="N180" s="91"/>
      <c r="O180" s="91"/>
      <c r="P180" s="91"/>
      <c r="Q180" s="91"/>
    </row>
    <row r="181" spans="1:17" ht="12.75" customHeight="1" x14ac:dyDescent="0.2">
      <c r="A181" s="459" t="s">
        <v>0</v>
      </c>
      <c r="B181" s="418" t="s">
        <v>215</v>
      </c>
      <c r="C181" s="459" t="s">
        <v>216</v>
      </c>
      <c r="D181" s="460" t="s">
        <v>1</v>
      </c>
      <c r="E181" s="459" t="s">
        <v>2</v>
      </c>
      <c r="F181" s="459" t="s">
        <v>218</v>
      </c>
      <c r="G181" s="459"/>
      <c r="H181" s="459" t="s">
        <v>3</v>
      </c>
      <c r="I181" s="457" t="s">
        <v>4</v>
      </c>
      <c r="J181" s="457" t="s">
        <v>5</v>
      </c>
      <c r="K181" s="457"/>
      <c r="L181" s="458" t="s">
        <v>6</v>
      </c>
      <c r="M181" s="458"/>
      <c r="N181" s="459" t="s">
        <v>7</v>
      </c>
      <c r="O181" s="459" t="s">
        <v>8</v>
      </c>
      <c r="P181" s="459" t="s">
        <v>9</v>
      </c>
      <c r="Q181" s="459" t="s">
        <v>10</v>
      </c>
    </row>
    <row r="182" spans="1:17" ht="26" x14ac:dyDescent="0.2">
      <c r="A182" s="459"/>
      <c r="B182" s="418"/>
      <c r="C182" s="459"/>
      <c r="D182" s="460"/>
      <c r="E182" s="459"/>
      <c r="F182" s="96" t="s">
        <v>11</v>
      </c>
      <c r="G182" s="147" t="s">
        <v>12</v>
      </c>
      <c r="H182" s="459"/>
      <c r="I182" s="457"/>
      <c r="J182" s="98" t="s">
        <v>13</v>
      </c>
      <c r="K182" s="97" t="s">
        <v>14</v>
      </c>
      <c r="L182" s="98" t="s">
        <v>219</v>
      </c>
      <c r="M182" s="98" t="s">
        <v>220</v>
      </c>
      <c r="N182" s="459"/>
      <c r="O182" s="459"/>
      <c r="P182" s="459"/>
      <c r="Q182" s="459"/>
    </row>
    <row r="183" spans="1:17" x14ac:dyDescent="0.2">
      <c r="A183" s="152"/>
      <c r="B183" s="102">
        <v>1</v>
      </c>
      <c r="C183" s="102">
        <v>2</v>
      </c>
      <c r="D183" s="31" t="s">
        <v>2080</v>
      </c>
      <c r="E183" s="102">
        <v>4</v>
      </c>
      <c r="F183" s="102">
        <v>5</v>
      </c>
      <c r="G183" s="152">
        <v>6</v>
      </c>
      <c r="H183" s="102">
        <v>7</v>
      </c>
      <c r="I183" s="102">
        <v>8</v>
      </c>
      <c r="J183" s="25">
        <v>9</v>
      </c>
      <c r="K183" s="78">
        <v>10</v>
      </c>
      <c r="L183" s="25">
        <v>11</v>
      </c>
      <c r="M183" s="25">
        <v>12</v>
      </c>
      <c r="N183" s="78">
        <v>13</v>
      </c>
      <c r="O183" s="102">
        <v>14</v>
      </c>
      <c r="P183" s="102">
        <v>15</v>
      </c>
      <c r="Q183" s="102">
        <v>16</v>
      </c>
    </row>
    <row r="184" spans="1:17" ht="39" x14ac:dyDescent="0.2">
      <c r="A184" s="436">
        <v>1</v>
      </c>
      <c r="B184" s="436">
        <v>2</v>
      </c>
      <c r="C184" s="437" t="s">
        <v>596</v>
      </c>
      <c r="D184" s="438">
        <f>D186+D197+D208+D201</f>
        <v>112040.01000000001</v>
      </c>
      <c r="E184" s="436"/>
      <c r="F184" s="436"/>
      <c r="G184" s="436"/>
      <c r="H184" s="101" t="s">
        <v>597</v>
      </c>
      <c r="I184" s="81" t="s">
        <v>18</v>
      </c>
      <c r="J184" s="25">
        <v>1.8</v>
      </c>
      <c r="K184" s="81">
        <v>2021</v>
      </c>
      <c r="L184" s="25" t="s">
        <v>598</v>
      </c>
      <c r="M184" s="25" t="s">
        <v>599</v>
      </c>
      <c r="N184" s="81" t="s">
        <v>600</v>
      </c>
      <c r="O184" s="81" t="s">
        <v>601</v>
      </c>
      <c r="P184" s="81" t="s">
        <v>237</v>
      </c>
      <c r="Q184" s="81" t="s">
        <v>181</v>
      </c>
    </row>
    <row r="185" spans="1:17" ht="39" x14ac:dyDescent="0.2">
      <c r="A185" s="436"/>
      <c r="B185" s="436"/>
      <c r="C185" s="437"/>
      <c r="D185" s="438"/>
      <c r="E185" s="436"/>
      <c r="F185" s="436"/>
      <c r="G185" s="436"/>
      <c r="H185" s="101" t="s">
        <v>602</v>
      </c>
      <c r="I185" s="81" t="s">
        <v>237</v>
      </c>
      <c r="J185" s="119">
        <v>71</v>
      </c>
      <c r="K185" s="81">
        <v>2021</v>
      </c>
      <c r="L185" s="119">
        <v>74</v>
      </c>
      <c r="M185" s="119">
        <v>78</v>
      </c>
      <c r="N185" s="81" t="s">
        <v>600</v>
      </c>
      <c r="O185" s="81" t="s">
        <v>601</v>
      </c>
      <c r="P185" s="81" t="s">
        <v>237</v>
      </c>
      <c r="Q185" s="81" t="s">
        <v>181</v>
      </c>
    </row>
    <row r="186" spans="1:17" ht="65" x14ac:dyDescent="0.2">
      <c r="A186" s="131">
        <v>1.1000000000000001</v>
      </c>
      <c r="B186" s="81">
        <v>2.2000000000000002</v>
      </c>
      <c r="C186" s="101" t="s">
        <v>2296</v>
      </c>
      <c r="D186" s="130">
        <f>SUM(D187:D196)</f>
        <v>37180</v>
      </c>
      <c r="E186" s="81"/>
      <c r="F186" s="81" t="s">
        <v>58</v>
      </c>
      <c r="G186" s="131" t="s">
        <v>2710</v>
      </c>
      <c r="H186" s="101" t="s">
        <v>603</v>
      </c>
      <c r="I186" s="81" t="s">
        <v>30</v>
      </c>
      <c r="J186" s="119">
        <v>2.9</v>
      </c>
      <c r="K186" s="81">
        <v>2021</v>
      </c>
      <c r="L186" s="119" t="s">
        <v>604</v>
      </c>
      <c r="M186" s="119" t="s">
        <v>605</v>
      </c>
      <c r="N186" s="81" t="s">
        <v>600</v>
      </c>
      <c r="O186" s="81" t="s">
        <v>601</v>
      </c>
      <c r="P186" s="81" t="s">
        <v>237</v>
      </c>
      <c r="Q186" s="81" t="s">
        <v>181</v>
      </c>
    </row>
    <row r="187" spans="1:17" ht="38.25" customHeight="1" x14ac:dyDescent="0.2">
      <c r="A187" s="401" t="s">
        <v>226</v>
      </c>
      <c r="B187" s="401" t="s">
        <v>61</v>
      </c>
      <c r="C187" s="404" t="s">
        <v>62</v>
      </c>
      <c r="D187" s="433">
        <v>6220</v>
      </c>
      <c r="E187" s="401" t="s">
        <v>241</v>
      </c>
      <c r="F187" s="401" t="s">
        <v>206</v>
      </c>
      <c r="G187" s="401" t="s">
        <v>606</v>
      </c>
      <c r="H187" s="100" t="s">
        <v>607</v>
      </c>
      <c r="I187" s="80" t="s">
        <v>608</v>
      </c>
      <c r="J187" s="8">
        <v>24.1</v>
      </c>
      <c r="K187" s="80">
        <v>2021</v>
      </c>
      <c r="L187" s="8">
        <v>18</v>
      </c>
      <c r="M187" s="8">
        <v>12</v>
      </c>
      <c r="N187" s="80" t="s">
        <v>206</v>
      </c>
      <c r="O187" s="80" t="s">
        <v>1957</v>
      </c>
      <c r="P187" s="80" t="s">
        <v>237</v>
      </c>
      <c r="Q187" s="80" t="s">
        <v>206</v>
      </c>
    </row>
    <row r="188" spans="1:17" ht="39" x14ac:dyDescent="0.2">
      <c r="A188" s="401"/>
      <c r="B188" s="401"/>
      <c r="C188" s="404"/>
      <c r="D188" s="433"/>
      <c r="E188" s="401"/>
      <c r="F188" s="401"/>
      <c r="G188" s="401"/>
      <c r="H188" s="100" t="s">
        <v>609</v>
      </c>
      <c r="I188" s="80" t="s">
        <v>608</v>
      </c>
      <c r="J188" s="8">
        <v>13.8</v>
      </c>
      <c r="K188" s="80">
        <v>2021</v>
      </c>
      <c r="L188" s="8">
        <v>12</v>
      </c>
      <c r="M188" s="8">
        <v>10</v>
      </c>
      <c r="N188" s="80" t="s">
        <v>206</v>
      </c>
      <c r="O188" s="80" t="s">
        <v>1958</v>
      </c>
      <c r="P188" s="80" t="s">
        <v>237</v>
      </c>
      <c r="Q188" s="80" t="s">
        <v>206</v>
      </c>
    </row>
    <row r="189" spans="1:17" ht="39" x14ac:dyDescent="0.2">
      <c r="A189" s="401"/>
      <c r="B189" s="401"/>
      <c r="C189" s="404"/>
      <c r="D189" s="433"/>
      <c r="E189" s="401"/>
      <c r="F189" s="401"/>
      <c r="G189" s="401"/>
      <c r="H189" s="100" t="s">
        <v>610</v>
      </c>
      <c r="I189" s="80" t="s">
        <v>608</v>
      </c>
      <c r="J189" s="8">
        <v>68</v>
      </c>
      <c r="K189" s="80">
        <v>2021</v>
      </c>
      <c r="L189" s="8">
        <v>30</v>
      </c>
      <c r="M189" s="8">
        <v>15</v>
      </c>
      <c r="N189" s="80" t="s">
        <v>206</v>
      </c>
      <c r="O189" s="80" t="s">
        <v>1958</v>
      </c>
      <c r="P189" s="80" t="s">
        <v>237</v>
      </c>
      <c r="Q189" s="80" t="s">
        <v>206</v>
      </c>
    </row>
    <row r="190" spans="1:17" ht="38.25" customHeight="1" x14ac:dyDescent="0.2">
      <c r="A190" s="401" t="s">
        <v>40</v>
      </c>
      <c r="B190" s="401" t="s">
        <v>611</v>
      </c>
      <c r="C190" s="404" t="s">
        <v>612</v>
      </c>
      <c r="D190" s="433">
        <v>10400</v>
      </c>
      <c r="E190" s="401" t="s">
        <v>568</v>
      </c>
      <c r="F190" s="401" t="s">
        <v>206</v>
      </c>
      <c r="G190" s="401" t="s">
        <v>613</v>
      </c>
      <c r="H190" s="100" t="s">
        <v>614</v>
      </c>
      <c r="I190" s="80" t="s">
        <v>608</v>
      </c>
      <c r="J190" s="8">
        <v>11.4</v>
      </c>
      <c r="K190" s="80">
        <v>2021</v>
      </c>
      <c r="L190" s="8">
        <v>10</v>
      </c>
      <c r="M190" s="8">
        <v>8</v>
      </c>
      <c r="N190" s="80" t="s">
        <v>206</v>
      </c>
      <c r="O190" s="80" t="s">
        <v>1958</v>
      </c>
      <c r="P190" s="80" t="s">
        <v>237</v>
      </c>
      <c r="Q190" s="80" t="s">
        <v>206</v>
      </c>
    </row>
    <row r="191" spans="1:17" ht="39" x14ac:dyDescent="0.2">
      <c r="A191" s="401"/>
      <c r="B191" s="401"/>
      <c r="C191" s="404"/>
      <c r="D191" s="433"/>
      <c r="E191" s="401"/>
      <c r="F191" s="401"/>
      <c r="G191" s="401"/>
      <c r="H191" s="100" t="s">
        <v>615</v>
      </c>
      <c r="I191" s="80" t="s">
        <v>18</v>
      </c>
      <c r="J191" s="8">
        <v>97.2</v>
      </c>
      <c r="K191" s="80">
        <v>2021</v>
      </c>
      <c r="L191" s="8">
        <v>98.5</v>
      </c>
      <c r="M191" s="8">
        <v>100</v>
      </c>
      <c r="N191" s="80" t="s">
        <v>206</v>
      </c>
      <c r="O191" s="80" t="s">
        <v>1959</v>
      </c>
      <c r="P191" s="80" t="s">
        <v>237</v>
      </c>
      <c r="Q191" s="80" t="s">
        <v>206</v>
      </c>
    </row>
    <row r="192" spans="1:17" ht="39" x14ac:dyDescent="0.2">
      <c r="A192" s="401"/>
      <c r="B192" s="401"/>
      <c r="C192" s="404"/>
      <c r="D192" s="433"/>
      <c r="E192" s="401"/>
      <c r="F192" s="401"/>
      <c r="G192" s="401"/>
      <c r="H192" s="100" t="s">
        <v>616</v>
      </c>
      <c r="I192" s="80" t="s">
        <v>608</v>
      </c>
      <c r="J192" s="8">
        <v>755</v>
      </c>
      <c r="K192" s="80">
        <v>2021</v>
      </c>
      <c r="L192" s="8">
        <v>620</v>
      </c>
      <c r="M192" s="8">
        <v>450</v>
      </c>
      <c r="N192" s="80" t="s">
        <v>206</v>
      </c>
      <c r="O192" s="80" t="s">
        <v>1960</v>
      </c>
      <c r="P192" s="80" t="s">
        <v>237</v>
      </c>
      <c r="Q192" s="80" t="s">
        <v>206</v>
      </c>
    </row>
    <row r="193" spans="1:17" ht="52" x14ac:dyDescent="0.2">
      <c r="A193" s="401"/>
      <c r="B193" s="401"/>
      <c r="C193" s="404"/>
      <c r="D193" s="433"/>
      <c r="E193" s="401"/>
      <c r="F193" s="401"/>
      <c r="G193" s="401"/>
      <c r="H193" s="100" t="s">
        <v>2123</v>
      </c>
      <c r="I193" s="80" t="s">
        <v>18</v>
      </c>
      <c r="J193" s="8">
        <v>9.4</v>
      </c>
      <c r="K193" s="80">
        <v>2018</v>
      </c>
      <c r="L193" s="8">
        <v>7.5</v>
      </c>
      <c r="M193" s="8">
        <v>5</v>
      </c>
      <c r="N193" s="80" t="s">
        <v>181</v>
      </c>
      <c r="O193" s="80" t="s">
        <v>617</v>
      </c>
      <c r="P193" s="80" t="s">
        <v>231</v>
      </c>
      <c r="Q193" s="80" t="s">
        <v>618</v>
      </c>
    </row>
    <row r="194" spans="1:17" ht="38.25" customHeight="1" x14ac:dyDescent="0.2">
      <c r="A194" s="401" t="s">
        <v>232</v>
      </c>
      <c r="B194" s="401" t="s">
        <v>619</v>
      </c>
      <c r="C194" s="404" t="s">
        <v>620</v>
      </c>
      <c r="D194" s="433">
        <v>20560</v>
      </c>
      <c r="E194" s="401" t="s">
        <v>568</v>
      </c>
      <c r="F194" s="401" t="s">
        <v>189</v>
      </c>
      <c r="G194" s="401" t="s">
        <v>621</v>
      </c>
      <c r="H194" s="100" t="s">
        <v>2125</v>
      </c>
      <c r="I194" s="80" t="s">
        <v>516</v>
      </c>
      <c r="J194" s="121" t="s">
        <v>235</v>
      </c>
      <c r="K194" s="120" t="s">
        <v>235</v>
      </c>
      <c r="L194" s="121" t="s">
        <v>235</v>
      </c>
      <c r="M194" s="121" t="s">
        <v>235</v>
      </c>
      <c r="N194" s="80" t="s">
        <v>622</v>
      </c>
      <c r="O194" s="80" t="s">
        <v>623</v>
      </c>
      <c r="P194" s="80" t="s">
        <v>237</v>
      </c>
      <c r="Q194" s="80" t="s">
        <v>624</v>
      </c>
    </row>
    <row r="195" spans="1:17" ht="26" x14ac:dyDescent="0.2">
      <c r="A195" s="401"/>
      <c r="B195" s="401"/>
      <c r="C195" s="404"/>
      <c r="D195" s="433"/>
      <c r="E195" s="401"/>
      <c r="F195" s="401"/>
      <c r="G195" s="401"/>
      <c r="H195" s="100" t="s">
        <v>2127</v>
      </c>
      <c r="I195" s="80" t="s">
        <v>30</v>
      </c>
      <c r="J195" s="121" t="s">
        <v>235</v>
      </c>
      <c r="K195" s="120" t="s">
        <v>235</v>
      </c>
      <c r="L195" s="121" t="s">
        <v>235</v>
      </c>
      <c r="M195" s="121" t="s">
        <v>235</v>
      </c>
      <c r="N195" s="80" t="s">
        <v>189</v>
      </c>
      <c r="O195" s="80" t="s">
        <v>623</v>
      </c>
      <c r="P195" s="80" t="s">
        <v>237</v>
      </c>
      <c r="Q195" s="80" t="s">
        <v>624</v>
      </c>
    </row>
    <row r="196" spans="1:17" ht="52" x14ac:dyDescent="0.2">
      <c r="A196" s="401"/>
      <c r="B196" s="401"/>
      <c r="C196" s="404"/>
      <c r="D196" s="433"/>
      <c r="E196" s="401"/>
      <c r="F196" s="401"/>
      <c r="G196" s="401"/>
      <c r="H196" s="100" t="s">
        <v>625</v>
      </c>
      <c r="I196" s="80" t="s">
        <v>30</v>
      </c>
      <c r="J196" s="121">
        <v>78</v>
      </c>
      <c r="K196" s="80">
        <v>2018</v>
      </c>
      <c r="L196" s="121">
        <v>30</v>
      </c>
      <c r="M196" s="121">
        <v>25</v>
      </c>
      <c r="N196" s="80" t="s">
        <v>181</v>
      </c>
      <c r="O196" s="80" t="s">
        <v>617</v>
      </c>
      <c r="P196" s="80" t="s">
        <v>231</v>
      </c>
      <c r="Q196" s="80" t="s">
        <v>626</v>
      </c>
    </row>
    <row r="197" spans="1:17" s="9" customFormat="1" ht="65" x14ac:dyDescent="0.2">
      <c r="A197" s="131">
        <v>1.2</v>
      </c>
      <c r="B197" s="81">
        <v>3.1</v>
      </c>
      <c r="C197" s="101" t="s">
        <v>627</v>
      </c>
      <c r="D197" s="130">
        <f>SUM(D198:D200)</f>
        <v>20200</v>
      </c>
      <c r="E197" s="81"/>
      <c r="F197" s="81" t="s">
        <v>58</v>
      </c>
      <c r="G197" s="131" t="s">
        <v>2711</v>
      </c>
      <c r="H197" s="101" t="s">
        <v>629</v>
      </c>
      <c r="I197" s="81" t="s">
        <v>608</v>
      </c>
      <c r="J197" s="25" t="s">
        <v>235</v>
      </c>
      <c r="K197" s="119" t="s">
        <v>235</v>
      </c>
      <c r="L197" s="119" t="s">
        <v>235</v>
      </c>
      <c r="M197" s="119" t="s">
        <v>235</v>
      </c>
      <c r="N197" s="81" t="s">
        <v>181</v>
      </c>
      <c r="O197" s="81" t="s">
        <v>630</v>
      </c>
      <c r="P197" s="81" t="s">
        <v>222</v>
      </c>
      <c r="Q197" s="81" t="s">
        <v>631</v>
      </c>
    </row>
    <row r="198" spans="1:17" ht="52" x14ac:dyDescent="0.2">
      <c r="A198" s="129" t="s">
        <v>267</v>
      </c>
      <c r="B198" s="80" t="s">
        <v>2124</v>
      </c>
      <c r="C198" s="100" t="s">
        <v>73</v>
      </c>
      <c r="D198" s="146">
        <v>12200</v>
      </c>
      <c r="E198" s="80" t="s">
        <v>568</v>
      </c>
      <c r="F198" s="80" t="s">
        <v>206</v>
      </c>
      <c r="G198" s="129" t="s">
        <v>189</v>
      </c>
      <c r="H198" s="100" t="s">
        <v>632</v>
      </c>
      <c r="I198" s="10" t="s">
        <v>608</v>
      </c>
      <c r="J198" s="8" t="s">
        <v>235</v>
      </c>
      <c r="K198" s="121" t="s">
        <v>235</v>
      </c>
      <c r="L198" s="121" t="s">
        <v>235</v>
      </c>
      <c r="M198" s="121" t="s">
        <v>235</v>
      </c>
      <c r="N198" s="80" t="s">
        <v>206</v>
      </c>
      <c r="O198" s="80" t="s">
        <v>1958</v>
      </c>
      <c r="P198" s="80" t="s">
        <v>237</v>
      </c>
      <c r="Q198" s="80" t="s">
        <v>206</v>
      </c>
    </row>
    <row r="199" spans="1:17" ht="65" x14ac:dyDescent="0.2">
      <c r="A199" s="401" t="s">
        <v>634</v>
      </c>
      <c r="B199" s="401" t="s">
        <v>2126</v>
      </c>
      <c r="C199" s="404" t="s">
        <v>635</v>
      </c>
      <c r="D199" s="433">
        <v>8000</v>
      </c>
      <c r="E199" s="401" t="s">
        <v>568</v>
      </c>
      <c r="F199" s="401" t="s">
        <v>189</v>
      </c>
      <c r="G199" s="401" t="s">
        <v>105</v>
      </c>
      <c r="H199" s="100" t="s">
        <v>2134</v>
      </c>
      <c r="I199" s="80" t="s">
        <v>30</v>
      </c>
      <c r="J199" s="121" t="s">
        <v>235</v>
      </c>
      <c r="K199" s="120" t="s">
        <v>235</v>
      </c>
      <c r="L199" s="121" t="s">
        <v>235</v>
      </c>
      <c r="M199" s="121" t="s">
        <v>235</v>
      </c>
      <c r="N199" s="80" t="s">
        <v>189</v>
      </c>
      <c r="O199" s="80" t="s">
        <v>1961</v>
      </c>
      <c r="P199" s="80" t="s">
        <v>237</v>
      </c>
      <c r="Q199" s="80" t="s">
        <v>636</v>
      </c>
    </row>
    <row r="200" spans="1:17" ht="39" x14ac:dyDescent="0.2">
      <c r="A200" s="401"/>
      <c r="B200" s="401"/>
      <c r="C200" s="404"/>
      <c r="D200" s="433"/>
      <c r="E200" s="401"/>
      <c r="F200" s="401"/>
      <c r="G200" s="401"/>
      <c r="H200" s="100" t="s">
        <v>2132</v>
      </c>
      <c r="I200" s="80" t="s">
        <v>30</v>
      </c>
      <c r="J200" s="121" t="s">
        <v>235</v>
      </c>
      <c r="K200" s="120" t="s">
        <v>235</v>
      </c>
      <c r="L200" s="121" t="s">
        <v>235</v>
      </c>
      <c r="M200" s="121" t="s">
        <v>235</v>
      </c>
      <c r="N200" s="80" t="s">
        <v>622</v>
      </c>
      <c r="O200" s="80" t="s">
        <v>1962</v>
      </c>
      <c r="P200" s="80" t="s">
        <v>237</v>
      </c>
      <c r="Q200" s="80" t="s">
        <v>189</v>
      </c>
    </row>
    <row r="201" spans="1:17" ht="39" x14ac:dyDescent="0.2">
      <c r="A201" s="479">
        <v>1.3</v>
      </c>
      <c r="B201" s="479"/>
      <c r="C201" s="484" t="s">
        <v>2835</v>
      </c>
      <c r="D201" s="485">
        <f>SUM(D203:D207)</f>
        <v>54640</v>
      </c>
      <c r="E201" s="479"/>
      <c r="F201" s="479" t="s">
        <v>392</v>
      </c>
      <c r="G201" s="479" t="s">
        <v>2712</v>
      </c>
      <c r="H201" s="277" t="s">
        <v>2662</v>
      </c>
      <c r="I201" s="268" t="s">
        <v>18</v>
      </c>
      <c r="J201" s="269">
        <v>48.1</v>
      </c>
      <c r="K201" s="268">
        <v>2021</v>
      </c>
      <c r="L201" s="268">
        <v>52</v>
      </c>
      <c r="M201" s="268">
        <v>55</v>
      </c>
      <c r="N201" s="268" t="s">
        <v>600</v>
      </c>
      <c r="O201" s="268" t="s">
        <v>2663</v>
      </c>
      <c r="P201" s="268" t="s">
        <v>237</v>
      </c>
      <c r="Q201" s="268" t="s">
        <v>181</v>
      </c>
    </row>
    <row r="202" spans="1:17" ht="39" x14ac:dyDescent="0.2">
      <c r="A202" s="479"/>
      <c r="B202" s="479"/>
      <c r="C202" s="484"/>
      <c r="D202" s="485"/>
      <c r="E202" s="479"/>
      <c r="F202" s="479"/>
      <c r="G202" s="479"/>
      <c r="H202" s="277" t="s">
        <v>2664</v>
      </c>
      <c r="I202" s="268" t="s">
        <v>633</v>
      </c>
      <c r="J202" s="280">
        <v>13.5</v>
      </c>
      <c r="K202" s="268">
        <v>2020</v>
      </c>
      <c r="L202" s="268">
        <v>15.5</v>
      </c>
      <c r="M202" s="268">
        <v>18</v>
      </c>
      <c r="N202" s="268" t="s">
        <v>181</v>
      </c>
      <c r="O202" s="268" t="s">
        <v>2665</v>
      </c>
      <c r="P202" s="268" t="s">
        <v>2709</v>
      </c>
      <c r="Q202" s="268" t="s">
        <v>181</v>
      </c>
    </row>
    <row r="203" spans="1:17" ht="78" x14ac:dyDescent="0.2">
      <c r="A203" s="454" t="s">
        <v>282</v>
      </c>
      <c r="B203" s="454" t="s">
        <v>2666</v>
      </c>
      <c r="C203" s="486" t="s">
        <v>2834</v>
      </c>
      <c r="D203" s="487">
        <v>6400</v>
      </c>
      <c r="E203" s="454" t="s">
        <v>568</v>
      </c>
      <c r="F203" s="454" t="s">
        <v>2708</v>
      </c>
      <c r="G203" s="454" t="s">
        <v>105</v>
      </c>
      <c r="H203" s="272" t="s">
        <v>2668</v>
      </c>
      <c r="I203" s="270" t="s">
        <v>18</v>
      </c>
      <c r="J203" s="271">
        <v>40.9</v>
      </c>
      <c r="K203" s="270">
        <v>2021</v>
      </c>
      <c r="L203" s="270">
        <v>50</v>
      </c>
      <c r="M203" s="270">
        <v>75</v>
      </c>
      <c r="N203" s="270" t="s">
        <v>2669</v>
      </c>
      <c r="O203" s="270" t="s">
        <v>2670</v>
      </c>
      <c r="P203" s="270" t="s">
        <v>237</v>
      </c>
      <c r="Q203" s="270" t="s">
        <v>2671</v>
      </c>
    </row>
    <row r="204" spans="1:17" ht="91" x14ac:dyDescent="0.2">
      <c r="A204" s="454"/>
      <c r="B204" s="454"/>
      <c r="C204" s="486"/>
      <c r="D204" s="487"/>
      <c r="E204" s="454"/>
      <c r="F204" s="454"/>
      <c r="G204" s="454"/>
      <c r="H204" s="272" t="s">
        <v>2672</v>
      </c>
      <c r="I204" s="270" t="s">
        <v>18</v>
      </c>
      <c r="J204" s="271">
        <v>55.1</v>
      </c>
      <c r="K204" s="270">
        <v>2021</v>
      </c>
      <c r="L204" s="270">
        <v>60</v>
      </c>
      <c r="M204" s="270">
        <v>70</v>
      </c>
      <c r="N204" s="270" t="s">
        <v>2673</v>
      </c>
      <c r="O204" s="270" t="s">
        <v>2674</v>
      </c>
      <c r="P204" s="270" t="s">
        <v>237</v>
      </c>
      <c r="Q204" s="270" t="s">
        <v>2675</v>
      </c>
    </row>
    <row r="205" spans="1:17" ht="39" x14ac:dyDescent="0.2">
      <c r="A205" s="454" t="s">
        <v>289</v>
      </c>
      <c r="B205" s="454" t="s">
        <v>398</v>
      </c>
      <c r="C205" s="486" t="s">
        <v>2833</v>
      </c>
      <c r="D205" s="487">
        <v>48240</v>
      </c>
      <c r="E205" s="454" t="s">
        <v>568</v>
      </c>
      <c r="F205" s="454" t="s">
        <v>403</v>
      </c>
      <c r="G205" s="454" t="s">
        <v>2824</v>
      </c>
      <c r="H205" s="272" t="s">
        <v>2677</v>
      </c>
      <c r="I205" s="270" t="s">
        <v>18</v>
      </c>
      <c r="J205" s="271" t="s">
        <v>235</v>
      </c>
      <c r="K205" s="271" t="s">
        <v>235</v>
      </c>
      <c r="L205" s="271" t="s">
        <v>235</v>
      </c>
      <c r="M205" s="271" t="s">
        <v>235</v>
      </c>
      <c r="N205" s="270" t="s">
        <v>2678</v>
      </c>
      <c r="O205" s="270" t="s">
        <v>2679</v>
      </c>
      <c r="P205" s="270" t="s">
        <v>237</v>
      </c>
      <c r="Q205" s="270" t="s">
        <v>165</v>
      </c>
    </row>
    <row r="206" spans="1:17" ht="26" x14ac:dyDescent="0.2">
      <c r="A206" s="454"/>
      <c r="B206" s="454"/>
      <c r="C206" s="486"/>
      <c r="D206" s="487"/>
      <c r="E206" s="454"/>
      <c r="F206" s="454"/>
      <c r="G206" s="454"/>
      <c r="H206" s="272" t="s">
        <v>2680</v>
      </c>
      <c r="I206" s="270" t="s">
        <v>18</v>
      </c>
      <c r="J206" s="271" t="s">
        <v>235</v>
      </c>
      <c r="K206" s="271" t="s">
        <v>235</v>
      </c>
      <c r="L206" s="271" t="s">
        <v>235</v>
      </c>
      <c r="M206" s="271" t="s">
        <v>235</v>
      </c>
      <c r="N206" s="270" t="s">
        <v>189</v>
      </c>
      <c r="O206" s="270" t="s">
        <v>623</v>
      </c>
      <c r="P206" s="270" t="s">
        <v>237</v>
      </c>
      <c r="Q206" s="270" t="s">
        <v>2681</v>
      </c>
    </row>
    <row r="207" spans="1:17" ht="26" x14ac:dyDescent="0.2">
      <c r="A207" s="454"/>
      <c r="B207" s="454"/>
      <c r="C207" s="486"/>
      <c r="D207" s="487"/>
      <c r="E207" s="454"/>
      <c r="F207" s="454"/>
      <c r="G207" s="454"/>
      <c r="H207" s="272" t="s">
        <v>2682</v>
      </c>
      <c r="I207" s="270" t="s">
        <v>18</v>
      </c>
      <c r="J207" s="271" t="s">
        <v>235</v>
      </c>
      <c r="K207" s="271" t="s">
        <v>235</v>
      </c>
      <c r="L207" s="271" t="s">
        <v>235</v>
      </c>
      <c r="M207" s="271" t="s">
        <v>235</v>
      </c>
      <c r="N207" s="270" t="s">
        <v>165</v>
      </c>
      <c r="O207" s="270" t="s">
        <v>2679</v>
      </c>
      <c r="P207" s="270" t="s">
        <v>237</v>
      </c>
      <c r="Q207" s="270" t="s">
        <v>414</v>
      </c>
    </row>
    <row r="208" spans="1:17" ht="12.75" customHeight="1" x14ac:dyDescent="0.2">
      <c r="A208" s="268">
        <v>1.4</v>
      </c>
      <c r="B208" s="268">
        <v>2.2999999999999998</v>
      </c>
      <c r="C208" s="277" t="s">
        <v>2706</v>
      </c>
      <c r="D208" s="294">
        <v>20.010000000000002</v>
      </c>
      <c r="E208" s="268"/>
      <c r="F208" s="268" t="s">
        <v>637</v>
      </c>
      <c r="G208" s="268" t="s">
        <v>2713</v>
      </c>
      <c r="H208" s="277" t="s">
        <v>638</v>
      </c>
      <c r="I208" s="268" t="s">
        <v>608</v>
      </c>
      <c r="J208" s="295">
        <v>-55.2</v>
      </c>
      <c r="K208" s="268">
        <v>2019</v>
      </c>
      <c r="L208" s="295">
        <v>-40</v>
      </c>
      <c r="M208" s="295">
        <v>-20</v>
      </c>
      <c r="N208" s="268" t="s">
        <v>639</v>
      </c>
      <c r="O208" s="268" t="s">
        <v>640</v>
      </c>
      <c r="P208" s="268" t="s">
        <v>237</v>
      </c>
      <c r="Q208" s="268" t="s">
        <v>1963</v>
      </c>
    </row>
    <row r="209" spans="1:17" ht="12.75" customHeight="1" x14ac:dyDescent="0.2">
      <c r="A209" s="488" t="s">
        <v>45</v>
      </c>
      <c r="B209" s="488" t="s">
        <v>67</v>
      </c>
      <c r="C209" s="490" t="s">
        <v>2836</v>
      </c>
      <c r="D209" s="492">
        <v>20</v>
      </c>
      <c r="E209" s="488" t="s">
        <v>17</v>
      </c>
      <c r="F209" s="488" t="s">
        <v>32</v>
      </c>
      <c r="G209" s="488" t="s">
        <v>189</v>
      </c>
      <c r="H209" s="272" t="s">
        <v>641</v>
      </c>
      <c r="I209" s="270" t="s">
        <v>608</v>
      </c>
      <c r="J209" s="274">
        <v>-8.9</v>
      </c>
      <c r="K209" s="270">
        <v>2019</v>
      </c>
      <c r="L209" s="274">
        <v>-4</v>
      </c>
      <c r="M209" s="274">
        <v>4</v>
      </c>
      <c r="N209" s="270" t="s">
        <v>192</v>
      </c>
      <c r="O209" s="270" t="s">
        <v>192</v>
      </c>
      <c r="P209" s="270" t="s">
        <v>237</v>
      </c>
      <c r="Q209" s="270" t="s">
        <v>1963</v>
      </c>
    </row>
    <row r="210" spans="1:17" ht="12.75" customHeight="1" x14ac:dyDescent="0.2">
      <c r="A210" s="489"/>
      <c r="B210" s="489"/>
      <c r="C210" s="491"/>
      <c r="D210" s="493"/>
      <c r="E210" s="489"/>
      <c r="F210" s="489"/>
      <c r="G210" s="489"/>
      <c r="H210" s="272" t="s">
        <v>642</v>
      </c>
      <c r="I210" s="270" t="s">
        <v>18</v>
      </c>
      <c r="J210" s="274" t="s">
        <v>235</v>
      </c>
      <c r="K210" s="296" t="s">
        <v>235</v>
      </c>
      <c r="L210" s="296" t="s">
        <v>235</v>
      </c>
      <c r="M210" s="296" t="s">
        <v>235</v>
      </c>
      <c r="N210" s="270" t="s">
        <v>189</v>
      </c>
      <c r="O210" s="270" t="s">
        <v>643</v>
      </c>
      <c r="P210" s="270" t="s">
        <v>237</v>
      </c>
      <c r="Q210" s="270" t="s">
        <v>644</v>
      </c>
    </row>
    <row r="211" spans="1:17" ht="26" x14ac:dyDescent="0.2">
      <c r="A211" s="131">
        <v>2</v>
      </c>
      <c r="B211" s="131">
        <v>2</v>
      </c>
      <c r="C211" s="144" t="s">
        <v>645</v>
      </c>
      <c r="D211" s="150">
        <f>D212+D217+D223</f>
        <v>2080814.2</v>
      </c>
      <c r="E211" s="131"/>
      <c r="F211" s="131"/>
      <c r="G211" s="131"/>
      <c r="H211" s="144" t="s">
        <v>646</v>
      </c>
      <c r="I211" s="131" t="s">
        <v>18</v>
      </c>
      <c r="J211" s="25" t="s">
        <v>235</v>
      </c>
      <c r="K211" s="154" t="s">
        <v>235</v>
      </c>
      <c r="L211" s="154" t="s">
        <v>235</v>
      </c>
      <c r="M211" s="154" t="s">
        <v>235</v>
      </c>
      <c r="N211" s="131" t="s">
        <v>647</v>
      </c>
      <c r="O211" s="131" t="s">
        <v>36</v>
      </c>
      <c r="P211" s="131" t="s">
        <v>231</v>
      </c>
      <c r="Q211" s="131" t="s">
        <v>647</v>
      </c>
    </row>
    <row r="212" spans="1:17" ht="78" x14ac:dyDescent="0.2">
      <c r="A212" s="131">
        <v>2.1</v>
      </c>
      <c r="B212" s="131"/>
      <c r="C212" s="144" t="s">
        <v>648</v>
      </c>
      <c r="D212" s="150">
        <f>SUM(D213:D216)</f>
        <v>2078709.2</v>
      </c>
      <c r="E212" s="131"/>
      <c r="F212" s="131" t="s">
        <v>649</v>
      </c>
      <c r="G212" s="131" t="s">
        <v>650</v>
      </c>
      <c r="H212" s="144" t="s">
        <v>2139</v>
      </c>
      <c r="I212" s="131" t="s">
        <v>18</v>
      </c>
      <c r="J212" s="25">
        <v>18</v>
      </c>
      <c r="K212" s="131">
        <v>2014</v>
      </c>
      <c r="L212" s="25">
        <v>22</v>
      </c>
      <c r="M212" s="25">
        <v>27</v>
      </c>
      <c r="N212" s="131" t="s">
        <v>1965</v>
      </c>
      <c r="O212" s="131" t="s">
        <v>1964</v>
      </c>
      <c r="P212" s="131" t="s">
        <v>231</v>
      </c>
      <c r="Q212" s="131" t="s">
        <v>651</v>
      </c>
    </row>
    <row r="213" spans="1:17" ht="39" x14ac:dyDescent="0.2">
      <c r="A213" s="409" t="s">
        <v>652</v>
      </c>
      <c r="B213" s="409" t="s">
        <v>2128</v>
      </c>
      <c r="C213" s="455" t="s">
        <v>653</v>
      </c>
      <c r="D213" s="149">
        <v>9500</v>
      </c>
      <c r="E213" s="129" t="s">
        <v>654</v>
      </c>
      <c r="F213" s="129" t="s">
        <v>105</v>
      </c>
      <c r="G213" s="129" t="s">
        <v>655</v>
      </c>
      <c r="H213" s="100" t="s">
        <v>656</v>
      </c>
      <c r="I213" s="80" t="s">
        <v>18</v>
      </c>
      <c r="J213" s="8" t="s">
        <v>235</v>
      </c>
      <c r="K213" s="8" t="s">
        <v>235</v>
      </c>
      <c r="L213" s="48" t="s">
        <v>235</v>
      </c>
      <c r="M213" s="48" t="s">
        <v>235</v>
      </c>
      <c r="N213" s="80" t="s">
        <v>657</v>
      </c>
      <c r="O213" s="80" t="s">
        <v>658</v>
      </c>
      <c r="P213" s="80" t="s">
        <v>237</v>
      </c>
      <c r="Q213" s="80" t="s">
        <v>1966</v>
      </c>
    </row>
    <row r="214" spans="1:17" ht="39" x14ac:dyDescent="0.2">
      <c r="A214" s="410"/>
      <c r="B214" s="410"/>
      <c r="C214" s="456"/>
      <c r="D214" s="149">
        <v>13219.2</v>
      </c>
      <c r="E214" s="129" t="s">
        <v>654</v>
      </c>
      <c r="F214" s="129" t="s">
        <v>113</v>
      </c>
      <c r="G214" s="129" t="s">
        <v>105</v>
      </c>
      <c r="H214" s="100" t="s">
        <v>659</v>
      </c>
      <c r="I214" s="80" t="s">
        <v>2008</v>
      </c>
      <c r="J214" s="8" t="s">
        <v>941</v>
      </c>
      <c r="K214" s="129">
        <v>2021</v>
      </c>
      <c r="L214" s="8">
        <v>20</v>
      </c>
      <c r="M214" s="8">
        <v>30</v>
      </c>
      <c r="N214" s="80" t="s">
        <v>660</v>
      </c>
      <c r="O214" s="80" t="s">
        <v>661</v>
      </c>
      <c r="P214" s="80" t="s">
        <v>237</v>
      </c>
      <c r="Q214" s="80" t="s">
        <v>119</v>
      </c>
    </row>
    <row r="215" spans="1:17" ht="65" x14ac:dyDescent="0.2">
      <c r="A215" s="409" t="s">
        <v>361</v>
      </c>
      <c r="B215" s="409" t="s">
        <v>66</v>
      </c>
      <c r="C215" s="455" t="s">
        <v>662</v>
      </c>
      <c r="D215" s="448">
        <v>2055990</v>
      </c>
      <c r="E215" s="409" t="s">
        <v>654</v>
      </c>
      <c r="F215" s="129" t="s">
        <v>105</v>
      </c>
      <c r="G215" s="129" t="s">
        <v>2714</v>
      </c>
      <c r="H215" s="100" t="s">
        <v>663</v>
      </c>
      <c r="I215" s="80" t="s">
        <v>30</v>
      </c>
      <c r="J215" s="48" t="s">
        <v>235</v>
      </c>
      <c r="K215" s="49" t="s">
        <v>235</v>
      </c>
      <c r="L215" s="48" t="s">
        <v>235</v>
      </c>
      <c r="M215" s="48" t="s">
        <v>235</v>
      </c>
      <c r="N215" s="80" t="s">
        <v>664</v>
      </c>
      <c r="O215" s="80" t="s">
        <v>665</v>
      </c>
      <c r="P215" s="80" t="s">
        <v>237</v>
      </c>
      <c r="Q215" s="80" t="s">
        <v>666</v>
      </c>
    </row>
    <row r="216" spans="1:17" ht="39" x14ac:dyDescent="0.2">
      <c r="A216" s="410"/>
      <c r="B216" s="410"/>
      <c r="C216" s="456"/>
      <c r="D216" s="449"/>
      <c r="E216" s="410"/>
      <c r="F216" s="129" t="s">
        <v>105</v>
      </c>
      <c r="G216" s="129" t="s">
        <v>2715</v>
      </c>
      <c r="H216" s="145" t="s">
        <v>667</v>
      </c>
      <c r="I216" s="129" t="s">
        <v>668</v>
      </c>
      <c r="J216" s="8">
        <v>908</v>
      </c>
      <c r="K216" s="129">
        <v>2016</v>
      </c>
      <c r="L216" s="8">
        <v>1000</v>
      </c>
      <c r="M216" s="8">
        <v>1220</v>
      </c>
      <c r="N216" s="129" t="s">
        <v>669</v>
      </c>
      <c r="O216" s="129" t="s">
        <v>36</v>
      </c>
      <c r="P216" s="129" t="s">
        <v>537</v>
      </c>
      <c r="Q216" s="129" t="s">
        <v>181</v>
      </c>
    </row>
    <row r="217" spans="1:17" ht="65" x14ac:dyDescent="0.2">
      <c r="A217" s="439">
        <v>2.2000000000000002</v>
      </c>
      <c r="B217" s="409"/>
      <c r="C217" s="450" t="s">
        <v>670</v>
      </c>
      <c r="D217" s="452">
        <f>SUM(D219:D222)</f>
        <v>105</v>
      </c>
      <c r="E217" s="439"/>
      <c r="F217" s="439" t="s">
        <v>671</v>
      </c>
      <c r="G217" s="439" t="s">
        <v>58</v>
      </c>
      <c r="H217" s="101" t="s">
        <v>672</v>
      </c>
      <c r="I217" s="81" t="s">
        <v>30</v>
      </c>
      <c r="J217" s="154">
        <v>142442</v>
      </c>
      <c r="K217" s="81">
        <v>2021</v>
      </c>
      <c r="L217" s="154">
        <v>25000</v>
      </c>
      <c r="M217" s="154">
        <v>20000</v>
      </c>
      <c r="N217" s="81" t="s">
        <v>673</v>
      </c>
      <c r="O217" s="81" t="s">
        <v>674</v>
      </c>
      <c r="P217" s="81" t="s">
        <v>237</v>
      </c>
      <c r="Q217" s="81" t="s">
        <v>1902</v>
      </c>
    </row>
    <row r="218" spans="1:17" ht="39" x14ac:dyDescent="0.2">
      <c r="A218" s="441"/>
      <c r="B218" s="410"/>
      <c r="C218" s="451"/>
      <c r="D218" s="453"/>
      <c r="E218" s="441"/>
      <c r="F218" s="441"/>
      <c r="G218" s="441"/>
      <c r="H218" s="144" t="s">
        <v>675</v>
      </c>
      <c r="I218" s="131" t="s">
        <v>30</v>
      </c>
      <c r="J218" s="154">
        <v>14.3</v>
      </c>
      <c r="K218" s="131">
        <v>2021</v>
      </c>
      <c r="L218" s="154">
        <v>11</v>
      </c>
      <c r="M218" s="154">
        <v>7.5</v>
      </c>
      <c r="N218" s="131" t="s">
        <v>676</v>
      </c>
      <c r="O218" s="131" t="s">
        <v>677</v>
      </c>
      <c r="P218" s="131" t="s">
        <v>678</v>
      </c>
      <c r="Q218" s="131" t="s">
        <v>679</v>
      </c>
    </row>
    <row r="219" spans="1:17" ht="65" x14ac:dyDescent="0.2">
      <c r="A219" s="409" t="s">
        <v>377</v>
      </c>
      <c r="B219" s="409"/>
      <c r="C219" s="455" t="s">
        <v>680</v>
      </c>
      <c r="D219" s="448">
        <v>88</v>
      </c>
      <c r="E219" s="409" t="s">
        <v>654</v>
      </c>
      <c r="F219" s="409" t="s">
        <v>121</v>
      </c>
      <c r="G219" s="409" t="s">
        <v>206</v>
      </c>
      <c r="H219" s="145" t="s">
        <v>2142</v>
      </c>
      <c r="I219" s="129" t="s">
        <v>30</v>
      </c>
      <c r="J219" s="48" t="s">
        <v>235</v>
      </c>
      <c r="K219" s="49" t="s">
        <v>235</v>
      </c>
      <c r="L219" s="48" t="s">
        <v>235</v>
      </c>
      <c r="M219" s="48" t="s">
        <v>235</v>
      </c>
      <c r="N219" s="129" t="s">
        <v>673</v>
      </c>
      <c r="O219" s="129" t="s">
        <v>674</v>
      </c>
      <c r="P219" s="80" t="s">
        <v>237</v>
      </c>
      <c r="Q219" s="129" t="s">
        <v>1902</v>
      </c>
    </row>
    <row r="220" spans="1:17" ht="65" x14ac:dyDescent="0.2">
      <c r="A220" s="410"/>
      <c r="B220" s="410"/>
      <c r="C220" s="456"/>
      <c r="D220" s="449"/>
      <c r="E220" s="410"/>
      <c r="F220" s="410"/>
      <c r="G220" s="410"/>
      <c r="H220" s="145" t="s">
        <v>681</v>
      </c>
      <c r="I220" s="129" t="s">
        <v>30</v>
      </c>
      <c r="J220" s="48" t="s">
        <v>235</v>
      </c>
      <c r="K220" s="49" t="s">
        <v>235</v>
      </c>
      <c r="L220" s="48" t="s">
        <v>235</v>
      </c>
      <c r="M220" s="48" t="s">
        <v>235</v>
      </c>
      <c r="N220" s="129" t="s">
        <v>673</v>
      </c>
      <c r="O220" s="129" t="s">
        <v>674</v>
      </c>
      <c r="P220" s="129" t="s">
        <v>237</v>
      </c>
      <c r="Q220" s="129" t="s">
        <v>1902</v>
      </c>
    </row>
    <row r="221" spans="1:17" ht="65" x14ac:dyDescent="0.2">
      <c r="A221" s="409" t="s">
        <v>381</v>
      </c>
      <c r="B221" s="409"/>
      <c r="C221" s="455" t="s">
        <v>682</v>
      </c>
      <c r="D221" s="448">
        <v>17</v>
      </c>
      <c r="E221" s="409" t="s">
        <v>654</v>
      </c>
      <c r="F221" s="409" t="s">
        <v>683</v>
      </c>
      <c r="G221" s="409" t="s">
        <v>684</v>
      </c>
      <c r="H221" s="145" t="s">
        <v>685</v>
      </c>
      <c r="I221" s="129" t="s">
        <v>30</v>
      </c>
      <c r="J221" s="48" t="s">
        <v>235</v>
      </c>
      <c r="K221" s="49" t="s">
        <v>235</v>
      </c>
      <c r="L221" s="48" t="s">
        <v>235</v>
      </c>
      <c r="M221" s="48" t="s">
        <v>235</v>
      </c>
      <c r="N221" s="129" t="s">
        <v>673</v>
      </c>
      <c r="O221" s="129" t="s">
        <v>674</v>
      </c>
      <c r="P221" s="129" t="s">
        <v>237</v>
      </c>
      <c r="Q221" s="129" t="s">
        <v>1902</v>
      </c>
    </row>
    <row r="222" spans="1:17" ht="65" x14ac:dyDescent="0.2">
      <c r="A222" s="410"/>
      <c r="B222" s="410"/>
      <c r="C222" s="456"/>
      <c r="D222" s="449"/>
      <c r="E222" s="410"/>
      <c r="F222" s="410"/>
      <c r="G222" s="410"/>
      <c r="H222" s="100" t="s">
        <v>2143</v>
      </c>
      <c r="I222" s="80" t="s">
        <v>687</v>
      </c>
      <c r="J222" s="121" t="s">
        <v>235</v>
      </c>
      <c r="K222" s="49" t="s">
        <v>235</v>
      </c>
      <c r="L222" s="121" t="s">
        <v>235</v>
      </c>
      <c r="M222" s="121" t="s">
        <v>235</v>
      </c>
      <c r="N222" s="80" t="s">
        <v>673</v>
      </c>
      <c r="O222" s="80" t="s">
        <v>674</v>
      </c>
      <c r="P222" s="80" t="s">
        <v>237</v>
      </c>
      <c r="Q222" s="80" t="s">
        <v>1902</v>
      </c>
    </row>
    <row r="223" spans="1:17" ht="65" x14ac:dyDescent="0.2">
      <c r="A223" s="436">
        <v>2.2999999999999998</v>
      </c>
      <c r="B223" s="436">
        <v>7.3</v>
      </c>
      <c r="C223" s="437" t="s">
        <v>688</v>
      </c>
      <c r="D223" s="438">
        <f>SUM(D225:D226)</f>
        <v>2000</v>
      </c>
      <c r="E223" s="436"/>
      <c r="F223" s="436" t="s">
        <v>689</v>
      </c>
      <c r="G223" s="436" t="s">
        <v>2716</v>
      </c>
      <c r="H223" s="144" t="s">
        <v>690</v>
      </c>
      <c r="I223" s="131" t="s">
        <v>30</v>
      </c>
      <c r="J223" s="154">
        <v>25429</v>
      </c>
      <c r="K223" s="131">
        <v>2021</v>
      </c>
      <c r="L223" s="154">
        <v>24420</v>
      </c>
      <c r="M223" s="154">
        <v>19500</v>
      </c>
      <c r="N223" s="131" t="s">
        <v>691</v>
      </c>
      <c r="O223" s="131" t="s">
        <v>692</v>
      </c>
      <c r="P223" s="131" t="s">
        <v>237</v>
      </c>
      <c r="Q223" s="131" t="s">
        <v>693</v>
      </c>
    </row>
    <row r="224" spans="1:17" ht="65" x14ac:dyDescent="0.2">
      <c r="A224" s="436"/>
      <c r="B224" s="436"/>
      <c r="C224" s="437"/>
      <c r="D224" s="438"/>
      <c r="E224" s="436"/>
      <c r="F224" s="436"/>
      <c r="G224" s="436"/>
      <c r="H224" s="144" t="s">
        <v>694</v>
      </c>
      <c r="I224" s="131" t="s">
        <v>30</v>
      </c>
      <c r="J224" s="154">
        <v>2074412</v>
      </c>
      <c r="K224" s="131">
        <v>2021</v>
      </c>
      <c r="L224" s="154">
        <v>1987</v>
      </c>
      <c r="M224" s="154">
        <v>1720000</v>
      </c>
      <c r="N224" s="131" t="s">
        <v>695</v>
      </c>
      <c r="O224" s="131" t="s">
        <v>696</v>
      </c>
      <c r="P224" s="131" t="s">
        <v>237</v>
      </c>
      <c r="Q224" s="131" t="s">
        <v>693</v>
      </c>
    </row>
    <row r="225" spans="1:17" ht="65" x14ac:dyDescent="0.2">
      <c r="A225" s="129" t="s">
        <v>395</v>
      </c>
      <c r="B225" s="129" t="s">
        <v>697</v>
      </c>
      <c r="C225" s="145" t="s">
        <v>698</v>
      </c>
      <c r="D225" s="146">
        <v>1000</v>
      </c>
      <c r="E225" s="44" t="s">
        <v>699</v>
      </c>
      <c r="F225" s="129" t="s">
        <v>187</v>
      </c>
      <c r="G225" s="129" t="s">
        <v>105</v>
      </c>
      <c r="H225" s="100" t="s">
        <v>690</v>
      </c>
      <c r="I225" s="80" t="s">
        <v>30</v>
      </c>
      <c r="J225" s="48">
        <v>25429</v>
      </c>
      <c r="K225" s="80">
        <v>2021</v>
      </c>
      <c r="L225" s="48">
        <v>24420</v>
      </c>
      <c r="M225" s="48">
        <v>19500</v>
      </c>
      <c r="N225" s="80" t="s">
        <v>691</v>
      </c>
      <c r="O225" s="80" t="s">
        <v>692</v>
      </c>
      <c r="P225" s="80" t="s">
        <v>237</v>
      </c>
      <c r="Q225" s="80" t="s">
        <v>700</v>
      </c>
    </row>
    <row r="226" spans="1:17" ht="39" x14ac:dyDescent="0.2">
      <c r="A226" s="207" t="s">
        <v>427</v>
      </c>
      <c r="B226" s="207" t="s">
        <v>2129</v>
      </c>
      <c r="C226" s="252" t="s">
        <v>2004</v>
      </c>
      <c r="D226" s="297">
        <v>1000</v>
      </c>
      <c r="E226" s="207" t="s">
        <v>46</v>
      </c>
      <c r="F226" s="207" t="s">
        <v>194</v>
      </c>
      <c r="G226" s="129" t="s">
        <v>187</v>
      </c>
      <c r="H226" s="100" t="s">
        <v>2774</v>
      </c>
      <c r="I226" s="80" t="s">
        <v>18</v>
      </c>
      <c r="J226" s="8" t="s">
        <v>235</v>
      </c>
      <c r="K226" s="80" t="s">
        <v>235</v>
      </c>
      <c r="L226" s="8" t="s">
        <v>235</v>
      </c>
      <c r="M226" s="129" t="s">
        <v>235</v>
      </c>
      <c r="N226" s="286"/>
      <c r="O226" s="286"/>
      <c r="P226" s="80" t="s">
        <v>237</v>
      </c>
      <c r="Q226" s="207" t="s">
        <v>194</v>
      </c>
    </row>
    <row r="227" spans="1:17" ht="26" x14ac:dyDescent="0.2">
      <c r="A227" s="131">
        <v>3</v>
      </c>
      <c r="B227" s="81">
        <v>8</v>
      </c>
      <c r="C227" s="101" t="s">
        <v>701</v>
      </c>
      <c r="D227" s="130">
        <f>D228+D234</f>
        <v>61463</v>
      </c>
      <c r="E227" s="81"/>
      <c r="F227" s="81"/>
      <c r="G227" s="131"/>
      <c r="H227" s="101" t="s">
        <v>702</v>
      </c>
      <c r="I227" s="81" t="s">
        <v>703</v>
      </c>
      <c r="J227" s="25" t="s">
        <v>235</v>
      </c>
      <c r="K227" s="81" t="s">
        <v>235</v>
      </c>
      <c r="L227" s="25" t="s">
        <v>1903</v>
      </c>
      <c r="M227" s="25" t="s">
        <v>1904</v>
      </c>
      <c r="N227" s="81"/>
      <c r="O227" s="81"/>
      <c r="P227" s="81" t="s">
        <v>237</v>
      </c>
      <c r="Q227" s="81" t="s">
        <v>704</v>
      </c>
    </row>
    <row r="228" spans="1:17" ht="52" x14ac:dyDescent="0.2">
      <c r="A228" s="131">
        <v>3.1</v>
      </c>
      <c r="B228" s="131">
        <v>8.3000000000000007</v>
      </c>
      <c r="C228" s="144" t="s">
        <v>1999</v>
      </c>
      <c r="D228" s="150">
        <f>SUM(D229:D233)</f>
        <v>61221</v>
      </c>
      <c r="E228" s="131"/>
      <c r="F228" s="131" t="s">
        <v>705</v>
      </c>
      <c r="G228" s="131" t="s">
        <v>2717</v>
      </c>
      <c r="H228" s="144" t="s">
        <v>706</v>
      </c>
      <c r="I228" s="131" t="s">
        <v>18</v>
      </c>
      <c r="J228" s="25">
        <v>2.1</v>
      </c>
      <c r="K228" s="131">
        <v>2020</v>
      </c>
      <c r="L228" s="25">
        <v>1.5</v>
      </c>
      <c r="M228" s="25">
        <v>0.2</v>
      </c>
      <c r="N228" s="131" t="s">
        <v>707</v>
      </c>
      <c r="O228" s="131" t="s">
        <v>1979</v>
      </c>
      <c r="P228" s="131" t="s">
        <v>237</v>
      </c>
      <c r="Q228" s="131" t="s">
        <v>1974</v>
      </c>
    </row>
    <row r="229" spans="1:17" ht="52" x14ac:dyDescent="0.2">
      <c r="A229" s="129" t="s">
        <v>437</v>
      </c>
      <c r="B229" s="129" t="s">
        <v>709</v>
      </c>
      <c r="C229" s="145" t="s">
        <v>97</v>
      </c>
      <c r="D229" s="146">
        <v>3771</v>
      </c>
      <c r="E229" s="129" t="s">
        <v>699</v>
      </c>
      <c r="F229" s="129" t="s">
        <v>146</v>
      </c>
      <c r="G229" s="129" t="s">
        <v>710</v>
      </c>
      <c r="H229" s="100" t="s">
        <v>2145</v>
      </c>
      <c r="I229" s="80" t="s">
        <v>30</v>
      </c>
      <c r="J229" s="121">
        <v>10</v>
      </c>
      <c r="K229" s="80">
        <v>2021</v>
      </c>
      <c r="L229" s="121">
        <v>25</v>
      </c>
      <c r="M229" s="121">
        <v>50</v>
      </c>
      <c r="N229" s="80" t="s">
        <v>707</v>
      </c>
      <c r="O229" s="80" t="s">
        <v>1980</v>
      </c>
      <c r="P229" s="80" t="s">
        <v>237</v>
      </c>
      <c r="Q229" s="80" t="s">
        <v>708</v>
      </c>
    </row>
    <row r="230" spans="1:17" ht="39" x14ac:dyDescent="0.2">
      <c r="A230" s="401" t="s">
        <v>442</v>
      </c>
      <c r="B230" s="401" t="s">
        <v>709</v>
      </c>
      <c r="C230" s="404" t="s">
        <v>2625</v>
      </c>
      <c r="D230" s="433">
        <v>57300</v>
      </c>
      <c r="E230" s="401" t="s">
        <v>699</v>
      </c>
      <c r="F230" s="401" t="s">
        <v>2718</v>
      </c>
      <c r="G230" s="401" t="s">
        <v>105</v>
      </c>
      <c r="H230" s="145" t="s">
        <v>711</v>
      </c>
      <c r="I230" s="129" t="s">
        <v>18</v>
      </c>
      <c r="J230" s="48">
        <v>26</v>
      </c>
      <c r="K230" s="129">
        <v>2021</v>
      </c>
      <c r="L230" s="48">
        <v>50</v>
      </c>
      <c r="M230" s="48">
        <v>70</v>
      </c>
      <c r="N230" s="129" t="s">
        <v>707</v>
      </c>
      <c r="O230" s="129" t="s">
        <v>263</v>
      </c>
      <c r="P230" s="129" t="s">
        <v>237</v>
      </c>
      <c r="Q230" s="129" t="s">
        <v>185</v>
      </c>
    </row>
    <row r="231" spans="1:17" ht="39" x14ac:dyDescent="0.2">
      <c r="A231" s="401"/>
      <c r="B231" s="401"/>
      <c r="C231" s="404"/>
      <c r="D231" s="433"/>
      <c r="E231" s="401"/>
      <c r="F231" s="401"/>
      <c r="G231" s="401"/>
      <c r="H231" s="145" t="s">
        <v>712</v>
      </c>
      <c r="I231" s="129" t="s">
        <v>18</v>
      </c>
      <c r="J231" s="48">
        <v>22.5</v>
      </c>
      <c r="K231" s="129">
        <v>2021</v>
      </c>
      <c r="L231" s="48">
        <v>30</v>
      </c>
      <c r="M231" s="48">
        <v>50</v>
      </c>
      <c r="N231" s="129" t="s">
        <v>707</v>
      </c>
      <c r="O231" s="129" t="s">
        <v>263</v>
      </c>
      <c r="P231" s="129" t="s">
        <v>237</v>
      </c>
      <c r="Q231" s="129" t="s">
        <v>185</v>
      </c>
    </row>
    <row r="232" spans="1:17" ht="52" x14ac:dyDescent="0.2">
      <c r="A232" s="401"/>
      <c r="B232" s="401"/>
      <c r="C232" s="404"/>
      <c r="D232" s="433"/>
      <c r="E232" s="401"/>
      <c r="F232" s="401"/>
      <c r="G232" s="401"/>
      <c r="H232" s="100" t="s">
        <v>713</v>
      </c>
      <c r="I232" s="80" t="s">
        <v>18</v>
      </c>
      <c r="J232" s="129">
        <v>62</v>
      </c>
      <c r="K232" s="129">
        <v>2021</v>
      </c>
      <c r="L232" s="8">
        <v>100</v>
      </c>
      <c r="M232" s="8">
        <v>100</v>
      </c>
      <c r="N232" s="80" t="s">
        <v>714</v>
      </c>
      <c r="O232" s="80" t="s">
        <v>715</v>
      </c>
      <c r="P232" s="80" t="s">
        <v>237</v>
      </c>
      <c r="Q232" s="80" t="s">
        <v>181</v>
      </c>
    </row>
    <row r="233" spans="1:17" ht="52" x14ac:dyDescent="0.2">
      <c r="A233" s="129" t="s">
        <v>448</v>
      </c>
      <c r="B233" s="80" t="s">
        <v>96</v>
      </c>
      <c r="C233" s="100" t="s">
        <v>716</v>
      </c>
      <c r="D233" s="146">
        <v>150</v>
      </c>
      <c r="E233" s="80" t="s">
        <v>699</v>
      </c>
      <c r="F233" s="80" t="s">
        <v>146</v>
      </c>
      <c r="G233" s="129" t="s">
        <v>717</v>
      </c>
      <c r="H233" s="100" t="s">
        <v>718</v>
      </c>
      <c r="I233" s="80" t="s">
        <v>30</v>
      </c>
      <c r="J233" s="121">
        <v>28.963999999999999</v>
      </c>
      <c r="K233" s="129">
        <v>2020</v>
      </c>
      <c r="L233" s="121">
        <v>32</v>
      </c>
      <c r="M233" s="121">
        <v>45</v>
      </c>
      <c r="N233" s="80" t="s">
        <v>707</v>
      </c>
      <c r="O233" s="80" t="s">
        <v>719</v>
      </c>
      <c r="P233" s="80" t="s">
        <v>237</v>
      </c>
      <c r="Q233" s="80" t="s">
        <v>720</v>
      </c>
    </row>
    <row r="234" spans="1:17" ht="65" x14ac:dyDescent="0.2">
      <c r="A234" s="131">
        <v>3.2</v>
      </c>
      <c r="B234" s="131">
        <v>2.2000000000000002</v>
      </c>
      <c r="C234" s="144" t="s">
        <v>721</v>
      </c>
      <c r="D234" s="130">
        <f>SUM(D235)</f>
        <v>242</v>
      </c>
      <c r="E234" s="131"/>
      <c r="F234" s="131" t="s">
        <v>53</v>
      </c>
      <c r="G234" s="131" t="s">
        <v>58</v>
      </c>
      <c r="H234" s="101" t="s">
        <v>722</v>
      </c>
      <c r="I234" s="81" t="s">
        <v>18</v>
      </c>
      <c r="J234" s="131">
        <v>54.4</v>
      </c>
      <c r="K234" s="81">
        <v>2016</v>
      </c>
      <c r="L234" s="25">
        <v>50.4</v>
      </c>
      <c r="M234" s="25">
        <v>46.4</v>
      </c>
      <c r="N234" s="81" t="s">
        <v>1981</v>
      </c>
      <c r="O234" s="131" t="s">
        <v>723</v>
      </c>
      <c r="P234" s="131" t="s">
        <v>231</v>
      </c>
      <c r="Q234" s="81" t="s">
        <v>1982</v>
      </c>
    </row>
    <row r="235" spans="1:17" x14ac:dyDescent="0.2">
      <c r="A235" s="401" t="s">
        <v>724</v>
      </c>
      <c r="B235" s="401" t="s">
        <v>725</v>
      </c>
      <c r="C235" s="404" t="s">
        <v>726</v>
      </c>
      <c r="D235" s="433">
        <v>242</v>
      </c>
      <c r="E235" s="401" t="s">
        <v>699</v>
      </c>
      <c r="F235" s="401" t="s">
        <v>2719</v>
      </c>
      <c r="G235" s="401" t="s">
        <v>727</v>
      </c>
      <c r="H235" s="145" t="s">
        <v>728</v>
      </c>
      <c r="I235" s="129" t="s">
        <v>1996</v>
      </c>
      <c r="J235" s="129">
        <v>3065.3</v>
      </c>
      <c r="K235" s="129">
        <v>2021</v>
      </c>
      <c r="L235" s="8">
        <v>2900</v>
      </c>
      <c r="M235" s="8">
        <v>2600</v>
      </c>
      <c r="N235" s="129" t="s">
        <v>729</v>
      </c>
      <c r="O235" s="129" t="s">
        <v>730</v>
      </c>
      <c r="P235" s="129" t="s">
        <v>237</v>
      </c>
      <c r="Q235" s="129" t="s">
        <v>181</v>
      </c>
    </row>
    <row r="236" spans="1:17" ht="52" x14ac:dyDescent="0.2">
      <c r="A236" s="401"/>
      <c r="B236" s="401"/>
      <c r="C236" s="404"/>
      <c r="D236" s="433"/>
      <c r="E236" s="401"/>
      <c r="F236" s="401"/>
      <c r="G236" s="401"/>
      <c r="H236" s="100" t="s">
        <v>2152</v>
      </c>
      <c r="I236" s="80" t="s">
        <v>30</v>
      </c>
      <c r="J236" s="48">
        <v>12</v>
      </c>
      <c r="K236" s="80">
        <v>2020</v>
      </c>
      <c r="L236" s="48">
        <v>0</v>
      </c>
      <c r="M236" s="48">
        <v>0</v>
      </c>
      <c r="N236" s="80" t="s">
        <v>714</v>
      </c>
      <c r="O236" s="80" t="s">
        <v>715</v>
      </c>
      <c r="P236" s="80" t="s">
        <v>237</v>
      </c>
      <c r="Q236" s="80" t="s">
        <v>181</v>
      </c>
    </row>
    <row r="237" spans="1:17" ht="39" x14ac:dyDescent="0.2">
      <c r="A237" s="131">
        <v>4</v>
      </c>
      <c r="B237" s="131">
        <v>2</v>
      </c>
      <c r="C237" s="144" t="s">
        <v>731</v>
      </c>
      <c r="D237" s="150">
        <f>D238+D241+D249+D255</f>
        <v>21560103.699999999</v>
      </c>
      <c r="E237" s="131"/>
      <c r="F237" s="131"/>
      <c r="G237" s="131"/>
      <c r="H237" s="144" t="s">
        <v>732</v>
      </c>
      <c r="I237" s="131" t="s">
        <v>703</v>
      </c>
      <c r="J237" s="25" t="s">
        <v>235</v>
      </c>
      <c r="K237" s="25" t="s">
        <v>235</v>
      </c>
      <c r="L237" s="25" t="s">
        <v>235</v>
      </c>
      <c r="M237" s="25" t="s">
        <v>235</v>
      </c>
      <c r="N237" s="131" t="s">
        <v>733</v>
      </c>
      <c r="O237" s="131" t="s">
        <v>743</v>
      </c>
      <c r="P237" s="131" t="s">
        <v>237</v>
      </c>
      <c r="Q237" s="131" t="s">
        <v>734</v>
      </c>
    </row>
    <row r="238" spans="1:17" ht="39" x14ac:dyDescent="0.2">
      <c r="A238" s="131">
        <v>4.0999999999999996</v>
      </c>
      <c r="B238" s="131">
        <v>2.2999999999999998</v>
      </c>
      <c r="C238" s="144" t="s">
        <v>735</v>
      </c>
      <c r="D238" s="150">
        <f>SUM(D239:D240)</f>
        <v>4930</v>
      </c>
      <c r="E238" s="131"/>
      <c r="F238" s="131" t="s">
        <v>671</v>
      </c>
      <c r="G238" s="131" t="s">
        <v>2720</v>
      </c>
      <c r="H238" s="144" t="s">
        <v>736</v>
      </c>
      <c r="I238" s="131" t="s">
        <v>608</v>
      </c>
      <c r="J238" s="131">
        <v>1.6</v>
      </c>
      <c r="K238" s="131">
        <v>2021</v>
      </c>
      <c r="L238" s="25">
        <v>1.2</v>
      </c>
      <c r="M238" s="25">
        <v>1</v>
      </c>
      <c r="N238" s="131" t="s">
        <v>600</v>
      </c>
      <c r="O238" s="131" t="s">
        <v>601</v>
      </c>
      <c r="P238" s="131" t="s">
        <v>237</v>
      </c>
      <c r="Q238" s="131" t="s">
        <v>737</v>
      </c>
    </row>
    <row r="239" spans="1:17" ht="65" x14ac:dyDescent="0.2">
      <c r="A239" s="129" t="s">
        <v>485</v>
      </c>
      <c r="B239" s="129" t="s">
        <v>398</v>
      </c>
      <c r="C239" s="145" t="s">
        <v>738</v>
      </c>
      <c r="D239" s="146">
        <v>4500</v>
      </c>
      <c r="E239" s="129" t="s">
        <v>241</v>
      </c>
      <c r="F239" s="129" t="s">
        <v>189</v>
      </c>
      <c r="G239" s="129" t="s">
        <v>304</v>
      </c>
      <c r="H239" s="100" t="s">
        <v>739</v>
      </c>
      <c r="I239" s="80" t="s">
        <v>516</v>
      </c>
      <c r="J239" s="48" t="s">
        <v>235</v>
      </c>
      <c r="K239" s="49" t="s">
        <v>235</v>
      </c>
      <c r="L239" s="48" t="s">
        <v>235</v>
      </c>
      <c r="M239" s="48" t="s">
        <v>235</v>
      </c>
      <c r="N239" s="80" t="s">
        <v>740</v>
      </c>
      <c r="O239" s="80" t="s">
        <v>741</v>
      </c>
      <c r="P239" s="80" t="s">
        <v>742</v>
      </c>
      <c r="Q239" s="80" t="s">
        <v>743</v>
      </c>
    </row>
    <row r="240" spans="1:17" ht="39" x14ac:dyDescent="0.2">
      <c r="A240" s="129" t="s">
        <v>491</v>
      </c>
      <c r="B240" s="129" t="s">
        <v>68</v>
      </c>
      <c r="C240" s="145" t="s">
        <v>744</v>
      </c>
      <c r="D240" s="146">
        <v>430</v>
      </c>
      <c r="E240" s="129" t="s">
        <v>241</v>
      </c>
      <c r="F240" s="129" t="s">
        <v>671</v>
      </c>
      <c r="G240" s="129" t="s">
        <v>304</v>
      </c>
      <c r="H240" s="100" t="s">
        <v>2157</v>
      </c>
      <c r="I240" s="80" t="s">
        <v>30</v>
      </c>
      <c r="J240" s="121" t="s">
        <v>235</v>
      </c>
      <c r="K240" s="49" t="s">
        <v>235</v>
      </c>
      <c r="L240" s="121" t="s">
        <v>235</v>
      </c>
      <c r="M240" s="121" t="s">
        <v>235</v>
      </c>
      <c r="N240" s="80" t="s">
        <v>745</v>
      </c>
      <c r="O240" s="80" t="s">
        <v>746</v>
      </c>
      <c r="P240" s="80" t="s">
        <v>742</v>
      </c>
      <c r="Q240" s="80" t="s">
        <v>743</v>
      </c>
    </row>
    <row r="241" spans="1:17" ht="26" x14ac:dyDescent="0.2">
      <c r="A241" s="436">
        <v>4.2</v>
      </c>
      <c r="B241" s="436">
        <v>7.3</v>
      </c>
      <c r="C241" s="437" t="s">
        <v>747</v>
      </c>
      <c r="D241" s="438">
        <f>SUM(D243:D248)</f>
        <v>19700</v>
      </c>
      <c r="E241" s="439"/>
      <c r="F241" s="439" t="s">
        <v>689</v>
      </c>
      <c r="G241" s="439" t="s">
        <v>2721</v>
      </c>
      <c r="H241" s="144" t="s">
        <v>748</v>
      </c>
      <c r="I241" s="131" t="s">
        <v>30</v>
      </c>
      <c r="J241" s="154">
        <v>118</v>
      </c>
      <c r="K241" s="131">
        <v>2021</v>
      </c>
      <c r="L241" s="154">
        <v>70</v>
      </c>
      <c r="M241" s="154">
        <v>40</v>
      </c>
      <c r="N241" s="131" t="s">
        <v>749</v>
      </c>
      <c r="O241" s="80" t="s">
        <v>746</v>
      </c>
      <c r="P241" s="80" t="s">
        <v>742</v>
      </c>
      <c r="Q241" s="131" t="s">
        <v>749</v>
      </c>
    </row>
    <row r="242" spans="1:17" ht="39" x14ac:dyDescent="0.2">
      <c r="A242" s="436"/>
      <c r="B242" s="436"/>
      <c r="C242" s="437"/>
      <c r="D242" s="438"/>
      <c r="E242" s="441"/>
      <c r="F242" s="441"/>
      <c r="G242" s="441"/>
      <c r="H242" s="101" t="s">
        <v>750</v>
      </c>
      <c r="I242" s="81" t="s">
        <v>18</v>
      </c>
      <c r="J242" s="25">
        <v>76</v>
      </c>
      <c r="K242" s="131">
        <v>2021</v>
      </c>
      <c r="L242" s="25">
        <v>85</v>
      </c>
      <c r="M242" s="25">
        <v>95</v>
      </c>
      <c r="N242" s="81" t="s">
        <v>187</v>
      </c>
      <c r="O242" s="81" t="s">
        <v>746</v>
      </c>
      <c r="P242" s="81" t="s">
        <v>742</v>
      </c>
      <c r="Q242" s="81" t="s">
        <v>1983</v>
      </c>
    </row>
    <row r="243" spans="1:17" ht="39" x14ac:dyDescent="0.2">
      <c r="A243" s="129" t="s">
        <v>751</v>
      </c>
      <c r="B243" s="80" t="s">
        <v>89</v>
      </c>
      <c r="C243" s="100" t="s">
        <v>752</v>
      </c>
      <c r="D243" s="146">
        <v>3000</v>
      </c>
      <c r="E243" s="80" t="s">
        <v>17</v>
      </c>
      <c r="F243" s="80" t="s">
        <v>187</v>
      </c>
      <c r="G243" s="129" t="s">
        <v>189</v>
      </c>
      <c r="H243" s="100" t="s">
        <v>753</v>
      </c>
      <c r="I243" s="80" t="s">
        <v>18</v>
      </c>
      <c r="J243" s="8">
        <v>0.3</v>
      </c>
      <c r="K243" s="80">
        <v>2022</v>
      </c>
      <c r="L243" s="8">
        <v>45</v>
      </c>
      <c r="M243" s="8">
        <v>70</v>
      </c>
      <c r="N243" s="80" t="s">
        <v>754</v>
      </c>
      <c r="O243" s="80" t="s">
        <v>741</v>
      </c>
      <c r="P243" s="80" t="s">
        <v>237</v>
      </c>
      <c r="Q243" s="80" t="s">
        <v>743</v>
      </c>
    </row>
    <row r="244" spans="1:17" ht="52" x14ac:dyDescent="0.2">
      <c r="A244" s="129" t="s">
        <v>755</v>
      </c>
      <c r="B244" s="80" t="s">
        <v>89</v>
      </c>
      <c r="C244" s="100" t="s">
        <v>756</v>
      </c>
      <c r="D244" s="146">
        <v>2000</v>
      </c>
      <c r="E244" s="80" t="s">
        <v>17</v>
      </c>
      <c r="F244" s="80" t="s">
        <v>187</v>
      </c>
      <c r="G244" s="129" t="s">
        <v>189</v>
      </c>
      <c r="H244" s="100" t="s">
        <v>757</v>
      </c>
      <c r="I244" s="80" t="s">
        <v>18</v>
      </c>
      <c r="J244" s="8">
        <v>70</v>
      </c>
      <c r="K244" s="129">
        <v>2021</v>
      </c>
      <c r="L244" s="8">
        <v>85</v>
      </c>
      <c r="M244" s="8">
        <v>95</v>
      </c>
      <c r="N244" s="129" t="s">
        <v>758</v>
      </c>
      <c r="O244" s="129" t="s">
        <v>746</v>
      </c>
      <c r="P244" s="129" t="s">
        <v>237</v>
      </c>
      <c r="Q244" s="80" t="s">
        <v>1983</v>
      </c>
    </row>
    <row r="245" spans="1:17" ht="39" x14ac:dyDescent="0.2">
      <c r="A245" s="129" t="s">
        <v>759</v>
      </c>
      <c r="B245" s="129" t="s">
        <v>89</v>
      </c>
      <c r="C245" s="145" t="s">
        <v>760</v>
      </c>
      <c r="D245" s="146">
        <v>9000</v>
      </c>
      <c r="E245" s="80" t="s">
        <v>17</v>
      </c>
      <c r="F245" s="80" t="s">
        <v>187</v>
      </c>
      <c r="G245" s="129" t="s">
        <v>189</v>
      </c>
      <c r="H245" s="100" t="s">
        <v>2158</v>
      </c>
      <c r="I245" s="80" t="s">
        <v>30</v>
      </c>
      <c r="J245" s="121">
        <v>4659</v>
      </c>
      <c r="K245" s="80">
        <v>2020</v>
      </c>
      <c r="L245" s="121">
        <v>6000</v>
      </c>
      <c r="M245" s="121">
        <v>9000</v>
      </c>
      <c r="N245" s="80" t="s">
        <v>761</v>
      </c>
      <c r="O245" s="80" t="s">
        <v>746</v>
      </c>
      <c r="P245" s="80" t="s">
        <v>237</v>
      </c>
      <c r="Q245" s="80" t="s">
        <v>1983</v>
      </c>
    </row>
    <row r="246" spans="1:17" ht="26" x14ac:dyDescent="0.2">
      <c r="A246" s="401" t="s">
        <v>762</v>
      </c>
      <c r="B246" s="401" t="s">
        <v>2595</v>
      </c>
      <c r="C246" s="404" t="s">
        <v>763</v>
      </c>
      <c r="D246" s="433">
        <v>5700</v>
      </c>
      <c r="E246" s="401" t="s">
        <v>17</v>
      </c>
      <c r="F246" s="401" t="s">
        <v>189</v>
      </c>
      <c r="G246" s="401" t="s">
        <v>224</v>
      </c>
      <c r="H246" s="100" t="s">
        <v>2159</v>
      </c>
      <c r="I246" s="80" t="s">
        <v>30</v>
      </c>
      <c r="J246" s="49">
        <v>31</v>
      </c>
      <c r="K246" s="80">
        <v>2021</v>
      </c>
      <c r="L246" s="49">
        <v>0</v>
      </c>
      <c r="M246" s="49">
        <v>0</v>
      </c>
      <c r="N246" s="80" t="s">
        <v>758</v>
      </c>
      <c r="O246" s="80" t="s">
        <v>746</v>
      </c>
      <c r="P246" s="80" t="s">
        <v>237</v>
      </c>
      <c r="Q246" s="80" t="s">
        <v>1983</v>
      </c>
    </row>
    <row r="247" spans="1:17" ht="26" x14ac:dyDescent="0.2">
      <c r="A247" s="401"/>
      <c r="B247" s="401"/>
      <c r="C247" s="404"/>
      <c r="D247" s="433"/>
      <c r="E247" s="401"/>
      <c r="F247" s="401"/>
      <c r="G247" s="401"/>
      <c r="H247" s="100" t="s">
        <v>2194</v>
      </c>
      <c r="I247" s="80" t="s">
        <v>18</v>
      </c>
      <c r="J247" s="121"/>
      <c r="K247" s="80"/>
      <c r="L247" s="121"/>
      <c r="M247" s="121"/>
      <c r="N247" s="80"/>
      <c r="O247" s="80"/>
      <c r="P247" s="80"/>
      <c r="Q247" s="80" t="s">
        <v>1983</v>
      </c>
    </row>
    <row r="248" spans="1:17" ht="26" x14ac:dyDescent="0.2">
      <c r="A248" s="401"/>
      <c r="B248" s="401"/>
      <c r="C248" s="404"/>
      <c r="D248" s="433"/>
      <c r="E248" s="401"/>
      <c r="F248" s="401"/>
      <c r="G248" s="401"/>
      <c r="H248" s="145" t="s">
        <v>2163</v>
      </c>
      <c r="I248" s="129" t="s">
        <v>30</v>
      </c>
      <c r="J248" s="49">
        <v>254</v>
      </c>
      <c r="K248" s="129">
        <v>2020</v>
      </c>
      <c r="L248" s="49">
        <v>0</v>
      </c>
      <c r="M248" s="49">
        <v>0</v>
      </c>
      <c r="N248" s="129" t="s">
        <v>758</v>
      </c>
      <c r="O248" s="129" t="s">
        <v>746</v>
      </c>
      <c r="P248" s="129" t="s">
        <v>237</v>
      </c>
      <c r="Q248" s="129" t="s">
        <v>1983</v>
      </c>
    </row>
    <row r="249" spans="1:17" ht="39" x14ac:dyDescent="0.2">
      <c r="A249" s="131">
        <v>4.3</v>
      </c>
      <c r="B249" s="131">
        <v>2.5</v>
      </c>
      <c r="C249" s="144" t="s">
        <v>764</v>
      </c>
      <c r="D249" s="150">
        <f>SUM(D250:D254)</f>
        <v>21523633.699999999</v>
      </c>
      <c r="E249" s="131"/>
      <c r="F249" s="131" t="s">
        <v>766</v>
      </c>
      <c r="G249" s="131" t="s">
        <v>767</v>
      </c>
      <c r="H249" s="144" t="s">
        <v>768</v>
      </c>
      <c r="I249" s="131" t="s">
        <v>18</v>
      </c>
      <c r="J249" s="25" t="s">
        <v>235</v>
      </c>
      <c r="K249" s="25" t="s">
        <v>235</v>
      </c>
      <c r="L249" s="25" t="s">
        <v>235</v>
      </c>
      <c r="M249" s="25" t="s">
        <v>235</v>
      </c>
      <c r="N249" s="131" t="s">
        <v>769</v>
      </c>
      <c r="O249" s="131" t="s">
        <v>741</v>
      </c>
      <c r="P249" s="131" t="s">
        <v>237</v>
      </c>
      <c r="Q249" s="131" t="s">
        <v>1983</v>
      </c>
    </row>
    <row r="250" spans="1:17" ht="78" x14ac:dyDescent="0.2">
      <c r="A250" s="129" t="s">
        <v>770</v>
      </c>
      <c r="B250" s="80" t="s">
        <v>2594</v>
      </c>
      <c r="C250" s="145" t="s">
        <v>771</v>
      </c>
      <c r="D250" s="146">
        <f>120667.5+45933.2+462895</f>
        <v>629495.69999999995</v>
      </c>
      <c r="E250" s="80" t="s">
        <v>772</v>
      </c>
      <c r="F250" s="80" t="s">
        <v>119</v>
      </c>
      <c r="G250" s="129" t="s">
        <v>105</v>
      </c>
      <c r="H250" s="100" t="s">
        <v>773</v>
      </c>
      <c r="I250" s="80" t="s">
        <v>30</v>
      </c>
      <c r="J250" s="48">
        <v>9229</v>
      </c>
      <c r="K250" s="129">
        <v>2021</v>
      </c>
      <c r="L250" s="48">
        <v>21604</v>
      </c>
      <c r="M250" s="48">
        <v>35000</v>
      </c>
      <c r="N250" s="80" t="s">
        <v>1988</v>
      </c>
      <c r="O250" s="80" t="s">
        <v>775</v>
      </c>
      <c r="P250" s="80" t="s">
        <v>237</v>
      </c>
      <c r="Q250" s="80" t="s">
        <v>150</v>
      </c>
    </row>
    <row r="251" spans="1:17" ht="39" x14ac:dyDescent="0.2">
      <c r="A251" s="129" t="s">
        <v>776</v>
      </c>
      <c r="B251" s="80" t="s">
        <v>2593</v>
      </c>
      <c r="C251" s="100" t="s">
        <v>777</v>
      </c>
      <c r="D251" s="149">
        <v>20000000</v>
      </c>
      <c r="E251" s="80" t="s">
        <v>469</v>
      </c>
      <c r="F251" s="80" t="s">
        <v>778</v>
      </c>
      <c r="G251" s="129" t="s">
        <v>105</v>
      </c>
      <c r="H251" s="100" t="s">
        <v>779</v>
      </c>
      <c r="I251" s="80" t="s">
        <v>30</v>
      </c>
      <c r="J251" s="49">
        <v>104364</v>
      </c>
      <c r="K251" s="129">
        <v>2021</v>
      </c>
      <c r="L251" s="129" t="s">
        <v>235</v>
      </c>
      <c r="M251" s="129" t="s">
        <v>235</v>
      </c>
      <c r="N251" s="80" t="s">
        <v>2765</v>
      </c>
      <c r="O251" s="80" t="s">
        <v>1810</v>
      </c>
      <c r="P251" s="80" t="s">
        <v>237</v>
      </c>
      <c r="Q251" s="80" t="s">
        <v>142</v>
      </c>
    </row>
    <row r="252" spans="1:17" ht="52" x14ac:dyDescent="0.2">
      <c r="A252" s="129" t="s">
        <v>780</v>
      </c>
      <c r="B252" s="80" t="s">
        <v>1067</v>
      </c>
      <c r="C252" s="240" t="s">
        <v>2006</v>
      </c>
      <c r="D252" s="146">
        <v>75000</v>
      </c>
      <c r="E252" s="80" t="s">
        <v>654</v>
      </c>
      <c r="F252" s="80" t="s">
        <v>189</v>
      </c>
      <c r="G252" s="129" t="s">
        <v>781</v>
      </c>
      <c r="H252" s="100" t="s">
        <v>782</v>
      </c>
      <c r="I252" s="80" t="s">
        <v>30</v>
      </c>
      <c r="J252" s="48" t="s">
        <v>235</v>
      </c>
      <c r="K252" s="129" t="s">
        <v>235</v>
      </c>
      <c r="L252" s="48">
        <v>15000</v>
      </c>
      <c r="M252" s="48">
        <v>25000</v>
      </c>
      <c r="N252" s="80" t="s">
        <v>783</v>
      </c>
      <c r="O252" s="80" t="s">
        <v>741</v>
      </c>
      <c r="P252" s="80" t="s">
        <v>237</v>
      </c>
      <c r="Q252" s="80" t="s">
        <v>743</v>
      </c>
    </row>
    <row r="253" spans="1:17" ht="78" x14ac:dyDescent="0.2">
      <c r="A253" s="129" t="s">
        <v>784</v>
      </c>
      <c r="B253" s="80" t="s">
        <v>2130</v>
      </c>
      <c r="C253" s="145" t="s">
        <v>785</v>
      </c>
      <c r="D253" s="149">
        <f>2.2*(15000-4407)*0.6*50</f>
        <v>699138</v>
      </c>
      <c r="E253" s="129" t="s">
        <v>765</v>
      </c>
      <c r="F253" s="129" t="s">
        <v>119</v>
      </c>
      <c r="G253" s="129" t="s">
        <v>189</v>
      </c>
      <c r="H253" s="100" t="s">
        <v>786</v>
      </c>
      <c r="I253" s="80" t="s">
        <v>18</v>
      </c>
      <c r="J253" s="48" t="s">
        <v>787</v>
      </c>
      <c r="K253" s="80">
        <v>2022</v>
      </c>
      <c r="L253" s="48">
        <v>10000</v>
      </c>
      <c r="M253" s="48">
        <v>15000</v>
      </c>
      <c r="N253" s="80" t="s">
        <v>788</v>
      </c>
      <c r="O253" s="80" t="s">
        <v>746</v>
      </c>
      <c r="P253" s="80" t="s">
        <v>237</v>
      </c>
      <c r="Q253" s="80" t="s">
        <v>1989</v>
      </c>
    </row>
    <row r="254" spans="1:17" ht="52" x14ac:dyDescent="0.2">
      <c r="A254" s="129" t="s">
        <v>789</v>
      </c>
      <c r="B254" s="129" t="s">
        <v>2131</v>
      </c>
      <c r="C254" s="145" t="s">
        <v>790</v>
      </c>
      <c r="D254" s="149">
        <f>1200*100</f>
        <v>120000</v>
      </c>
      <c r="E254" s="129" t="s">
        <v>241</v>
      </c>
      <c r="F254" s="129" t="s">
        <v>119</v>
      </c>
      <c r="G254" s="129" t="s">
        <v>791</v>
      </c>
      <c r="H254" s="145" t="s">
        <v>2174</v>
      </c>
      <c r="I254" s="129" t="s">
        <v>30</v>
      </c>
      <c r="J254" s="48" t="s">
        <v>235</v>
      </c>
      <c r="K254" s="129" t="s">
        <v>235</v>
      </c>
      <c r="L254" s="48">
        <v>1500</v>
      </c>
      <c r="M254" s="48">
        <v>4000</v>
      </c>
      <c r="N254" s="129" t="s">
        <v>788</v>
      </c>
      <c r="O254" s="129" t="s">
        <v>746</v>
      </c>
      <c r="P254" s="129" t="s">
        <v>237</v>
      </c>
      <c r="Q254" s="129" t="s">
        <v>119</v>
      </c>
    </row>
    <row r="255" spans="1:17" ht="39" x14ac:dyDescent="0.2">
      <c r="A255" s="131">
        <v>4.4000000000000004</v>
      </c>
      <c r="B255" s="131">
        <v>2.7</v>
      </c>
      <c r="C255" s="144" t="s">
        <v>792</v>
      </c>
      <c r="D255" s="150">
        <f>SUM(D256:D259)</f>
        <v>11840</v>
      </c>
      <c r="E255" s="131"/>
      <c r="F255" s="131" t="s">
        <v>392</v>
      </c>
      <c r="G255" s="131" t="s">
        <v>2723</v>
      </c>
      <c r="H255" s="144" t="s">
        <v>2175</v>
      </c>
      <c r="I255" s="131" t="s">
        <v>18</v>
      </c>
      <c r="J255" s="25">
        <v>16</v>
      </c>
      <c r="K255" s="131">
        <v>2022</v>
      </c>
      <c r="L255" s="25">
        <v>64</v>
      </c>
      <c r="M255" s="25">
        <v>80</v>
      </c>
      <c r="N255" s="131" t="s">
        <v>793</v>
      </c>
      <c r="O255" s="131" t="s">
        <v>741</v>
      </c>
      <c r="P255" s="131" t="s">
        <v>237</v>
      </c>
      <c r="Q255" s="131" t="s">
        <v>743</v>
      </c>
    </row>
    <row r="256" spans="1:17" ht="39" x14ac:dyDescent="0.2">
      <c r="A256" s="129" t="s">
        <v>794</v>
      </c>
      <c r="B256" s="80" t="s">
        <v>1605</v>
      </c>
      <c r="C256" s="100" t="s">
        <v>795</v>
      </c>
      <c r="D256" s="146">
        <v>1500</v>
      </c>
      <c r="E256" s="80" t="s">
        <v>17</v>
      </c>
      <c r="F256" s="80" t="s">
        <v>189</v>
      </c>
      <c r="G256" s="129" t="s">
        <v>796</v>
      </c>
      <c r="H256" s="145" t="s">
        <v>797</v>
      </c>
      <c r="I256" s="80" t="s">
        <v>18</v>
      </c>
      <c r="J256" s="8" t="s">
        <v>235</v>
      </c>
      <c r="K256" s="8" t="s">
        <v>235</v>
      </c>
      <c r="L256" s="8" t="s">
        <v>235</v>
      </c>
      <c r="M256" s="8" t="s">
        <v>235</v>
      </c>
      <c r="N256" s="80" t="s">
        <v>304</v>
      </c>
      <c r="O256" s="80" t="s">
        <v>741</v>
      </c>
      <c r="P256" s="80" t="s">
        <v>237</v>
      </c>
      <c r="Q256" s="80" t="s">
        <v>1991</v>
      </c>
    </row>
    <row r="257" spans="1:17" ht="39" x14ac:dyDescent="0.2">
      <c r="A257" s="129" t="s">
        <v>798</v>
      </c>
      <c r="B257" s="129" t="s">
        <v>1605</v>
      </c>
      <c r="C257" s="240" t="s">
        <v>2007</v>
      </c>
      <c r="D257" s="149">
        <v>2880</v>
      </c>
      <c r="E257" s="129" t="s">
        <v>17</v>
      </c>
      <c r="F257" s="129" t="s">
        <v>187</v>
      </c>
      <c r="G257" s="129" t="s">
        <v>796</v>
      </c>
      <c r="H257" s="145" t="s">
        <v>2181</v>
      </c>
      <c r="I257" s="129" t="s">
        <v>30</v>
      </c>
      <c r="J257" s="8" t="s">
        <v>235</v>
      </c>
      <c r="K257" s="8" t="s">
        <v>235</v>
      </c>
      <c r="L257" s="8" t="s">
        <v>235</v>
      </c>
      <c r="M257" s="8" t="s">
        <v>235</v>
      </c>
      <c r="N257" s="129" t="s">
        <v>187</v>
      </c>
      <c r="O257" s="129" t="s">
        <v>746</v>
      </c>
      <c r="P257" s="129" t="s">
        <v>237</v>
      </c>
      <c r="Q257" s="129" t="s">
        <v>1992</v>
      </c>
    </row>
    <row r="258" spans="1:17" ht="39" x14ac:dyDescent="0.2">
      <c r="A258" s="129" t="s">
        <v>799</v>
      </c>
      <c r="B258" s="80"/>
      <c r="C258" s="100" t="s">
        <v>800</v>
      </c>
      <c r="D258" s="146">
        <v>3300</v>
      </c>
      <c r="E258" s="80" t="s">
        <v>17</v>
      </c>
      <c r="F258" s="80" t="s">
        <v>206</v>
      </c>
      <c r="G258" s="129" t="s">
        <v>177</v>
      </c>
      <c r="H258" s="100" t="s">
        <v>2182</v>
      </c>
      <c r="I258" s="80" t="s">
        <v>30</v>
      </c>
      <c r="J258" s="8" t="s">
        <v>235</v>
      </c>
      <c r="K258" s="8" t="s">
        <v>235</v>
      </c>
      <c r="L258" s="8" t="s">
        <v>235</v>
      </c>
      <c r="M258" s="8" t="s">
        <v>235</v>
      </c>
      <c r="N258" s="80" t="s">
        <v>206</v>
      </c>
      <c r="O258" s="80" t="s">
        <v>741</v>
      </c>
      <c r="P258" s="80" t="s">
        <v>237</v>
      </c>
      <c r="Q258" s="80" t="s">
        <v>206</v>
      </c>
    </row>
    <row r="259" spans="1:17" ht="78" x14ac:dyDescent="0.2">
      <c r="A259" s="129" t="s">
        <v>801</v>
      </c>
      <c r="B259" s="80" t="s">
        <v>2200</v>
      </c>
      <c r="C259" s="100" t="s">
        <v>2016</v>
      </c>
      <c r="D259" s="146">
        <v>4160</v>
      </c>
      <c r="E259" s="80" t="s">
        <v>17</v>
      </c>
      <c r="F259" s="80" t="s">
        <v>105</v>
      </c>
      <c r="G259" s="129" t="s">
        <v>802</v>
      </c>
      <c r="H259" s="100" t="s">
        <v>2201</v>
      </c>
      <c r="I259" s="80" t="s">
        <v>30</v>
      </c>
      <c r="J259" s="8" t="s">
        <v>235</v>
      </c>
      <c r="K259" s="8" t="s">
        <v>235</v>
      </c>
      <c r="L259" s="8" t="s">
        <v>235</v>
      </c>
      <c r="M259" s="8" t="s">
        <v>235</v>
      </c>
      <c r="N259" s="80" t="s">
        <v>1993</v>
      </c>
      <c r="O259" s="80" t="s">
        <v>741</v>
      </c>
      <c r="P259" s="80" t="s">
        <v>237</v>
      </c>
      <c r="Q259" s="80" t="s">
        <v>743</v>
      </c>
    </row>
    <row r="260" spans="1:17" ht="26" x14ac:dyDescent="0.2">
      <c r="A260" s="131">
        <v>5</v>
      </c>
      <c r="B260" s="129">
        <v>3</v>
      </c>
      <c r="C260" s="101" t="s">
        <v>803</v>
      </c>
      <c r="D260" s="130">
        <f>D261+D264+D267+D270+D276+D281</f>
        <v>917600</v>
      </c>
      <c r="E260" s="81"/>
      <c r="F260" s="81"/>
      <c r="G260" s="131"/>
      <c r="H260" s="145" t="s">
        <v>2204</v>
      </c>
      <c r="I260" s="129" t="s">
        <v>18</v>
      </c>
      <c r="J260" s="8">
        <v>22.2</v>
      </c>
      <c r="K260" s="129">
        <v>2021</v>
      </c>
      <c r="L260" s="8">
        <v>16.7</v>
      </c>
      <c r="M260" s="8">
        <v>11</v>
      </c>
      <c r="N260" s="129" t="s">
        <v>729</v>
      </c>
      <c r="O260" s="129" t="s">
        <v>36</v>
      </c>
      <c r="P260" s="129" t="s">
        <v>222</v>
      </c>
      <c r="Q260" s="129" t="s">
        <v>181</v>
      </c>
    </row>
    <row r="261" spans="1:17" ht="26" x14ac:dyDescent="0.2">
      <c r="A261" s="131">
        <v>5.0999999999999996</v>
      </c>
      <c r="B261" s="131">
        <v>3.3</v>
      </c>
      <c r="C261" s="144" t="s">
        <v>804</v>
      </c>
      <c r="D261" s="150">
        <f>SUM(D262:D263)</f>
        <v>48000</v>
      </c>
      <c r="E261" s="131"/>
      <c r="F261" s="131" t="s">
        <v>189</v>
      </c>
      <c r="G261" s="131" t="s">
        <v>224</v>
      </c>
      <c r="H261" s="144" t="s">
        <v>806</v>
      </c>
      <c r="I261" s="131" t="s">
        <v>18</v>
      </c>
      <c r="J261" s="131">
        <v>41.6</v>
      </c>
      <c r="K261" s="131">
        <v>2021</v>
      </c>
      <c r="L261" s="25">
        <v>25</v>
      </c>
      <c r="M261" s="25">
        <v>30</v>
      </c>
      <c r="N261" s="131" t="s">
        <v>807</v>
      </c>
      <c r="O261" s="131" t="s">
        <v>36</v>
      </c>
      <c r="P261" s="131" t="s">
        <v>237</v>
      </c>
      <c r="Q261" s="131" t="s">
        <v>181</v>
      </c>
    </row>
    <row r="262" spans="1:17" ht="52" x14ac:dyDescent="0.2">
      <c r="A262" s="129" t="s">
        <v>524</v>
      </c>
      <c r="B262" s="129" t="s">
        <v>2133</v>
      </c>
      <c r="C262" s="145" t="s">
        <v>808</v>
      </c>
      <c r="D262" s="146">
        <v>16000</v>
      </c>
      <c r="E262" s="129" t="s">
        <v>805</v>
      </c>
      <c r="F262" s="129" t="s">
        <v>189</v>
      </c>
      <c r="G262" s="129" t="s">
        <v>224</v>
      </c>
      <c r="H262" s="100" t="s">
        <v>2411</v>
      </c>
      <c r="I262" s="80" t="s">
        <v>571</v>
      </c>
      <c r="J262" s="121" t="s">
        <v>235</v>
      </c>
      <c r="K262" s="48" t="s">
        <v>235</v>
      </c>
      <c r="L262" s="121">
        <v>30</v>
      </c>
      <c r="M262" s="121">
        <v>50</v>
      </c>
      <c r="N262" s="129" t="s">
        <v>809</v>
      </c>
      <c r="O262" s="129" t="s">
        <v>746</v>
      </c>
      <c r="P262" s="129" t="s">
        <v>237</v>
      </c>
      <c r="Q262" s="129" t="s">
        <v>1994</v>
      </c>
    </row>
    <row r="263" spans="1:17" ht="52" x14ac:dyDescent="0.2">
      <c r="A263" s="129" t="s">
        <v>531</v>
      </c>
      <c r="B263" s="129" t="s">
        <v>75</v>
      </c>
      <c r="C263" s="145" t="s">
        <v>810</v>
      </c>
      <c r="D263" s="149">
        <v>32000</v>
      </c>
      <c r="E263" s="129" t="s">
        <v>17</v>
      </c>
      <c r="F263" s="129" t="s">
        <v>165</v>
      </c>
      <c r="G263" s="129" t="s">
        <v>189</v>
      </c>
      <c r="H263" s="287" t="s">
        <v>2782</v>
      </c>
      <c r="I263" s="129" t="s">
        <v>30</v>
      </c>
      <c r="J263" s="48" t="s">
        <v>235</v>
      </c>
      <c r="K263" s="49" t="s">
        <v>235</v>
      </c>
      <c r="L263" s="48" t="s">
        <v>235</v>
      </c>
      <c r="M263" s="48" t="s">
        <v>235</v>
      </c>
      <c r="N263" s="129" t="s">
        <v>809</v>
      </c>
      <c r="O263" s="129" t="s">
        <v>746</v>
      </c>
      <c r="P263" s="129" t="s">
        <v>237</v>
      </c>
      <c r="Q263" s="129" t="s">
        <v>414</v>
      </c>
    </row>
    <row r="264" spans="1:17" ht="39" x14ac:dyDescent="0.2">
      <c r="A264" s="131">
        <v>5.2</v>
      </c>
      <c r="B264" s="131">
        <v>4.0999999999999996</v>
      </c>
      <c r="C264" s="144" t="s">
        <v>811</v>
      </c>
      <c r="D264" s="130">
        <f>SUM(D265:D266)</f>
        <v>208000</v>
      </c>
      <c r="E264" s="131" t="s">
        <v>17</v>
      </c>
      <c r="F264" s="131" t="s">
        <v>2724</v>
      </c>
      <c r="G264" s="131" t="s">
        <v>224</v>
      </c>
      <c r="H264" s="101" t="s">
        <v>2338</v>
      </c>
      <c r="I264" s="81" t="s">
        <v>2000</v>
      </c>
      <c r="J264" s="131">
        <v>426</v>
      </c>
      <c r="K264" s="81">
        <v>2021</v>
      </c>
      <c r="L264" s="25">
        <v>627</v>
      </c>
      <c r="M264" s="25">
        <v>1000</v>
      </c>
      <c r="N264" s="131" t="s">
        <v>812</v>
      </c>
      <c r="O264" s="131" t="s">
        <v>746</v>
      </c>
      <c r="P264" s="131" t="s">
        <v>742</v>
      </c>
      <c r="Q264" s="131" t="s">
        <v>189</v>
      </c>
    </row>
    <row r="265" spans="1:17" s="135" customFormat="1" ht="52" x14ac:dyDescent="0.2">
      <c r="A265" s="129" t="s">
        <v>555</v>
      </c>
      <c r="B265" s="129" t="s">
        <v>2135</v>
      </c>
      <c r="C265" s="145" t="s">
        <v>813</v>
      </c>
      <c r="D265" s="149">
        <v>64000</v>
      </c>
      <c r="E265" s="129" t="s">
        <v>17</v>
      </c>
      <c r="F265" s="129" t="s">
        <v>189</v>
      </c>
      <c r="G265" s="129" t="s">
        <v>224</v>
      </c>
      <c r="H265" s="145" t="s">
        <v>2340</v>
      </c>
      <c r="I265" s="129" t="s">
        <v>2000</v>
      </c>
      <c r="J265" s="129">
        <v>1.5</v>
      </c>
      <c r="K265" s="129">
        <v>2020</v>
      </c>
      <c r="L265" s="8">
        <v>2.6</v>
      </c>
      <c r="M265" s="8">
        <v>5</v>
      </c>
      <c r="N265" s="129" t="s">
        <v>814</v>
      </c>
      <c r="O265" s="129" t="s">
        <v>815</v>
      </c>
      <c r="P265" s="129" t="s">
        <v>742</v>
      </c>
      <c r="Q265" s="129" t="s">
        <v>189</v>
      </c>
    </row>
    <row r="266" spans="1:17" ht="39" x14ac:dyDescent="0.2">
      <c r="A266" s="129" t="s">
        <v>560</v>
      </c>
      <c r="B266" s="129" t="s">
        <v>2136</v>
      </c>
      <c r="C266" s="145" t="s">
        <v>816</v>
      </c>
      <c r="D266" s="146">
        <v>144000</v>
      </c>
      <c r="E266" s="129" t="s">
        <v>17</v>
      </c>
      <c r="F266" s="129" t="s">
        <v>189</v>
      </c>
      <c r="G266" s="129" t="s">
        <v>224</v>
      </c>
      <c r="H266" s="100" t="s">
        <v>2331</v>
      </c>
      <c r="I266" s="80" t="s">
        <v>18</v>
      </c>
      <c r="J266" s="8">
        <v>43.5</v>
      </c>
      <c r="K266" s="80">
        <v>2020</v>
      </c>
      <c r="L266" s="8">
        <v>39</v>
      </c>
      <c r="M266" s="8">
        <v>31.5</v>
      </c>
      <c r="N266" s="129" t="s">
        <v>817</v>
      </c>
      <c r="O266" s="129" t="s">
        <v>1995</v>
      </c>
      <c r="P266" s="129" t="s">
        <v>742</v>
      </c>
      <c r="Q266" s="129" t="s">
        <v>189</v>
      </c>
    </row>
    <row r="267" spans="1:17" ht="26" x14ac:dyDescent="0.2">
      <c r="A267" s="131">
        <v>5.3</v>
      </c>
      <c r="B267" s="131">
        <v>2.2999999999999998</v>
      </c>
      <c r="C267" s="144" t="s">
        <v>818</v>
      </c>
      <c r="D267" s="150">
        <f>SUM(D268:D269)</f>
        <v>26000</v>
      </c>
      <c r="E267" s="131"/>
      <c r="F267" s="131" t="s">
        <v>392</v>
      </c>
      <c r="G267" s="131" t="s">
        <v>224</v>
      </c>
      <c r="H267" s="144" t="s">
        <v>2354</v>
      </c>
      <c r="I267" s="131" t="s">
        <v>30</v>
      </c>
      <c r="J267" s="154">
        <v>256</v>
      </c>
      <c r="K267" s="131">
        <v>2021</v>
      </c>
      <c r="L267" s="154">
        <v>220</v>
      </c>
      <c r="M267" s="154">
        <v>170</v>
      </c>
      <c r="N267" s="131" t="s">
        <v>820</v>
      </c>
      <c r="O267" s="131" t="s">
        <v>746</v>
      </c>
      <c r="P267" s="131" t="s">
        <v>742</v>
      </c>
      <c r="Q267" s="131" t="s">
        <v>146</v>
      </c>
    </row>
    <row r="268" spans="1:17" ht="52" x14ac:dyDescent="0.2">
      <c r="A268" s="129" t="s">
        <v>821</v>
      </c>
      <c r="B268" s="129" t="s">
        <v>395</v>
      </c>
      <c r="C268" s="145" t="s">
        <v>822</v>
      </c>
      <c r="D268" s="146">
        <v>8000</v>
      </c>
      <c r="E268" s="129" t="s">
        <v>17</v>
      </c>
      <c r="F268" s="129" t="s">
        <v>189</v>
      </c>
      <c r="G268" s="129" t="s">
        <v>224</v>
      </c>
      <c r="H268" s="100" t="s">
        <v>2366</v>
      </c>
      <c r="I268" s="80" t="s">
        <v>30</v>
      </c>
      <c r="J268" s="121" t="s">
        <v>235</v>
      </c>
      <c r="K268" s="80" t="s">
        <v>235</v>
      </c>
      <c r="L268" s="121" t="s">
        <v>235</v>
      </c>
      <c r="M268" s="121" t="s">
        <v>235</v>
      </c>
      <c r="N268" s="129" t="s">
        <v>820</v>
      </c>
      <c r="O268" s="129" t="s">
        <v>746</v>
      </c>
      <c r="P268" s="129" t="s">
        <v>742</v>
      </c>
      <c r="Q268" s="129" t="s">
        <v>189</v>
      </c>
    </row>
    <row r="269" spans="1:17" ht="39" x14ac:dyDescent="0.2">
      <c r="A269" s="129" t="s">
        <v>823</v>
      </c>
      <c r="B269" s="129" t="s">
        <v>395</v>
      </c>
      <c r="C269" s="145" t="s">
        <v>824</v>
      </c>
      <c r="D269" s="149">
        <v>18000</v>
      </c>
      <c r="E269" s="129" t="s">
        <v>17</v>
      </c>
      <c r="F269" s="129" t="s">
        <v>189</v>
      </c>
      <c r="G269" s="129" t="s">
        <v>224</v>
      </c>
      <c r="H269" s="145" t="s">
        <v>2374</v>
      </c>
      <c r="I269" s="129" t="s">
        <v>30</v>
      </c>
      <c r="J269" s="48" t="s">
        <v>235</v>
      </c>
      <c r="K269" s="129" t="s">
        <v>235</v>
      </c>
      <c r="L269" s="48" t="s">
        <v>235</v>
      </c>
      <c r="M269" s="48" t="s">
        <v>235</v>
      </c>
      <c r="N269" s="129" t="s">
        <v>825</v>
      </c>
      <c r="O269" s="129" t="s">
        <v>746</v>
      </c>
      <c r="P269" s="127" t="s">
        <v>237</v>
      </c>
      <c r="Q269" s="129" t="s">
        <v>1997</v>
      </c>
    </row>
    <row r="270" spans="1:17" ht="25.5" customHeight="1" x14ac:dyDescent="0.2">
      <c r="A270" s="436">
        <v>5.4</v>
      </c>
      <c r="B270" s="436">
        <v>5.5</v>
      </c>
      <c r="C270" s="437" t="s">
        <v>826</v>
      </c>
      <c r="D270" s="438">
        <f>SUM(D272:D275)</f>
        <v>20000</v>
      </c>
      <c r="E270" s="436"/>
      <c r="F270" s="436" t="s">
        <v>827</v>
      </c>
      <c r="G270" s="436" t="s">
        <v>392</v>
      </c>
      <c r="H270" s="101" t="s">
        <v>2382</v>
      </c>
      <c r="I270" s="81" t="s">
        <v>30</v>
      </c>
      <c r="J270" s="119" t="s">
        <v>235</v>
      </c>
      <c r="K270" s="81" t="s">
        <v>235</v>
      </c>
      <c r="L270" s="119" t="s">
        <v>235</v>
      </c>
      <c r="M270" s="119" t="s">
        <v>235</v>
      </c>
      <c r="N270" s="436" t="s">
        <v>828</v>
      </c>
      <c r="O270" s="436" t="s">
        <v>746</v>
      </c>
      <c r="P270" s="439" t="s">
        <v>237</v>
      </c>
      <c r="Q270" s="436" t="s">
        <v>189</v>
      </c>
    </row>
    <row r="271" spans="1:17" ht="26" x14ac:dyDescent="0.2">
      <c r="A271" s="436"/>
      <c r="B271" s="436"/>
      <c r="C271" s="437"/>
      <c r="D271" s="438"/>
      <c r="E271" s="436"/>
      <c r="F271" s="436"/>
      <c r="G271" s="436"/>
      <c r="H271" s="101" t="s">
        <v>2395</v>
      </c>
      <c r="I271" s="81" t="s">
        <v>819</v>
      </c>
      <c r="J271" s="119" t="s">
        <v>235</v>
      </c>
      <c r="K271" s="81" t="s">
        <v>235</v>
      </c>
      <c r="L271" s="119" t="s">
        <v>235</v>
      </c>
      <c r="M271" s="119" t="s">
        <v>235</v>
      </c>
      <c r="N271" s="436"/>
      <c r="O271" s="436"/>
      <c r="P271" s="441"/>
      <c r="Q271" s="436"/>
    </row>
    <row r="272" spans="1:17" ht="65" x14ac:dyDescent="0.2">
      <c r="A272" s="156" t="s">
        <v>829</v>
      </c>
      <c r="B272" s="156" t="s">
        <v>2137</v>
      </c>
      <c r="C272" s="157" t="s">
        <v>830</v>
      </c>
      <c r="D272" s="158">
        <v>10000</v>
      </c>
      <c r="E272" s="156" t="s">
        <v>17</v>
      </c>
      <c r="F272" s="156" t="s">
        <v>189</v>
      </c>
      <c r="G272" s="156" t="s">
        <v>121</v>
      </c>
      <c r="H272" s="157" t="s">
        <v>831</v>
      </c>
      <c r="I272" s="156" t="s">
        <v>30</v>
      </c>
      <c r="J272" s="36" t="s">
        <v>235</v>
      </c>
      <c r="K272" s="156" t="s">
        <v>235</v>
      </c>
      <c r="L272" s="36" t="s">
        <v>235</v>
      </c>
      <c r="M272" s="36" t="s">
        <v>235</v>
      </c>
      <c r="N272" s="156" t="s">
        <v>832</v>
      </c>
      <c r="O272" s="156" t="s">
        <v>746</v>
      </c>
      <c r="P272" s="156" t="s">
        <v>237</v>
      </c>
      <c r="Q272" s="156" t="s">
        <v>189</v>
      </c>
    </row>
    <row r="273" spans="1:17" ht="26" x14ac:dyDescent="0.2">
      <c r="A273" s="401" t="s">
        <v>833</v>
      </c>
      <c r="B273" s="401"/>
      <c r="C273" s="404" t="s">
        <v>834</v>
      </c>
      <c r="D273" s="433">
        <v>10000</v>
      </c>
      <c r="E273" s="401" t="s">
        <v>17</v>
      </c>
      <c r="F273" s="401" t="s">
        <v>189</v>
      </c>
      <c r="G273" s="401" t="s">
        <v>187</v>
      </c>
      <c r="H273" s="100" t="s">
        <v>835</v>
      </c>
      <c r="I273" s="80" t="s">
        <v>30</v>
      </c>
      <c r="J273" s="121" t="s">
        <v>235</v>
      </c>
      <c r="K273" s="80" t="s">
        <v>235</v>
      </c>
      <c r="L273" s="121">
        <v>0</v>
      </c>
      <c r="M273" s="121">
        <v>0</v>
      </c>
      <c r="N273" s="401" t="s">
        <v>836</v>
      </c>
      <c r="O273" s="401" t="s">
        <v>746</v>
      </c>
      <c r="P273" s="401" t="s">
        <v>237</v>
      </c>
      <c r="Q273" s="401" t="s">
        <v>189</v>
      </c>
    </row>
    <row r="274" spans="1:17" ht="26" x14ac:dyDescent="0.2">
      <c r="A274" s="401"/>
      <c r="B274" s="401"/>
      <c r="C274" s="404"/>
      <c r="D274" s="433"/>
      <c r="E274" s="401"/>
      <c r="F274" s="401"/>
      <c r="G274" s="401"/>
      <c r="H274" s="145" t="s">
        <v>837</v>
      </c>
      <c r="I274" s="129" t="s">
        <v>30</v>
      </c>
      <c r="J274" s="48" t="s">
        <v>235</v>
      </c>
      <c r="K274" s="129" t="s">
        <v>235</v>
      </c>
      <c r="L274" s="48">
        <v>0</v>
      </c>
      <c r="M274" s="48">
        <v>0</v>
      </c>
      <c r="N274" s="401"/>
      <c r="O274" s="401"/>
      <c r="P274" s="401"/>
      <c r="Q274" s="401"/>
    </row>
    <row r="275" spans="1:17" ht="26" x14ac:dyDescent="0.2">
      <c r="A275" s="401"/>
      <c r="B275" s="401"/>
      <c r="C275" s="404"/>
      <c r="D275" s="433"/>
      <c r="E275" s="401"/>
      <c r="F275" s="401"/>
      <c r="G275" s="401"/>
      <c r="H275" s="145" t="s">
        <v>838</v>
      </c>
      <c r="I275" s="129" t="s">
        <v>839</v>
      </c>
      <c r="J275" s="48" t="s">
        <v>235</v>
      </c>
      <c r="K275" s="129" t="s">
        <v>235</v>
      </c>
      <c r="L275" s="48">
        <v>0</v>
      </c>
      <c r="M275" s="48">
        <v>0</v>
      </c>
      <c r="N275" s="401"/>
      <c r="O275" s="401"/>
      <c r="P275" s="401"/>
      <c r="Q275" s="401"/>
    </row>
    <row r="276" spans="1:17" ht="39" x14ac:dyDescent="0.2">
      <c r="A276" s="436">
        <v>5.5</v>
      </c>
      <c r="B276" s="436"/>
      <c r="C276" s="437" t="s">
        <v>2024</v>
      </c>
      <c r="D276" s="438">
        <f>SUM(D279:D280)</f>
        <v>30000</v>
      </c>
      <c r="E276" s="436"/>
      <c r="F276" s="436" t="s">
        <v>2724</v>
      </c>
      <c r="G276" s="436" t="s">
        <v>224</v>
      </c>
      <c r="H276" s="144" t="s">
        <v>2422</v>
      </c>
      <c r="I276" s="131" t="s">
        <v>30</v>
      </c>
      <c r="J276" s="154" t="s">
        <v>235</v>
      </c>
      <c r="K276" s="131" t="s">
        <v>235</v>
      </c>
      <c r="L276" s="154">
        <v>0</v>
      </c>
      <c r="M276" s="154">
        <v>0</v>
      </c>
      <c r="N276" s="131" t="s">
        <v>840</v>
      </c>
      <c r="O276" s="131" t="s">
        <v>36</v>
      </c>
      <c r="P276" s="131" t="s">
        <v>537</v>
      </c>
      <c r="Q276" s="131" t="s">
        <v>841</v>
      </c>
    </row>
    <row r="277" spans="1:17" ht="26" x14ac:dyDescent="0.2">
      <c r="A277" s="436"/>
      <c r="B277" s="436"/>
      <c r="C277" s="437"/>
      <c r="D277" s="438"/>
      <c r="E277" s="436"/>
      <c r="F277" s="436"/>
      <c r="G277" s="436"/>
      <c r="H277" s="144" t="s">
        <v>2402</v>
      </c>
      <c r="I277" s="131" t="s">
        <v>30</v>
      </c>
      <c r="J277" s="154" t="s">
        <v>235</v>
      </c>
      <c r="K277" s="131" t="s">
        <v>235</v>
      </c>
      <c r="L277" s="154">
        <v>0</v>
      </c>
      <c r="M277" s="154">
        <v>0</v>
      </c>
      <c r="N277" s="131" t="s">
        <v>842</v>
      </c>
      <c r="O277" s="131" t="s">
        <v>36</v>
      </c>
      <c r="P277" s="131" t="s">
        <v>237</v>
      </c>
      <c r="Q277" s="131" t="s">
        <v>189</v>
      </c>
    </row>
    <row r="278" spans="1:17" ht="26" x14ac:dyDescent="0.2">
      <c r="A278" s="436"/>
      <c r="B278" s="436"/>
      <c r="C278" s="437"/>
      <c r="D278" s="438"/>
      <c r="E278" s="436"/>
      <c r="F278" s="436"/>
      <c r="G278" s="436"/>
      <c r="H278" s="101" t="s">
        <v>843</v>
      </c>
      <c r="I278" s="81" t="s">
        <v>30</v>
      </c>
      <c r="J278" s="119" t="s">
        <v>235</v>
      </c>
      <c r="K278" s="81" t="s">
        <v>235</v>
      </c>
      <c r="L278" s="119">
        <v>0</v>
      </c>
      <c r="M278" s="119">
        <v>0</v>
      </c>
      <c r="N278" s="131" t="s">
        <v>842</v>
      </c>
      <c r="O278" s="131" t="s">
        <v>36</v>
      </c>
      <c r="P278" s="131" t="s">
        <v>237</v>
      </c>
      <c r="Q278" s="131" t="s">
        <v>189</v>
      </c>
    </row>
    <row r="279" spans="1:17" ht="78" x14ac:dyDescent="0.2">
      <c r="A279" s="129" t="s">
        <v>844</v>
      </c>
      <c r="B279" s="129"/>
      <c r="C279" s="145" t="s">
        <v>845</v>
      </c>
      <c r="D279" s="146">
        <v>10000</v>
      </c>
      <c r="E279" s="129" t="s">
        <v>17</v>
      </c>
      <c r="F279" s="129" t="s">
        <v>189</v>
      </c>
      <c r="G279" s="129" t="s">
        <v>224</v>
      </c>
      <c r="H279" s="100" t="s">
        <v>2446</v>
      </c>
      <c r="I279" s="80" t="s">
        <v>30</v>
      </c>
      <c r="J279" s="48" t="s">
        <v>235</v>
      </c>
      <c r="K279" s="80" t="s">
        <v>235</v>
      </c>
      <c r="L279" s="48" t="s">
        <v>235</v>
      </c>
      <c r="M279" s="48" t="s">
        <v>235</v>
      </c>
      <c r="N279" s="80" t="s">
        <v>1998</v>
      </c>
      <c r="O279" s="80" t="s">
        <v>746</v>
      </c>
      <c r="P279" s="80" t="s">
        <v>237</v>
      </c>
      <c r="Q279" s="80" t="s">
        <v>189</v>
      </c>
    </row>
    <row r="280" spans="1:17" ht="52" x14ac:dyDescent="0.2">
      <c r="A280" s="129" t="s">
        <v>846</v>
      </c>
      <c r="B280" s="129"/>
      <c r="C280" s="145" t="s">
        <v>847</v>
      </c>
      <c r="D280" s="146">
        <v>20000</v>
      </c>
      <c r="E280" s="129" t="s">
        <v>17</v>
      </c>
      <c r="F280" s="129" t="s">
        <v>189</v>
      </c>
      <c r="G280" s="129" t="s">
        <v>105</v>
      </c>
      <c r="H280" s="100" t="s">
        <v>2447</v>
      </c>
      <c r="I280" s="80" t="s">
        <v>30</v>
      </c>
      <c r="J280" s="48" t="s">
        <v>235</v>
      </c>
      <c r="K280" s="80" t="s">
        <v>235</v>
      </c>
      <c r="L280" s="48" t="s">
        <v>235</v>
      </c>
      <c r="M280" s="48" t="s">
        <v>235</v>
      </c>
      <c r="N280" s="80" t="s">
        <v>1998</v>
      </c>
      <c r="O280" s="80" t="s">
        <v>746</v>
      </c>
      <c r="P280" s="80" t="s">
        <v>237</v>
      </c>
      <c r="Q280" s="80" t="s">
        <v>189</v>
      </c>
    </row>
    <row r="281" spans="1:17" ht="52" x14ac:dyDescent="0.2">
      <c r="A281" s="268">
        <v>5.6</v>
      </c>
      <c r="B281" s="268">
        <v>3.3</v>
      </c>
      <c r="C281" s="277" t="s">
        <v>2837</v>
      </c>
      <c r="D281" s="279">
        <f>SUM(D282:D284)</f>
        <v>585600</v>
      </c>
      <c r="E281" s="276"/>
      <c r="F281" s="268" t="s">
        <v>189</v>
      </c>
      <c r="G281" s="268" t="s">
        <v>105</v>
      </c>
      <c r="H281" s="277" t="s">
        <v>2683</v>
      </c>
      <c r="I281" s="268" t="s">
        <v>819</v>
      </c>
      <c r="J281" s="269" t="s">
        <v>235</v>
      </c>
      <c r="K281" s="268" t="s">
        <v>235</v>
      </c>
      <c r="L281" s="268" t="s">
        <v>235</v>
      </c>
      <c r="M281" s="268" t="s">
        <v>235</v>
      </c>
      <c r="N281" s="268" t="s">
        <v>2684</v>
      </c>
      <c r="O281" s="268" t="s">
        <v>746</v>
      </c>
      <c r="P281" s="268" t="s">
        <v>2685</v>
      </c>
      <c r="Q281" s="268" t="s">
        <v>189</v>
      </c>
    </row>
    <row r="282" spans="1:17" ht="52" x14ac:dyDescent="0.2">
      <c r="A282" s="270" t="s">
        <v>1466</v>
      </c>
      <c r="B282" s="270" t="s">
        <v>1614</v>
      </c>
      <c r="C282" s="272" t="s">
        <v>2838</v>
      </c>
      <c r="D282" s="275">
        <v>201600</v>
      </c>
      <c r="E282" s="273" t="s">
        <v>17</v>
      </c>
      <c r="F282" s="270" t="s">
        <v>189</v>
      </c>
      <c r="G282" s="270" t="s">
        <v>105</v>
      </c>
      <c r="H282" s="272" t="s">
        <v>2686</v>
      </c>
      <c r="I282" s="270" t="s">
        <v>819</v>
      </c>
      <c r="J282" s="271" t="s">
        <v>235</v>
      </c>
      <c r="K282" s="270" t="s">
        <v>235</v>
      </c>
      <c r="L282" s="270" t="s">
        <v>235</v>
      </c>
      <c r="M282" s="270" t="s">
        <v>235</v>
      </c>
      <c r="N282" s="270" t="s">
        <v>2684</v>
      </c>
      <c r="O282" s="270" t="s">
        <v>746</v>
      </c>
      <c r="P282" s="270" t="s">
        <v>237</v>
      </c>
      <c r="Q282" s="270" t="s">
        <v>189</v>
      </c>
    </row>
    <row r="283" spans="1:17" ht="39" x14ac:dyDescent="0.2">
      <c r="A283" s="270" t="s">
        <v>2153</v>
      </c>
      <c r="B283" s="270" t="s">
        <v>2826</v>
      </c>
      <c r="C283" s="272" t="s">
        <v>2827</v>
      </c>
      <c r="D283" s="275">
        <v>64000</v>
      </c>
      <c r="E283" s="273" t="s">
        <v>46</v>
      </c>
      <c r="F283" s="270" t="s">
        <v>189</v>
      </c>
      <c r="G283" s="270" t="s">
        <v>105</v>
      </c>
      <c r="H283" s="272" t="s">
        <v>2687</v>
      </c>
      <c r="I283" s="270" t="s">
        <v>18</v>
      </c>
      <c r="J283" s="271">
        <v>17.899999999999999</v>
      </c>
      <c r="K283" s="270">
        <v>2020</v>
      </c>
      <c r="L283" s="270">
        <v>14.9</v>
      </c>
      <c r="M283" s="270">
        <v>10</v>
      </c>
      <c r="N283" s="270" t="s">
        <v>807</v>
      </c>
      <c r="O283" s="270" t="s">
        <v>36</v>
      </c>
      <c r="P283" s="270" t="s">
        <v>2688</v>
      </c>
      <c r="Q283" s="270" t="s">
        <v>181</v>
      </c>
    </row>
    <row r="284" spans="1:17" ht="52" x14ac:dyDescent="0.2">
      <c r="A284" s="270" t="s">
        <v>2828</v>
      </c>
      <c r="B284" s="270" t="s">
        <v>2689</v>
      </c>
      <c r="C284" s="272" t="s">
        <v>2839</v>
      </c>
      <c r="D284" s="275">
        <v>320000</v>
      </c>
      <c r="E284" s="273" t="s">
        <v>17</v>
      </c>
      <c r="F284" s="270" t="s">
        <v>189</v>
      </c>
      <c r="G284" s="270" t="s">
        <v>105</v>
      </c>
      <c r="H284" s="272" t="s">
        <v>2690</v>
      </c>
      <c r="I284" s="270" t="s">
        <v>819</v>
      </c>
      <c r="J284" s="271" t="s">
        <v>235</v>
      </c>
      <c r="K284" s="270" t="s">
        <v>235</v>
      </c>
      <c r="L284" s="270" t="s">
        <v>235</v>
      </c>
      <c r="M284" s="270" t="s">
        <v>235</v>
      </c>
      <c r="N284" s="270" t="s">
        <v>2684</v>
      </c>
      <c r="O284" s="270" t="s">
        <v>746</v>
      </c>
      <c r="P284" s="270" t="s">
        <v>2688</v>
      </c>
      <c r="Q284" s="270" t="s">
        <v>189</v>
      </c>
    </row>
    <row r="285" spans="1:17" ht="39" x14ac:dyDescent="0.2">
      <c r="A285" s="131">
        <v>6</v>
      </c>
      <c r="B285" s="131" t="s">
        <v>2173</v>
      </c>
      <c r="C285" s="144" t="s">
        <v>848</v>
      </c>
      <c r="D285" s="150">
        <f>D286+D289+D294</f>
        <v>12279131.802687848</v>
      </c>
      <c r="E285" s="131"/>
      <c r="F285" s="131"/>
      <c r="G285" s="131"/>
      <c r="H285" s="144" t="s">
        <v>849</v>
      </c>
      <c r="I285" s="131" t="s">
        <v>18</v>
      </c>
      <c r="J285" s="25" t="s">
        <v>235</v>
      </c>
      <c r="K285" s="131" t="s">
        <v>235</v>
      </c>
      <c r="L285" s="25" t="s">
        <v>235</v>
      </c>
      <c r="M285" s="25" t="s">
        <v>235</v>
      </c>
      <c r="N285" s="131" t="s">
        <v>733</v>
      </c>
      <c r="O285" s="131" t="s">
        <v>746</v>
      </c>
      <c r="P285" s="131" t="s">
        <v>237</v>
      </c>
      <c r="Q285" s="131" t="s">
        <v>189</v>
      </c>
    </row>
    <row r="286" spans="1:17" ht="39" x14ac:dyDescent="0.2">
      <c r="A286" s="131">
        <v>6.1</v>
      </c>
      <c r="B286" s="131">
        <v>3.1</v>
      </c>
      <c r="C286" s="101" t="s">
        <v>850</v>
      </c>
      <c r="D286" s="130">
        <f>SUM(D287:D288)</f>
        <v>276000</v>
      </c>
      <c r="E286" s="131"/>
      <c r="F286" s="131" t="s">
        <v>2725</v>
      </c>
      <c r="G286" s="131" t="s">
        <v>392</v>
      </c>
      <c r="H286" s="144" t="s">
        <v>2454</v>
      </c>
      <c r="I286" s="131" t="s">
        <v>18</v>
      </c>
      <c r="J286" s="25">
        <v>82.2</v>
      </c>
      <c r="K286" s="131">
        <v>2021</v>
      </c>
      <c r="L286" s="25">
        <v>85</v>
      </c>
      <c r="M286" s="25">
        <v>90</v>
      </c>
      <c r="N286" s="131" t="s">
        <v>851</v>
      </c>
      <c r="O286" s="131" t="s">
        <v>746</v>
      </c>
      <c r="P286" s="131" t="s">
        <v>237</v>
      </c>
      <c r="Q286" s="131" t="s">
        <v>189</v>
      </c>
    </row>
    <row r="287" spans="1:17" ht="39" x14ac:dyDescent="0.2">
      <c r="A287" s="129" t="s">
        <v>852</v>
      </c>
      <c r="B287" s="80" t="s">
        <v>2138</v>
      </c>
      <c r="C287" s="100" t="s">
        <v>853</v>
      </c>
      <c r="D287" s="146">
        <f>500*8</f>
        <v>4000</v>
      </c>
      <c r="E287" s="80" t="s">
        <v>17</v>
      </c>
      <c r="F287" s="80" t="s">
        <v>189</v>
      </c>
      <c r="G287" s="129" t="s">
        <v>105</v>
      </c>
      <c r="H287" s="145" t="s">
        <v>2462</v>
      </c>
      <c r="I287" s="129" t="s">
        <v>30</v>
      </c>
      <c r="J287" s="48" t="s">
        <v>235</v>
      </c>
      <c r="K287" s="129" t="s">
        <v>235</v>
      </c>
      <c r="L287" s="48" t="s">
        <v>235</v>
      </c>
      <c r="M287" s="48" t="s">
        <v>235</v>
      </c>
      <c r="N287" s="129" t="s">
        <v>189</v>
      </c>
      <c r="O287" s="129" t="s">
        <v>741</v>
      </c>
      <c r="P287" s="129" t="s">
        <v>237</v>
      </c>
      <c r="Q287" s="129" t="s">
        <v>854</v>
      </c>
    </row>
    <row r="288" spans="1:17" ht="39" x14ac:dyDescent="0.2">
      <c r="A288" s="129" t="s">
        <v>855</v>
      </c>
      <c r="B288" s="129" t="s">
        <v>460</v>
      </c>
      <c r="C288" s="100" t="s">
        <v>856</v>
      </c>
      <c r="D288" s="146">
        <f>34000*8</f>
        <v>272000</v>
      </c>
      <c r="E288" s="80" t="s">
        <v>17</v>
      </c>
      <c r="F288" s="80" t="s">
        <v>189</v>
      </c>
      <c r="G288" s="129" t="s">
        <v>185</v>
      </c>
      <c r="H288" s="100" t="s">
        <v>857</v>
      </c>
      <c r="I288" s="80" t="s">
        <v>571</v>
      </c>
      <c r="J288" s="48">
        <v>161.1</v>
      </c>
      <c r="K288" s="80">
        <v>2021</v>
      </c>
      <c r="L288" s="48">
        <v>200</v>
      </c>
      <c r="M288" s="48">
        <v>300</v>
      </c>
      <c r="N288" s="80" t="s">
        <v>851</v>
      </c>
      <c r="O288" s="80" t="s">
        <v>746</v>
      </c>
      <c r="P288" s="80" t="s">
        <v>237</v>
      </c>
      <c r="Q288" s="80" t="s">
        <v>854</v>
      </c>
    </row>
    <row r="289" spans="1:17" ht="26" x14ac:dyDescent="0.2">
      <c r="A289" s="131">
        <v>6.2</v>
      </c>
      <c r="B289" s="131">
        <v>3.1</v>
      </c>
      <c r="C289" s="144" t="s">
        <v>858</v>
      </c>
      <c r="D289" s="150">
        <f>SUM(D290:D293)</f>
        <v>1694531.8026878475</v>
      </c>
      <c r="E289" s="131"/>
      <c r="F289" s="131" t="s">
        <v>767</v>
      </c>
      <c r="G289" s="131" t="s">
        <v>392</v>
      </c>
      <c r="H289" s="144" t="s">
        <v>859</v>
      </c>
      <c r="I289" s="131" t="s">
        <v>30</v>
      </c>
      <c r="J289" s="154" t="s">
        <v>235</v>
      </c>
      <c r="K289" s="131" t="s">
        <v>235</v>
      </c>
      <c r="L289" s="154" t="s">
        <v>235</v>
      </c>
      <c r="M289" s="154" t="s">
        <v>235</v>
      </c>
      <c r="N289" s="131" t="s">
        <v>851</v>
      </c>
      <c r="O289" s="131" t="s">
        <v>746</v>
      </c>
      <c r="P289" s="131" t="s">
        <v>237</v>
      </c>
      <c r="Q289" s="131" t="s">
        <v>854</v>
      </c>
    </row>
    <row r="290" spans="1:17" ht="39" x14ac:dyDescent="0.2">
      <c r="A290" s="401" t="s">
        <v>860</v>
      </c>
      <c r="B290" s="401" t="s">
        <v>70</v>
      </c>
      <c r="C290" s="404" t="s">
        <v>861</v>
      </c>
      <c r="D290" s="433">
        <v>1692531.8026878475</v>
      </c>
      <c r="E290" s="401" t="s">
        <v>17</v>
      </c>
      <c r="F290" s="401" t="s">
        <v>189</v>
      </c>
      <c r="G290" s="401" t="s">
        <v>862</v>
      </c>
      <c r="H290" s="100" t="s">
        <v>863</v>
      </c>
      <c r="I290" s="80" t="s">
        <v>18</v>
      </c>
      <c r="J290" s="8" t="s">
        <v>235</v>
      </c>
      <c r="K290" s="80">
        <v>2021</v>
      </c>
      <c r="L290" s="8">
        <v>150</v>
      </c>
      <c r="M290" s="8">
        <v>200</v>
      </c>
      <c r="N290" s="80" t="s">
        <v>851</v>
      </c>
      <c r="O290" s="80" t="s">
        <v>741</v>
      </c>
      <c r="P290" s="80" t="s">
        <v>237</v>
      </c>
      <c r="Q290" s="80" t="s">
        <v>189</v>
      </c>
    </row>
    <row r="291" spans="1:17" ht="39" x14ac:dyDescent="0.2">
      <c r="A291" s="401"/>
      <c r="B291" s="401"/>
      <c r="C291" s="404"/>
      <c r="D291" s="433"/>
      <c r="E291" s="401"/>
      <c r="F291" s="401"/>
      <c r="G291" s="401"/>
      <c r="H291" s="145" t="s">
        <v>864</v>
      </c>
      <c r="I291" s="129" t="s">
        <v>18</v>
      </c>
      <c r="J291" s="8" t="s">
        <v>235</v>
      </c>
      <c r="K291" s="129">
        <v>2021</v>
      </c>
      <c r="L291" s="8">
        <v>150</v>
      </c>
      <c r="M291" s="8">
        <v>200</v>
      </c>
      <c r="N291" s="129" t="s">
        <v>851</v>
      </c>
      <c r="O291" s="129" t="s">
        <v>741</v>
      </c>
      <c r="P291" s="129" t="s">
        <v>237</v>
      </c>
      <c r="Q291" s="129" t="s">
        <v>189</v>
      </c>
    </row>
    <row r="292" spans="1:17" ht="65" x14ac:dyDescent="0.2">
      <c r="A292" s="129" t="s">
        <v>865</v>
      </c>
      <c r="B292" s="129" t="s">
        <v>455</v>
      </c>
      <c r="C292" s="145" t="s">
        <v>866</v>
      </c>
      <c r="D292" s="149">
        <v>1000</v>
      </c>
      <c r="E292" s="129" t="s">
        <v>17</v>
      </c>
      <c r="F292" s="129" t="s">
        <v>189</v>
      </c>
      <c r="G292" s="129" t="s">
        <v>867</v>
      </c>
      <c r="H292" s="157" t="s">
        <v>2448</v>
      </c>
      <c r="I292" s="156" t="s">
        <v>30</v>
      </c>
      <c r="J292" s="36" t="s">
        <v>235</v>
      </c>
      <c r="K292" s="156" t="s">
        <v>235</v>
      </c>
      <c r="L292" s="36" t="s">
        <v>235</v>
      </c>
      <c r="M292" s="36" t="s">
        <v>235</v>
      </c>
      <c r="N292" s="156" t="s">
        <v>189</v>
      </c>
      <c r="O292" s="156" t="s">
        <v>741</v>
      </c>
      <c r="P292" s="156" t="s">
        <v>237</v>
      </c>
      <c r="Q292" s="156" t="s">
        <v>189</v>
      </c>
    </row>
    <row r="293" spans="1:17" ht="39" x14ac:dyDescent="0.2">
      <c r="A293" s="129" t="s">
        <v>868</v>
      </c>
      <c r="B293" s="129" t="s">
        <v>464</v>
      </c>
      <c r="C293" s="145" t="s">
        <v>869</v>
      </c>
      <c r="D293" s="149">
        <v>1000</v>
      </c>
      <c r="E293" s="129" t="s">
        <v>17</v>
      </c>
      <c r="F293" s="129" t="s">
        <v>189</v>
      </c>
      <c r="G293" s="129" t="s">
        <v>867</v>
      </c>
      <c r="H293" s="157" t="s">
        <v>2448</v>
      </c>
      <c r="I293" s="156" t="s">
        <v>30</v>
      </c>
      <c r="J293" s="36" t="s">
        <v>235</v>
      </c>
      <c r="K293" s="156" t="s">
        <v>235</v>
      </c>
      <c r="L293" s="36" t="s">
        <v>235</v>
      </c>
      <c r="M293" s="36" t="s">
        <v>235</v>
      </c>
      <c r="N293" s="156" t="s">
        <v>189</v>
      </c>
      <c r="O293" s="156" t="s">
        <v>741</v>
      </c>
      <c r="P293" s="156" t="s">
        <v>237</v>
      </c>
      <c r="Q293" s="156" t="s">
        <v>189</v>
      </c>
    </row>
    <row r="294" spans="1:17" ht="39" x14ac:dyDescent="0.2">
      <c r="A294" s="131">
        <v>6.3</v>
      </c>
      <c r="B294" s="131">
        <v>3.1</v>
      </c>
      <c r="C294" s="144" t="s">
        <v>870</v>
      </c>
      <c r="D294" s="150">
        <f>SUM(D295:D296)</f>
        <v>10308600</v>
      </c>
      <c r="E294" s="131"/>
      <c r="F294" s="131" t="s">
        <v>767</v>
      </c>
      <c r="G294" s="131" t="s">
        <v>392</v>
      </c>
      <c r="H294" s="159" t="s">
        <v>871</v>
      </c>
      <c r="I294" s="160" t="s">
        <v>18</v>
      </c>
      <c r="J294" s="261"/>
      <c r="K294" s="160">
        <v>2021</v>
      </c>
      <c r="L294" s="201">
        <v>100</v>
      </c>
      <c r="M294" s="201">
        <v>100</v>
      </c>
      <c r="N294" s="160" t="s">
        <v>189</v>
      </c>
      <c r="O294" s="160" t="s">
        <v>746</v>
      </c>
      <c r="P294" s="160" t="s">
        <v>237</v>
      </c>
      <c r="Q294" s="160" t="s">
        <v>189</v>
      </c>
    </row>
    <row r="295" spans="1:17" ht="39" x14ac:dyDescent="0.2">
      <c r="A295" s="129" t="s">
        <v>872</v>
      </c>
      <c r="B295" s="129" t="s">
        <v>71</v>
      </c>
      <c r="C295" s="145" t="s">
        <v>2299</v>
      </c>
      <c r="D295" s="149">
        <v>8600</v>
      </c>
      <c r="E295" s="129" t="s">
        <v>17</v>
      </c>
      <c r="F295" s="129" t="s">
        <v>189</v>
      </c>
      <c r="G295" s="129" t="s">
        <v>2726</v>
      </c>
      <c r="H295" s="157" t="s">
        <v>2448</v>
      </c>
      <c r="I295" s="156" t="s">
        <v>30</v>
      </c>
      <c r="J295" s="36" t="s">
        <v>235</v>
      </c>
      <c r="K295" s="156" t="s">
        <v>235</v>
      </c>
      <c r="L295" s="36" t="s">
        <v>235</v>
      </c>
      <c r="M295" s="36" t="s">
        <v>235</v>
      </c>
      <c r="N295" s="156" t="s">
        <v>189</v>
      </c>
      <c r="O295" s="156" t="s">
        <v>741</v>
      </c>
      <c r="P295" s="156" t="s">
        <v>873</v>
      </c>
      <c r="Q295" s="156" t="s">
        <v>2001</v>
      </c>
    </row>
    <row r="296" spans="1:17" ht="78" x14ac:dyDescent="0.2">
      <c r="A296" s="129" t="s">
        <v>874</v>
      </c>
      <c r="B296" s="129" t="s">
        <v>72</v>
      </c>
      <c r="C296" s="145" t="s">
        <v>875</v>
      </c>
      <c r="D296" s="149">
        <v>10300000</v>
      </c>
      <c r="E296" s="129" t="s">
        <v>17</v>
      </c>
      <c r="F296" s="129" t="s">
        <v>189</v>
      </c>
      <c r="G296" s="129" t="s">
        <v>105</v>
      </c>
      <c r="H296" s="157" t="s">
        <v>2450</v>
      </c>
      <c r="I296" s="156" t="s">
        <v>30</v>
      </c>
      <c r="J296" s="36" t="s">
        <v>235</v>
      </c>
      <c r="K296" s="156" t="s">
        <v>235</v>
      </c>
      <c r="L296" s="36" t="s">
        <v>235</v>
      </c>
      <c r="M296" s="36" t="s">
        <v>235</v>
      </c>
      <c r="N296" s="156" t="s">
        <v>189</v>
      </c>
      <c r="O296" s="156" t="s">
        <v>746</v>
      </c>
      <c r="P296" s="156" t="s">
        <v>237</v>
      </c>
      <c r="Q296" s="156" t="s">
        <v>876</v>
      </c>
    </row>
    <row r="297" spans="1:17" x14ac:dyDescent="0.2">
      <c r="B297" s="28"/>
      <c r="C297" s="144" t="s">
        <v>877</v>
      </c>
      <c r="D297" s="150">
        <f>D184+D211+D227+D237+D260+D285</f>
        <v>37011152.71268785</v>
      </c>
      <c r="F297" s="28"/>
      <c r="H297" s="174"/>
      <c r="I297" s="28"/>
      <c r="J297" s="298"/>
      <c r="K297" s="28"/>
      <c r="L297" s="298"/>
      <c r="M297" s="298"/>
      <c r="N297" s="28"/>
      <c r="O297" s="28"/>
      <c r="P297" s="28"/>
      <c r="Q297" s="28"/>
    </row>
    <row r="298" spans="1:17" x14ac:dyDescent="0.2">
      <c r="B298" s="28"/>
      <c r="C298" s="145" t="s">
        <v>48</v>
      </c>
      <c r="D298" s="299">
        <v>6</v>
      </c>
      <c r="F298" s="28"/>
      <c r="H298" s="174"/>
      <c r="I298" s="28"/>
      <c r="J298" s="298"/>
      <c r="K298" s="28"/>
      <c r="L298" s="298"/>
      <c r="M298" s="298"/>
      <c r="N298" s="28"/>
      <c r="O298" s="28"/>
      <c r="P298" s="28"/>
      <c r="Q298" s="28"/>
    </row>
    <row r="299" spans="1:17" x14ac:dyDescent="0.2">
      <c r="A299" s="397"/>
      <c r="B299" s="134"/>
      <c r="C299" s="145" t="s">
        <v>49</v>
      </c>
      <c r="D299" s="299">
        <v>22</v>
      </c>
      <c r="F299" s="28"/>
      <c r="H299" s="174"/>
      <c r="I299" s="28"/>
      <c r="J299" s="298"/>
      <c r="K299" s="28"/>
      <c r="L299" s="298"/>
      <c r="M299" s="298"/>
      <c r="N299" s="28"/>
      <c r="O299" s="28"/>
      <c r="P299" s="28"/>
      <c r="Q299" s="28"/>
    </row>
    <row r="300" spans="1:17" x14ac:dyDescent="0.2">
      <c r="A300" s="447"/>
      <c r="B300" s="28"/>
      <c r="C300" s="145" t="s">
        <v>50</v>
      </c>
      <c r="D300" s="299">
        <v>53</v>
      </c>
      <c r="F300" s="28"/>
      <c r="H300" s="174"/>
      <c r="I300" s="28"/>
      <c r="J300" s="298"/>
      <c r="K300" s="28"/>
      <c r="L300" s="298"/>
      <c r="M300" s="298"/>
      <c r="N300" s="28"/>
      <c r="O300" s="28"/>
      <c r="P300" s="28"/>
      <c r="Q300" s="28"/>
    </row>
    <row r="301" spans="1:17" x14ac:dyDescent="0.2">
      <c r="A301" s="447"/>
      <c r="B301" s="28"/>
      <c r="C301" s="145" t="s">
        <v>3</v>
      </c>
      <c r="D301" s="299">
        <v>114</v>
      </c>
      <c r="F301" s="28"/>
      <c r="H301" s="174"/>
      <c r="I301" s="28"/>
      <c r="J301" s="298"/>
      <c r="K301" s="28"/>
      <c r="L301" s="298"/>
      <c r="M301" s="298"/>
      <c r="N301" s="28"/>
      <c r="O301" s="28"/>
      <c r="P301" s="28"/>
      <c r="Q301" s="28"/>
    </row>
    <row r="302" spans="1:17" s="180" customFormat="1" x14ac:dyDescent="0.2">
      <c r="A302" s="179"/>
      <c r="D302" s="181"/>
      <c r="E302" s="179"/>
      <c r="G302" s="179"/>
      <c r="H302" s="182"/>
      <c r="I302" s="181"/>
      <c r="J302" s="183"/>
      <c r="K302" s="184"/>
      <c r="L302" s="183"/>
      <c r="M302" s="183"/>
    </row>
    <row r="303" spans="1:17" ht="38.25" customHeight="1" x14ac:dyDescent="0.2">
      <c r="A303" s="7"/>
      <c r="B303" s="7"/>
      <c r="C303" s="4"/>
      <c r="D303" s="46"/>
      <c r="E303" s="7"/>
      <c r="F303" s="7"/>
      <c r="G303" s="7"/>
      <c r="H303" s="4"/>
      <c r="I303" s="7"/>
      <c r="J303" s="47"/>
      <c r="K303" s="7"/>
      <c r="L303" s="47"/>
      <c r="M303" s="47"/>
      <c r="N303" s="431" t="s">
        <v>1907</v>
      </c>
      <c r="O303" s="431"/>
      <c r="P303" s="431"/>
      <c r="Q303" s="431"/>
    </row>
    <row r="304" spans="1:17" x14ac:dyDescent="0.2">
      <c r="A304" s="7"/>
      <c r="B304" s="446" t="s">
        <v>878</v>
      </c>
      <c r="C304" s="446"/>
      <c r="D304" s="446"/>
      <c r="E304" s="446"/>
      <c r="F304" s="446"/>
      <c r="G304" s="446"/>
      <c r="H304" s="446"/>
      <c r="I304" s="446"/>
      <c r="J304" s="446"/>
      <c r="K304" s="446"/>
      <c r="L304" s="446"/>
      <c r="M304" s="446"/>
      <c r="N304" s="446"/>
      <c r="O304" s="446"/>
      <c r="P304" s="446"/>
      <c r="Q304" s="446"/>
    </row>
    <row r="305" spans="1:17" x14ac:dyDescent="0.2">
      <c r="A305" s="7"/>
      <c r="B305" s="7"/>
      <c r="C305" s="4"/>
      <c r="D305" s="46"/>
      <c r="E305" s="82"/>
      <c r="F305" s="7"/>
      <c r="G305" s="7"/>
      <c r="H305" s="4"/>
      <c r="I305" s="7"/>
      <c r="J305" s="47"/>
      <c r="K305" s="7"/>
      <c r="L305" s="47"/>
      <c r="M305" s="47"/>
      <c r="N305" s="7"/>
      <c r="O305" s="7"/>
      <c r="P305" s="7"/>
      <c r="Q305" s="7"/>
    </row>
    <row r="306" spans="1:17" ht="12.75" customHeight="1" x14ac:dyDescent="0.2">
      <c r="A306" s="414" t="s">
        <v>0</v>
      </c>
      <c r="B306" s="418" t="s">
        <v>215</v>
      </c>
      <c r="C306" s="414" t="s">
        <v>216</v>
      </c>
      <c r="D306" s="438" t="s">
        <v>1</v>
      </c>
      <c r="E306" s="414" t="s">
        <v>2</v>
      </c>
      <c r="F306" s="414" t="s">
        <v>218</v>
      </c>
      <c r="G306" s="414"/>
      <c r="H306" s="414" t="s">
        <v>3</v>
      </c>
      <c r="I306" s="444" t="s">
        <v>4</v>
      </c>
      <c r="J306" s="444" t="s">
        <v>5</v>
      </c>
      <c r="K306" s="444"/>
      <c r="L306" s="445" t="s">
        <v>6</v>
      </c>
      <c r="M306" s="445"/>
      <c r="N306" s="414" t="s">
        <v>7</v>
      </c>
      <c r="O306" s="414" t="s">
        <v>8</v>
      </c>
      <c r="P306" s="414" t="s">
        <v>9</v>
      </c>
      <c r="Q306" s="414" t="s">
        <v>10</v>
      </c>
    </row>
    <row r="307" spans="1:17" ht="26" x14ac:dyDescent="0.2">
      <c r="A307" s="414"/>
      <c r="B307" s="418"/>
      <c r="C307" s="414"/>
      <c r="D307" s="438"/>
      <c r="E307" s="414"/>
      <c r="F307" s="102" t="s">
        <v>11</v>
      </c>
      <c r="G307" s="152" t="s">
        <v>12</v>
      </c>
      <c r="H307" s="414"/>
      <c r="I307" s="444"/>
      <c r="J307" s="104" t="s">
        <v>13</v>
      </c>
      <c r="K307" s="103" t="s">
        <v>14</v>
      </c>
      <c r="L307" s="104" t="s">
        <v>219</v>
      </c>
      <c r="M307" s="104" t="s">
        <v>220</v>
      </c>
      <c r="N307" s="414"/>
      <c r="O307" s="414"/>
      <c r="P307" s="414"/>
      <c r="Q307" s="414"/>
    </row>
    <row r="308" spans="1:17" x14ac:dyDescent="0.2">
      <c r="A308" s="153"/>
      <c r="B308" s="103">
        <v>1</v>
      </c>
      <c r="C308" s="103">
        <v>2</v>
      </c>
      <c r="D308" s="31" t="s">
        <v>2080</v>
      </c>
      <c r="E308" s="103">
        <v>4</v>
      </c>
      <c r="F308" s="103">
        <v>5</v>
      </c>
      <c r="G308" s="153">
        <v>6</v>
      </c>
      <c r="H308" s="103">
        <v>7</v>
      </c>
      <c r="I308" s="103">
        <v>8</v>
      </c>
      <c r="J308" s="104">
        <v>9</v>
      </c>
      <c r="K308" s="103">
        <v>10</v>
      </c>
      <c r="L308" s="104">
        <v>11</v>
      </c>
      <c r="M308" s="104">
        <v>12</v>
      </c>
      <c r="N308" s="103">
        <v>13</v>
      </c>
      <c r="O308" s="103">
        <v>14</v>
      </c>
      <c r="P308" s="103">
        <v>15</v>
      </c>
      <c r="Q308" s="103">
        <v>16</v>
      </c>
    </row>
    <row r="309" spans="1:17" ht="39" x14ac:dyDescent="0.2">
      <c r="A309" s="436">
        <v>1</v>
      </c>
      <c r="B309" s="436">
        <v>6</v>
      </c>
      <c r="C309" s="437" t="s">
        <v>2300</v>
      </c>
      <c r="D309" s="438">
        <f>D311+D324</f>
        <v>177273</v>
      </c>
      <c r="E309" s="436"/>
      <c r="F309" s="436"/>
      <c r="G309" s="436"/>
      <c r="H309" s="101" t="s">
        <v>879</v>
      </c>
      <c r="I309" s="81" t="s">
        <v>348</v>
      </c>
      <c r="J309" s="25">
        <v>29.6</v>
      </c>
      <c r="K309" s="81">
        <v>2022</v>
      </c>
      <c r="L309" s="25">
        <v>58</v>
      </c>
      <c r="M309" s="25">
        <v>59</v>
      </c>
      <c r="N309" s="81" t="s">
        <v>880</v>
      </c>
      <c r="O309" s="81" t="s">
        <v>881</v>
      </c>
      <c r="P309" s="81" t="s">
        <v>237</v>
      </c>
      <c r="Q309" s="436" t="s">
        <v>113</v>
      </c>
    </row>
    <row r="310" spans="1:17" ht="26" x14ac:dyDescent="0.2">
      <c r="A310" s="436"/>
      <c r="B310" s="436"/>
      <c r="C310" s="437"/>
      <c r="D310" s="438"/>
      <c r="E310" s="436"/>
      <c r="F310" s="436"/>
      <c r="G310" s="436"/>
      <c r="H310" s="101" t="s">
        <v>882</v>
      </c>
      <c r="I310" s="81" t="s">
        <v>883</v>
      </c>
      <c r="J310" s="104">
        <v>289000</v>
      </c>
      <c r="K310" s="81">
        <v>2021</v>
      </c>
      <c r="L310" s="104">
        <v>372000</v>
      </c>
      <c r="M310" s="104">
        <v>413000</v>
      </c>
      <c r="N310" s="81" t="s">
        <v>113</v>
      </c>
      <c r="O310" s="81" t="s">
        <v>229</v>
      </c>
      <c r="P310" s="81" t="s">
        <v>222</v>
      </c>
      <c r="Q310" s="436"/>
    </row>
    <row r="311" spans="1:17" ht="39" x14ac:dyDescent="0.2">
      <c r="A311" s="436">
        <v>1.1000000000000001</v>
      </c>
      <c r="B311" s="436">
        <v>3.3</v>
      </c>
      <c r="C311" s="437" t="s">
        <v>2301</v>
      </c>
      <c r="D311" s="438">
        <f>SUM(D313:D323)</f>
        <v>166623</v>
      </c>
      <c r="E311" s="439"/>
      <c r="F311" s="81" t="s">
        <v>884</v>
      </c>
      <c r="G311" s="131" t="s">
        <v>885</v>
      </c>
      <c r="H311" s="101" t="s">
        <v>886</v>
      </c>
      <c r="I311" s="81" t="s">
        <v>18</v>
      </c>
      <c r="J311" s="25">
        <v>21</v>
      </c>
      <c r="K311" s="81">
        <v>2021</v>
      </c>
      <c r="L311" s="25">
        <v>27</v>
      </c>
      <c r="M311" s="25">
        <v>30</v>
      </c>
      <c r="N311" s="81" t="s">
        <v>572</v>
      </c>
      <c r="O311" s="81" t="s">
        <v>43</v>
      </c>
      <c r="P311" s="81" t="s">
        <v>237</v>
      </c>
      <c r="Q311" s="81" t="s">
        <v>113</v>
      </c>
    </row>
    <row r="312" spans="1:17" ht="39" x14ac:dyDescent="0.2">
      <c r="A312" s="436"/>
      <c r="B312" s="436"/>
      <c r="C312" s="437"/>
      <c r="D312" s="438"/>
      <c r="E312" s="441"/>
      <c r="F312" s="81" t="s">
        <v>884</v>
      </c>
      <c r="G312" s="131" t="s">
        <v>887</v>
      </c>
      <c r="H312" s="101" t="s">
        <v>888</v>
      </c>
      <c r="I312" s="81" t="s">
        <v>579</v>
      </c>
      <c r="J312" s="25">
        <v>61.9</v>
      </c>
      <c r="K312" s="81">
        <v>2021</v>
      </c>
      <c r="L312" s="25">
        <v>70</v>
      </c>
      <c r="M312" s="25">
        <v>80</v>
      </c>
      <c r="N312" s="81" t="s">
        <v>572</v>
      </c>
      <c r="O312" s="81" t="s">
        <v>43</v>
      </c>
      <c r="P312" s="81" t="s">
        <v>222</v>
      </c>
      <c r="Q312" s="81" t="s">
        <v>113</v>
      </c>
    </row>
    <row r="313" spans="1:17" ht="26" x14ac:dyDescent="0.2">
      <c r="A313" s="436" t="s">
        <v>226</v>
      </c>
      <c r="B313" s="401" t="s">
        <v>74</v>
      </c>
      <c r="C313" s="404" t="s">
        <v>2302</v>
      </c>
      <c r="D313" s="433">
        <v>1663</v>
      </c>
      <c r="E313" s="401" t="s">
        <v>568</v>
      </c>
      <c r="F313" s="401" t="s">
        <v>2727</v>
      </c>
      <c r="G313" s="401" t="s">
        <v>2730</v>
      </c>
      <c r="H313" s="100" t="s">
        <v>889</v>
      </c>
      <c r="I313" s="80" t="s">
        <v>579</v>
      </c>
      <c r="J313" s="48">
        <v>49.9</v>
      </c>
      <c r="K313" s="80">
        <v>2021</v>
      </c>
      <c r="L313" s="48">
        <v>55</v>
      </c>
      <c r="M313" s="48">
        <v>60</v>
      </c>
      <c r="N313" s="401" t="s">
        <v>113</v>
      </c>
      <c r="O313" s="401" t="s">
        <v>43</v>
      </c>
      <c r="P313" s="401" t="s">
        <v>237</v>
      </c>
      <c r="Q313" s="401" t="s">
        <v>113</v>
      </c>
    </row>
    <row r="314" spans="1:17" ht="26" x14ac:dyDescent="0.2">
      <c r="A314" s="436"/>
      <c r="B314" s="401"/>
      <c r="C314" s="404"/>
      <c r="D314" s="433"/>
      <c r="E314" s="401"/>
      <c r="F314" s="401"/>
      <c r="G314" s="401"/>
      <c r="H314" s="100" t="s">
        <v>890</v>
      </c>
      <c r="I314" s="80" t="s">
        <v>579</v>
      </c>
      <c r="J314" s="48">
        <v>40.200000000000003</v>
      </c>
      <c r="K314" s="80">
        <v>2021</v>
      </c>
      <c r="L314" s="48">
        <v>45</v>
      </c>
      <c r="M314" s="48">
        <v>50</v>
      </c>
      <c r="N314" s="401"/>
      <c r="O314" s="401"/>
      <c r="P314" s="401"/>
      <c r="Q314" s="401"/>
    </row>
    <row r="315" spans="1:17" ht="26" x14ac:dyDescent="0.2">
      <c r="A315" s="436"/>
      <c r="B315" s="401"/>
      <c r="C315" s="404"/>
      <c r="D315" s="433"/>
      <c r="E315" s="401"/>
      <c r="F315" s="401"/>
      <c r="G315" s="401"/>
      <c r="H315" s="100" t="s">
        <v>891</v>
      </c>
      <c r="I315" s="80" t="s">
        <v>579</v>
      </c>
      <c r="J315" s="48">
        <v>11</v>
      </c>
      <c r="K315" s="80">
        <v>2021</v>
      </c>
      <c r="L315" s="48">
        <v>20</v>
      </c>
      <c r="M315" s="48">
        <v>30</v>
      </c>
      <c r="N315" s="401"/>
      <c r="O315" s="401"/>
      <c r="P315" s="401"/>
      <c r="Q315" s="401"/>
    </row>
    <row r="316" spans="1:17" ht="26" x14ac:dyDescent="0.2">
      <c r="A316" s="436"/>
      <c r="B316" s="401"/>
      <c r="C316" s="404"/>
      <c r="D316" s="433"/>
      <c r="E316" s="401"/>
      <c r="F316" s="401"/>
      <c r="G316" s="401"/>
      <c r="H316" s="100" t="s">
        <v>892</v>
      </c>
      <c r="I316" s="80" t="s">
        <v>579</v>
      </c>
      <c r="J316" s="48">
        <v>60</v>
      </c>
      <c r="K316" s="80">
        <v>2021</v>
      </c>
      <c r="L316" s="48">
        <v>65</v>
      </c>
      <c r="M316" s="48">
        <v>80</v>
      </c>
      <c r="N316" s="401"/>
      <c r="O316" s="401"/>
      <c r="P316" s="401"/>
      <c r="Q316" s="401"/>
    </row>
    <row r="317" spans="1:17" ht="26" x14ac:dyDescent="0.2">
      <c r="A317" s="436"/>
      <c r="B317" s="401"/>
      <c r="C317" s="404"/>
      <c r="D317" s="433"/>
      <c r="E317" s="401"/>
      <c r="F317" s="401"/>
      <c r="G317" s="401"/>
      <c r="H317" s="100" t="s">
        <v>893</v>
      </c>
      <c r="I317" s="80" t="s">
        <v>30</v>
      </c>
      <c r="J317" s="48">
        <v>14</v>
      </c>
      <c r="K317" s="80">
        <v>2021</v>
      </c>
      <c r="L317" s="48">
        <v>17</v>
      </c>
      <c r="M317" s="48">
        <v>23</v>
      </c>
      <c r="N317" s="401" t="s">
        <v>39</v>
      </c>
      <c r="O317" s="401" t="s">
        <v>43</v>
      </c>
      <c r="P317" s="401" t="s">
        <v>237</v>
      </c>
      <c r="Q317" s="401" t="s">
        <v>113</v>
      </c>
    </row>
    <row r="318" spans="1:17" ht="26" x14ac:dyDescent="0.2">
      <c r="A318" s="436"/>
      <c r="B318" s="401"/>
      <c r="C318" s="404"/>
      <c r="D318" s="433"/>
      <c r="E318" s="401"/>
      <c r="F318" s="401"/>
      <c r="G318" s="401"/>
      <c r="H318" s="100" t="s">
        <v>894</v>
      </c>
      <c r="I318" s="80" t="s">
        <v>30</v>
      </c>
      <c r="J318" s="48">
        <v>0</v>
      </c>
      <c r="K318" s="80">
        <v>2021</v>
      </c>
      <c r="L318" s="48">
        <v>1</v>
      </c>
      <c r="M318" s="48">
        <v>3</v>
      </c>
      <c r="N318" s="401"/>
      <c r="O318" s="401"/>
      <c r="P318" s="401"/>
      <c r="Q318" s="401"/>
    </row>
    <row r="319" spans="1:17" ht="52" x14ac:dyDescent="0.2">
      <c r="A319" s="401" t="s">
        <v>40</v>
      </c>
      <c r="B319" s="401" t="s">
        <v>895</v>
      </c>
      <c r="C319" s="404" t="s">
        <v>2303</v>
      </c>
      <c r="D319" s="433">
        <v>63900</v>
      </c>
      <c r="E319" s="401" t="s">
        <v>896</v>
      </c>
      <c r="F319" s="401" t="s">
        <v>113</v>
      </c>
      <c r="G319" s="401" t="s">
        <v>2728</v>
      </c>
      <c r="H319" s="100" t="s">
        <v>2451</v>
      </c>
      <c r="I319" s="80" t="s">
        <v>30</v>
      </c>
      <c r="J319" s="48">
        <v>4</v>
      </c>
      <c r="K319" s="80">
        <v>2021</v>
      </c>
      <c r="L319" s="48">
        <v>8</v>
      </c>
      <c r="M319" s="48">
        <v>12</v>
      </c>
      <c r="N319" s="80" t="s">
        <v>113</v>
      </c>
      <c r="O319" s="80" t="s">
        <v>278</v>
      </c>
      <c r="P319" s="80" t="s">
        <v>237</v>
      </c>
      <c r="Q319" s="80" t="s">
        <v>113</v>
      </c>
    </row>
    <row r="320" spans="1:17" ht="26" x14ac:dyDescent="0.2">
      <c r="A320" s="401"/>
      <c r="B320" s="401"/>
      <c r="C320" s="404"/>
      <c r="D320" s="433"/>
      <c r="E320" s="401"/>
      <c r="F320" s="401"/>
      <c r="G320" s="401"/>
      <c r="H320" s="100" t="s">
        <v>2548</v>
      </c>
      <c r="I320" s="80" t="s">
        <v>30</v>
      </c>
      <c r="J320" s="48">
        <v>476</v>
      </c>
      <c r="K320" s="80">
        <v>2021</v>
      </c>
      <c r="L320" s="48">
        <v>615</v>
      </c>
      <c r="M320" s="48">
        <v>740</v>
      </c>
      <c r="N320" s="80" t="s">
        <v>113</v>
      </c>
      <c r="O320" s="80" t="s">
        <v>43</v>
      </c>
      <c r="P320" s="80" t="s">
        <v>237</v>
      </c>
      <c r="Q320" s="80" t="s">
        <v>113</v>
      </c>
    </row>
    <row r="321" spans="1:17" ht="26" x14ac:dyDescent="0.2">
      <c r="A321" s="401" t="s">
        <v>232</v>
      </c>
      <c r="B321" s="401" t="s">
        <v>2592</v>
      </c>
      <c r="C321" s="408" t="s">
        <v>897</v>
      </c>
      <c r="D321" s="443">
        <v>101060</v>
      </c>
      <c r="E321" s="401" t="s">
        <v>898</v>
      </c>
      <c r="F321" s="401" t="s">
        <v>113</v>
      </c>
      <c r="G321" s="401" t="s">
        <v>2729</v>
      </c>
      <c r="H321" s="100" t="s">
        <v>899</v>
      </c>
      <c r="I321" s="80" t="s">
        <v>18</v>
      </c>
      <c r="J321" s="48" t="s">
        <v>303</v>
      </c>
      <c r="K321" s="80">
        <v>2021</v>
      </c>
      <c r="L321" s="48">
        <v>10</v>
      </c>
      <c r="M321" s="48">
        <v>30</v>
      </c>
      <c r="N321" s="80" t="s">
        <v>900</v>
      </c>
      <c r="O321" s="80" t="s">
        <v>43</v>
      </c>
      <c r="P321" s="80" t="s">
        <v>237</v>
      </c>
      <c r="Q321" s="80" t="s">
        <v>113</v>
      </c>
    </row>
    <row r="322" spans="1:17" ht="52" x14ac:dyDescent="0.2">
      <c r="A322" s="401"/>
      <c r="B322" s="401"/>
      <c r="C322" s="408"/>
      <c r="D322" s="443"/>
      <c r="E322" s="401"/>
      <c r="F322" s="401"/>
      <c r="G322" s="401"/>
      <c r="H322" s="100" t="s">
        <v>2453</v>
      </c>
      <c r="I322" s="80" t="s">
        <v>30</v>
      </c>
      <c r="J322" s="48">
        <v>2</v>
      </c>
      <c r="K322" s="80">
        <v>2021</v>
      </c>
      <c r="L322" s="48">
        <v>7</v>
      </c>
      <c r="M322" s="48">
        <v>12</v>
      </c>
      <c r="N322" s="80" t="s">
        <v>900</v>
      </c>
      <c r="O322" s="80" t="s">
        <v>901</v>
      </c>
      <c r="P322" s="80" t="s">
        <v>237</v>
      </c>
      <c r="Q322" s="80" t="s">
        <v>902</v>
      </c>
    </row>
    <row r="323" spans="1:17" ht="52" x14ac:dyDescent="0.2">
      <c r="A323" s="401"/>
      <c r="B323" s="401"/>
      <c r="C323" s="408"/>
      <c r="D323" s="443"/>
      <c r="E323" s="401"/>
      <c r="F323" s="401"/>
      <c r="G323" s="401"/>
      <c r="H323" s="100" t="s">
        <v>903</v>
      </c>
      <c r="I323" s="80" t="s">
        <v>18</v>
      </c>
      <c r="J323" s="48">
        <v>30</v>
      </c>
      <c r="K323" s="80">
        <v>2021</v>
      </c>
      <c r="L323" s="48">
        <v>50</v>
      </c>
      <c r="M323" s="48">
        <v>100</v>
      </c>
      <c r="N323" s="80" t="s">
        <v>2644</v>
      </c>
      <c r="O323" s="80" t="s">
        <v>43</v>
      </c>
      <c r="P323" s="80" t="s">
        <v>237</v>
      </c>
      <c r="Q323" s="80" t="s">
        <v>113</v>
      </c>
    </row>
    <row r="324" spans="1:17" ht="39" x14ac:dyDescent="0.2">
      <c r="A324" s="436">
        <v>1.2</v>
      </c>
      <c r="B324" s="436">
        <v>4.2</v>
      </c>
      <c r="C324" s="437" t="s">
        <v>2043</v>
      </c>
      <c r="D324" s="438">
        <f>SUM(D326:D333)</f>
        <v>10650</v>
      </c>
      <c r="E324" s="436"/>
      <c r="F324" s="81" t="s">
        <v>884</v>
      </c>
      <c r="G324" s="131" t="s">
        <v>649</v>
      </c>
      <c r="H324" s="101" t="s">
        <v>879</v>
      </c>
      <c r="I324" s="81" t="s">
        <v>348</v>
      </c>
      <c r="J324" s="104">
        <v>29.6</v>
      </c>
      <c r="K324" s="81">
        <v>2022</v>
      </c>
      <c r="L324" s="104">
        <v>58</v>
      </c>
      <c r="M324" s="104">
        <v>59</v>
      </c>
      <c r="N324" s="81" t="s">
        <v>880</v>
      </c>
      <c r="O324" s="81" t="s">
        <v>881</v>
      </c>
      <c r="P324" s="81" t="s">
        <v>237</v>
      </c>
      <c r="Q324" s="81" t="s">
        <v>113</v>
      </c>
    </row>
    <row r="325" spans="1:17" ht="39" x14ac:dyDescent="0.2">
      <c r="A325" s="436"/>
      <c r="B325" s="436"/>
      <c r="C325" s="437"/>
      <c r="D325" s="438"/>
      <c r="E325" s="436"/>
      <c r="F325" s="81" t="s">
        <v>904</v>
      </c>
      <c r="G325" s="131" t="s">
        <v>113</v>
      </c>
      <c r="H325" s="101" t="s">
        <v>905</v>
      </c>
      <c r="I325" s="81" t="s">
        <v>579</v>
      </c>
      <c r="J325" s="104">
        <v>0.37</v>
      </c>
      <c r="K325" s="81">
        <v>2021</v>
      </c>
      <c r="L325" s="104">
        <v>0.5</v>
      </c>
      <c r="M325" s="104">
        <v>1</v>
      </c>
      <c r="N325" s="81" t="s">
        <v>165</v>
      </c>
      <c r="O325" s="81" t="s">
        <v>906</v>
      </c>
      <c r="P325" s="81"/>
      <c r="Q325" s="81" t="s">
        <v>165</v>
      </c>
    </row>
    <row r="326" spans="1:17" ht="39" x14ac:dyDescent="0.2">
      <c r="A326" s="129" t="s">
        <v>267</v>
      </c>
      <c r="B326" s="129" t="s">
        <v>2591</v>
      </c>
      <c r="C326" s="100" t="s">
        <v>907</v>
      </c>
      <c r="D326" s="50">
        <v>90</v>
      </c>
      <c r="E326" s="80" t="s">
        <v>241</v>
      </c>
      <c r="F326" s="80" t="s">
        <v>113</v>
      </c>
      <c r="G326" s="51" t="s">
        <v>908</v>
      </c>
      <c r="H326" s="105" t="s">
        <v>2587</v>
      </c>
      <c r="I326" s="80" t="s">
        <v>579</v>
      </c>
      <c r="J326" s="188">
        <v>0</v>
      </c>
      <c r="K326" s="80">
        <v>2021</v>
      </c>
      <c r="L326" s="48">
        <v>5</v>
      </c>
      <c r="M326" s="48">
        <v>10</v>
      </c>
      <c r="N326" s="80" t="s">
        <v>572</v>
      </c>
      <c r="O326" s="80" t="s">
        <v>278</v>
      </c>
      <c r="P326" s="80" t="s">
        <v>237</v>
      </c>
      <c r="Q326" s="80" t="s">
        <v>113</v>
      </c>
    </row>
    <row r="327" spans="1:17" ht="52" x14ac:dyDescent="0.2">
      <c r="A327" s="401" t="s">
        <v>634</v>
      </c>
      <c r="B327" s="401" t="s">
        <v>909</v>
      </c>
      <c r="C327" s="404" t="s">
        <v>1908</v>
      </c>
      <c r="D327" s="149">
        <v>150</v>
      </c>
      <c r="E327" s="80" t="s">
        <v>241</v>
      </c>
      <c r="F327" s="80" t="s">
        <v>113</v>
      </c>
      <c r="G327" s="129" t="s">
        <v>910</v>
      </c>
      <c r="H327" s="100" t="s">
        <v>2456</v>
      </c>
      <c r="I327" s="80" t="s">
        <v>30</v>
      </c>
      <c r="J327" s="48">
        <v>2050</v>
      </c>
      <c r="K327" s="80">
        <v>2021</v>
      </c>
      <c r="L327" s="48">
        <v>5652</v>
      </c>
      <c r="M327" s="48" t="s">
        <v>303</v>
      </c>
      <c r="N327" s="80" t="s">
        <v>113</v>
      </c>
      <c r="O327" s="80" t="s">
        <v>911</v>
      </c>
      <c r="P327" s="80" t="s">
        <v>537</v>
      </c>
      <c r="Q327" s="80" t="s">
        <v>912</v>
      </c>
    </row>
    <row r="328" spans="1:17" ht="39" x14ac:dyDescent="0.2">
      <c r="A328" s="401"/>
      <c r="B328" s="401"/>
      <c r="C328" s="404"/>
      <c r="D328" s="149">
        <v>150</v>
      </c>
      <c r="E328" s="80" t="s">
        <v>241</v>
      </c>
      <c r="F328" s="80" t="s">
        <v>113</v>
      </c>
      <c r="G328" s="129" t="s">
        <v>910</v>
      </c>
      <c r="H328" s="100" t="s">
        <v>2457</v>
      </c>
      <c r="I328" s="80" t="s">
        <v>30</v>
      </c>
      <c r="J328" s="48">
        <v>756</v>
      </c>
      <c r="K328" s="80">
        <v>2021</v>
      </c>
      <c r="L328" s="48">
        <v>1000</v>
      </c>
      <c r="M328" s="48" t="s">
        <v>303</v>
      </c>
      <c r="N328" s="80" t="s">
        <v>113</v>
      </c>
      <c r="O328" s="80" t="s">
        <v>913</v>
      </c>
      <c r="P328" s="80" t="s">
        <v>537</v>
      </c>
      <c r="Q328" s="401" t="s">
        <v>113</v>
      </c>
    </row>
    <row r="329" spans="1:17" ht="39" x14ac:dyDescent="0.2">
      <c r="A329" s="401"/>
      <c r="B329" s="401"/>
      <c r="C329" s="404"/>
      <c r="D329" s="149">
        <v>180</v>
      </c>
      <c r="E329" s="80" t="s">
        <v>241</v>
      </c>
      <c r="F329" s="80" t="s">
        <v>113</v>
      </c>
      <c r="G329" s="129" t="s">
        <v>165</v>
      </c>
      <c r="H329" s="100" t="s">
        <v>914</v>
      </c>
      <c r="I329" s="80" t="s">
        <v>585</v>
      </c>
      <c r="J329" s="48" t="s">
        <v>587</v>
      </c>
      <c r="K329" s="80">
        <v>2019</v>
      </c>
      <c r="L329" s="48" t="s">
        <v>592</v>
      </c>
      <c r="M329" s="48" t="s">
        <v>915</v>
      </c>
      <c r="N329" s="80" t="s">
        <v>113</v>
      </c>
      <c r="O329" s="80" t="s">
        <v>278</v>
      </c>
      <c r="P329" s="80" t="s">
        <v>537</v>
      </c>
      <c r="Q329" s="401"/>
    </row>
    <row r="330" spans="1:17" ht="39" x14ac:dyDescent="0.2">
      <c r="A330" s="401"/>
      <c r="B330" s="401"/>
      <c r="C330" s="404"/>
      <c r="D330" s="149">
        <v>150</v>
      </c>
      <c r="E330" s="80" t="s">
        <v>241</v>
      </c>
      <c r="F330" s="80" t="s">
        <v>113</v>
      </c>
      <c r="G330" s="129" t="s">
        <v>165</v>
      </c>
      <c r="H330" s="100" t="s">
        <v>916</v>
      </c>
      <c r="I330" s="80" t="s">
        <v>585</v>
      </c>
      <c r="J330" s="48" t="s">
        <v>586</v>
      </c>
      <c r="K330" s="80">
        <v>2021</v>
      </c>
      <c r="L330" s="48" t="s">
        <v>915</v>
      </c>
      <c r="M330" s="48" t="s">
        <v>915</v>
      </c>
      <c r="N330" s="80" t="s">
        <v>113</v>
      </c>
      <c r="O330" s="80" t="s">
        <v>278</v>
      </c>
      <c r="P330" s="80" t="s">
        <v>537</v>
      </c>
      <c r="Q330" s="401"/>
    </row>
    <row r="331" spans="1:17" ht="52" x14ac:dyDescent="0.2">
      <c r="A331" s="401"/>
      <c r="B331" s="401"/>
      <c r="C331" s="404"/>
      <c r="D331" s="50">
        <v>5100</v>
      </c>
      <c r="E331" s="80" t="s">
        <v>241</v>
      </c>
      <c r="F331" s="80" t="s">
        <v>113</v>
      </c>
      <c r="G331" s="129" t="s">
        <v>224</v>
      </c>
      <c r="H331" s="100" t="s">
        <v>2459</v>
      </c>
      <c r="I331" s="80" t="s">
        <v>30</v>
      </c>
      <c r="J331" s="8">
        <v>5</v>
      </c>
      <c r="K331" s="80">
        <v>2021</v>
      </c>
      <c r="L331" s="8">
        <v>17</v>
      </c>
      <c r="M331" s="8">
        <v>17</v>
      </c>
      <c r="N331" s="80" t="s">
        <v>900</v>
      </c>
      <c r="O331" s="80" t="s">
        <v>43</v>
      </c>
      <c r="P331" s="80" t="s">
        <v>237</v>
      </c>
      <c r="Q331" s="80" t="s">
        <v>113</v>
      </c>
    </row>
    <row r="332" spans="1:17" ht="117" x14ac:dyDescent="0.2">
      <c r="A332" s="401" t="s">
        <v>917</v>
      </c>
      <c r="B332" s="401" t="s">
        <v>2590</v>
      </c>
      <c r="C332" s="404" t="s">
        <v>2306</v>
      </c>
      <c r="D332" s="149">
        <v>4710</v>
      </c>
      <c r="E332" s="80" t="s">
        <v>918</v>
      </c>
      <c r="F332" s="80" t="s">
        <v>113</v>
      </c>
      <c r="G332" s="129" t="s">
        <v>919</v>
      </c>
      <c r="H332" s="100" t="s">
        <v>920</v>
      </c>
      <c r="I332" s="80" t="s">
        <v>948</v>
      </c>
      <c r="J332" s="8">
        <v>8.4</v>
      </c>
      <c r="K332" s="80">
        <v>2021</v>
      </c>
      <c r="L332" s="8">
        <v>9.1999999999999993</v>
      </c>
      <c r="M332" s="8">
        <v>16</v>
      </c>
      <c r="N332" s="80" t="s">
        <v>572</v>
      </c>
      <c r="O332" s="80" t="s">
        <v>43</v>
      </c>
      <c r="P332" s="80" t="s">
        <v>237</v>
      </c>
      <c r="Q332" s="80" t="s">
        <v>113</v>
      </c>
    </row>
    <row r="333" spans="1:17" ht="39" x14ac:dyDescent="0.2">
      <c r="A333" s="401"/>
      <c r="B333" s="401"/>
      <c r="C333" s="404"/>
      <c r="D333" s="50">
        <v>120</v>
      </c>
      <c r="E333" s="80" t="s">
        <v>241</v>
      </c>
      <c r="F333" s="80" t="s">
        <v>113</v>
      </c>
      <c r="G333" s="129" t="s">
        <v>196</v>
      </c>
      <c r="H333" s="100" t="s">
        <v>921</v>
      </c>
      <c r="I333" s="80" t="s">
        <v>30</v>
      </c>
      <c r="J333" s="8">
        <v>3</v>
      </c>
      <c r="K333" s="80">
        <v>2021</v>
      </c>
      <c r="L333" s="8">
        <v>6</v>
      </c>
      <c r="M333" s="8">
        <v>15</v>
      </c>
      <c r="N333" s="80" t="s">
        <v>572</v>
      </c>
      <c r="O333" s="80" t="s">
        <v>43</v>
      </c>
      <c r="P333" s="80" t="s">
        <v>237</v>
      </c>
      <c r="Q333" s="80" t="s">
        <v>113</v>
      </c>
    </row>
    <row r="334" spans="1:17" x14ac:dyDescent="0.2">
      <c r="A334" s="436">
        <v>2</v>
      </c>
      <c r="B334" s="436">
        <v>6</v>
      </c>
      <c r="C334" s="437" t="s">
        <v>2307</v>
      </c>
      <c r="D334" s="438">
        <f>D336+D352+D371</f>
        <v>8949139.8000000007</v>
      </c>
      <c r="E334" s="436"/>
      <c r="F334" s="436"/>
      <c r="G334" s="436"/>
      <c r="H334" s="101" t="s">
        <v>922</v>
      </c>
      <c r="I334" s="81" t="s">
        <v>579</v>
      </c>
      <c r="J334" s="104">
        <v>7.9</v>
      </c>
      <c r="K334" s="81">
        <v>2021</v>
      </c>
      <c r="L334" s="104">
        <v>8.6999999999999993</v>
      </c>
      <c r="M334" s="104">
        <v>9</v>
      </c>
      <c r="N334" s="81" t="s">
        <v>113</v>
      </c>
      <c r="O334" s="81" t="s">
        <v>43</v>
      </c>
      <c r="P334" s="81" t="s">
        <v>237</v>
      </c>
      <c r="Q334" s="81" t="s">
        <v>113</v>
      </c>
    </row>
    <row r="335" spans="1:17" ht="39" x14ac:dyDescent="0.2">
      <c r="A335" s="436"/>
      <c r="B335" s="436"/>
      <c r="C335" s="437"/>
      <c r="D335" s="438"/>
      <c r="E335" s="436"/>
      <c r="F335" s="436"/>
      <c r="G335" s="436"/>
      <c r="H335" s="101" t="s">
        <v>923</v>
      </c>
      <c r="I335" s="81" t="s">
        <v>579</v>
      </c>
      <c r="J335" s="104">
        <v>23.3</v>
      </c>
      <c r="K335" s="81">
        <v>2020</v>
      </c>
      <c r="L335" s="104">
        <v>22.5</v>
      </c>
      <c r="M335" s="104">
        <v>21.3</v>
      </c>
      <c r="N335" s="81" t="s">
        <v>113</v>
      </c>
      <c r="O335" s="81" t="s">
        <v>924</v>
      </c>
      <c r="P335" s="81" t="s">
        <v>231</v>
      </c>
      <c r="Q335" s="81" t="s">
        <v>113</v>
      </c>
    </row>
    <row r="336" spans="1:17" ht="26" x14ac:dyDescent="0.2">
      <c r="A336" s="436">
        <v>2.1</v>
      </c>
      <c r="B336" s="436">
        <v>6.2</v>
      </c>
      <c r="C336" s="442" t="s">
        <v>925</v>
      </c>
      <c r="D336" s="438">
        <f>SUM(D339:D351)</f>
        <v>7251760</v>
      </c>
      <c r="E336" s="436"/>
      <c r="F336" s="436" t="s">
        <v>2731</v>
      </c>
      <c r="G336" s="436" t="s">
        <v>2732</v>
      </c>
      <c r="H336" s="101" t="s">
        <v>926</v>
      </c>
      <c r="I336" s="81" t="s">
        <v>939</v>
      </c>
      <c r="J336" s="25">
        <v>5</v>
      </c>
      <c r="K336" s="81">
        <v>2021</v>
      </c>
      <c r="L336" s="25">
        <v>30</v>
      </c>
      <c r="M336" s="25">
        <v>500</v>
      </c>
      <c r="N336" s="81" t="s">
        <v>572</v>
      </c>
      <c r="O336" s="81" t="s">
        <v>43</v>
      </c>
      <c r="P336" s="81" t="s">
        <v>237</v>
      </c>
      <c r="Q336" s="81" t="s">
        <v>113</v>
      </c>
    </row>
    <row r="337" spans="1:17" ht="26" x14ac:dyDescent="0.2">
      <c r="A337" s="436"/>
      <c r="B337" s="436"/>
      <c r="C337" s="442"/>
      <c r="D337" s="438"/>
      <c r="E337" s="436"/>
      <c r="F337" s="436"/>
      <c r="G337" s="436"/>
      <c r="H337" s="101" t="s">
        <v>927</v>
      </c>
      <c r="I337" s="81" t="s">
        <v>935</v>
      </c>
      <c r="J337" s="25">
        <v>7</v>
      </c>
      <c r="K337" s="81">
        <v>2021</v>
      </c>
      <c r="L337" s="25">
        <v>45</v>
      </c>
      <c r="M337" s="25">
        <v>1000</v>
      </c>
      <c r="N337" s="81" t="s">
        <v>572</v>
      </c>
      <c r="O337" s="81" t="s">
        <v>43</v>
      </c>
      <c r="P337" s="81" t="s">
        <v>237</v>
      </c>
      <c r="Q337" s="81" t="s">
        <v>113</v>
      </c>
    </row>
    <row r="338" spans="1:17" ht="39" x14ac:dyDescent="0.2">
      <c r="A338" s="436"/>
      <c r="B338" s="436"/>
      <c r="C338" s="442"/>
      <c r="D338" s="438"/>
      <c r="E338" s="436"/>
      <c r="F338" s="436"/>
      <c r="G338" s="436"/>
      <c r="H338" s="101" t="s">
        <v>928</v>
      </c>
      <c r="I338" s="81" t="s">
        <v>18</v>
      </c>
      <c r="J338" s="25" t="s">
        <v>303</v>
      </c>
      <c r="K338" s="81">
        <v>2021</v>
      </c>
      <c r="L338" s="25">
        <v>5.4</v>
      </c>
      <c r="M338" s="25">
        <v>11</v>
      </c>
      <c r="N338" s="81" t="s">
        <v>929</v>
      </c>
      <c r="O338" s="81" t="s">
        <v>2005</v>
      </c>
      <c r="P338" s="81" t="s">
        <v>222</v>
      </c>
      <c r="Q338" s="81" t="s">
        <v>113</v>
      </c>
    </row>
    <row r="339" spans="1:17" ht="65" x14ac:dyDescent="0.2">
      <c r="A339" s="401" t="s">
        <v>652</v>
      </c>
      <c r="B339" s="401" t="s">
        <v>930</v>
      </c>
      <c r="C339" s="404" t="s">
        <v>2322</v>
      </c>
      <c r="D339" s="149">
        <v>4650</v>
      </c>
      <c r="E339" s="80" t="s">
        <v>931</v>
      </c>
      <c r="F339" s="80" t="s">
        <v>113</v>
      </c>
      <c r="G339" s="129" t="s">
        <v>105</v>
      </c>
      <c r="H339" s="100" t="s">
        <v>932</v>
      </c>
      <c r="I339" s="80" t="s">
        <v>933</v>
      </c>
      <c r="J339" s="48">
        <v>330</v>
      </c>
      <c r="K339" s="80">
        <v>2021</v>
      </c>
      <c r="L339" s="48">
        <v>3300</v>
      </c>
      <c r="M339" s="48">
        <v>6000</v>
      </c>
      <c r="N339" s="80" t="s">
        <v>113</v>
      </c>
      <c r="O339" s="80" t="s">
        <v>43</v>
      </c>
      <c r="P339" s="80" t="s">
        <v>237</v>
      </c>
      <c r="Q339" s="80" t="s">
        <v>113</v>
      </c>
    </row>
    <row r="340" spans="1:17" ht="65" x14ac:dyDescent="0.2">
      <c r="A340" s="401"/>
      <c r="B340" s="401"/>
      <c r="C340" s="404"/>
      <c r="D340" s="149">
        <v>5000000</v>
      </c>
      <c r="E340" s="80" t="s">
        <v>931</v>
      </c>
      <c r="F340" s="80" t="s">
        <v>113</v>
      </c>
      <c r="G340" s="129" t="s">
        <v>105</v>
      </c>
      <c r="H340" s="100" t="s">
        <v>934</v>
      </c>
      <c r="I340" s="80" t="s">
        <v>935</v>
      </c>
      <c r="J340" s="48">
        <v>9.1999999999999993</v>
      </c>
      <c r="K340" s="80">
        <v>2021</v>
      </c>
      <c r="L340" s="48">
        <v>500</v>
      </c>
      <c r="M340" s="48">
        <v>1500</v>
      </c>
      <c r="N340" s="80" t="s">
        <v>113</v>
      </c>
      <c r="O340" s="80" t="s">
        <v>43</v>
      </c>
      <c r="P340" s="80" t="s">
        <v>237</v>
      </c>
      <c r="Q340" s="80" t="s">
        <v>113</v>
      </c>
    </row>
    <row r="341" spans="1:17" ht="65" x14ac:dyDescent="0.2">
      <c r="A341" s="401"/>
      <c r="B341" s="401"/>
      <c r="C341" s="404"/>
      <c r="D341" s="149">
        <v>45400</v>
      </c>
      <c r="E341" s="80" t="s">
        <v>931</v>
      </c>
      <c r="F341" s="80" t="s">
        <v>113</v>
      </c>
      <c r="G341" s="129" t="s">
        <v>105</v>
      </c>
      <c r="H341" s="100" t="s">
        <v>936</v>
      </c>
      <c r="I341" s="80" t="s">
        <v>30</v>
      </c>
      <c r="J341" s="8">
        <v>1</v>
      </c>
      <c r="K341" s="80">
        <v>2021</v>
      </c>
      <c r="L341" s="8">
        <v>4</v>
      </c>
      <c r="M341" s="8"/>
      <c r="N341" s="80" t="s">
        <v>572</v>
      </c>
      <c r="O341" s="80" t="s">
        <v>43</v>
      </c>
      <c r="P341" s="80" t="s">
        <v>237</v>
      </c>
      <c r="Q341" s="80" t="s">
        <v>113</v>
      </c>
    </row>
    <row r="342" spans="1:17" ht="78" x14ac:dyDescent="0.2">
      <c r="A342" s="401"/>
      <c r="B342" s="401"/>
      <c r="C342" s="404"/>
      <c r="D342" s="149">
        <v>361800</v>
      </c>
      <c r="E342" s="80" t="s">
        <v>765</v>
      </c>
      <c r="F342" s="80" t="s">
        <v>937</v>
      </c>
      <c r="G342" s="129" t="s">
        <v>224</v>
      </c>
      <c r="H342" s="100" t="s">
        <v>938</v>
      </c>
      <c r="I342" s="80" t="s">
        <v>939</v>
      </c>
      <c r="J342" s="48">
        <v>0.25</v>
      </c>
      <c r="K342" s="80">
        <v>2021</v>
      </c>
      <c r="L342" s="48">
        <v>5</v>
      </c>
      <c r="M342" s="48">
        <v>19</v>
      </c>
      <c r="N342" s="80" t="s">
        <v>113</v>
      </c>
      <c r="O342" s="80" t="s">
        <v>43</v>
      </c>
      <c r="P342" s="80" t="s">
        <v>237</v>
      </c>
      <c r="Q342" s="80" t="s">
        <v>113</v>
      </c>
    </row>
    <row r="343" spans="1:17" ht="78" x14ac:dyDescent="0.2">
      <c r="A343" s="401"/>
      <c r="B343" s="401"/>
      <c r="C343" s="404"/>
      <c r="D343" s="149">
        <v>1300000</v>
      </c>
      <c r="E343" s="80" t="s">
        <v>765</v>
      </c>
      <c r="F343" s="80" t="s">
        <v>119</v>
      </c>
      <c r="G343" s="129" t="s">
        <v>224</v>
      </c>
      <c r="H343" s="100" t="s">
        <v>940</v>
      </c>
      <c r="I343" s="80" t="s">
        <v>2009</v>
      </c>
      <c r="J343" s="48" t="s">
        <v>941</v>
      </c>
      <c r="K343" s="80">
        <v>2021</v>
      </c>
      <c r="L343" s="48">
        <v>20</v>
      </c>
      <c r="M343" s="48">
        <v>30</v>
      </c>
      <c r="N343" s="80" t="s">
        <v>119</v>
      </c>
      <c r="O343" s="80" t="s">
        <v>43</v>
      </c>
      <c r="P343" s="80" t="s">
        <v>237</v>
      </c>
      <c r="Q343" s="80" t="s">
        <v>339</v>
      </c>
    </row>
    <row r="344" spans="1:17" ht="65" x14ac:dyDescent="0.2">
      <c r="A344" s="129" t="s">
        <v>361</v>
      </c>
      <c r="B344" s="80" t="s">
        <v>942</v>
      </c>
      <c r="C344" s="105" t="s">
        <v>2323</v>
      </c>
      <c r="D344" s="149">
        <v>73000</v>
      </c>
      <c r="E344" s="80" t="s">
        <v>931</v>
      </c>
      <c r="F344" s="80" t="s">
        <v>113</v>
      </c>
      <c r="G344" s="129" t="s">
        <v>224</v>
      </c>
      <c r="H344" s="100" t="s">
        <v>943</v>
      </c>
      <c r="I344" s="80" t="s">
        <v>939</v>
      </c>
      <c r="J344" s="48">
        <v>50</v>
      </c>
      <c r="K344" s="80">
        <v>2021</v>
      </c>
      <c r="L344" s="48">
        <v>450</v>
      </c>
      <c r="M344" s="48">
        <v>550</v>
      </c>
      <c r="N344" s="80" t="s">
        <v>113</v>
      </c>
      <c r="O344" s="80" t="s">
        <v>43</v>
      </c>
      <c r="P344" s="80" t="s">
        <v>237</v>
      </c>
      <c r="Q344" s="80" t="s">
        <v>113</v>
      </c>
    </row>
    <row r="345" spans="1:17" ht="65" x14ac:dyDescent="0.2">
      <c r="A345" s="401" t="s">
        <v>366</v>
      </c>
      <c r="B345" s="401" t="s">
        <v>2140</v>
      </c>
      <c r="C345" s="408" t="s">
        <v>2324</v>
      </c>
      <c r="D345" s="149">
        <v>10000</v>
      </c>
      <c r="E345" s="80" t="s">
        <v>931</v>
      </c>
      <c r="F345" s="80" t="s">
        <v>113</v>
      </c>
      <c r="G345" s="129" t="s">
        <v>224</v>
      </c>
      <c r="H345" s="100" t="s">
        <v>944</v>
      </c>
      <c r="I345" s="80" t="s">
        <v>939</v>
      </c>
      <c r="J345" s="48">
        <v>30</v>
      </c>
      <c r="K345" s="80">
        <v>2021</v>
      </c>
      <c r="L345" s="48">
        <v>90</v>
      </c>
      <c r="M345" s="48">
        <v>150</v>
      </c>
      <c r="N345" s="80" t="s">
        <v>113</v>
      </c>
      <c r="O345" s="80" t="s">
        <v>43</v>
      </c>
      <c r="P345" s="80" t="s">
        <v>237</v>
      </c>
      <c r="Q345" s="80" t="s">
        <v>113</v>
      </c>
    </row>
    <row r="346" spans="1:17" ht="39" x14ac:dyDescent="0.2">
      <c r="A346" s="401"/>
      <c r="B346" s="401"/>
      <c r="C346" s="408"/>
      <c r="D346" s="149">
        <v>4160</v>
      </c>
      <c r="E346" s="80" t="s">
        <v>17</v>
      </c>
      <c r="F346" s="80" t="s">
        <v>113</v>
      </c>
      <c r="G346" s="129" t="s">
        <v>224</v>
      </c>
      <c r="H346" s="100" t="s">
        <v>945</v>
      </c>
      <c r="I346" s="80" t="s">
        <v>939</v>
      </c>
      <c r="J346" s="48">
        <v>1600</v>
      </c>
      <c r="K346" s="80">
        <v>2021</v>
      </c>
      <c r="L346" s="48">
        <v>6000</v>
      </c>
      <c r="M346" s="48">
        <v>10000</v>
      </c>
      <c r="N346" s="80" t="s">
        <v>2645</v>
      </c>
      <c r="O346" s="80" t="s">
        <v>43</v>
      </c>
      <c r="P346" s="80" t="s">
        <v>237</v>
      </c>
      <c r="Q346" s="80" t="s">
        <v>113</v>
      </c>
    </row>
    <row r="347" spans="1:17" ht="26" x14ac:dyDescent="0.2">
      <c r="A347" s="401" t="s">
        <v>372</v>
      </c>
      <c r="B347" s="401" t="s">
        <v>946</v>
      </c>
      <c r="C347" s="402" t="s">
        <v>2325</v>
      </c>
      <c r="D347" s="433">
        <v>4000</v>
      </c>
      <c r="E347" s="401" t="s">
        <v>765</v>
      </c>
      <c r="F347" s="409" t="s">
        <v>113</v>
      </c>
      <c r="G347" s="409" t="s">
        <v>105</v>
      </c>
      <c r="H347" s="100" t="s">
        <v>947</v>
      </c>
      <c r="I347" s="80" t="s">
        <v>948</v>
      </c>
      <c r="J347" s="48">
        <v>3.3</v>
      </c>
      <c r="K347" s="80">
        <v>2021</v>
      </c>
      <c r="L347" s="48">
        <v>4.5</v>
      </c>
      <c r="M347" s="48">
        <v>5</v>
      </c>
      <c r="N347" s="80" t="s">
        <v>113</v>
      </c>
      <c r="O347" s="80" t="s">
        <v>278</v>
      </c>
      <c r="P347" s="80" t="s">
        <v>237</v>
      </c>
      <c r="Q347" s="80" t="s">
        <v>113</v>
      </c>
    </row>
    <row r="348" spans="1:17" ht="39" x14ac:dyDescent="0.2">
      <c r="A348" s="401"/>
      <c r="B348" s="401"/>
      <c r="C348" s="412"/>
      <c r="D348" s="433"/>
      <c r="E348" s="401"/>
      <c r="F348" s="410"/>
      <c r="G348" s="410"/>
      <c r="H348" s="100" t="s">
        <v>949</v>
      </c>
      <c r="I348" s="80" t="s">
        <v>30</v>
      </c>
      <c r="J348" s="8">
        <v>1</v>
      </c>
      <c r="K348" s="80">
        <v>2021</v>
      </c>
      <c r="L348" s="8" t="s">
        <v>950</v>
      </c>
      <c r="M348" s="8" t="s">
        <v>951</v>
      </c>
      <c r="N348" s="80" t="s">
        <v>572</v>
      </c>
      <c r="O348" s="80" t="s">
        <v>43</v>
      </c>
      <c r="P348" s="80" t="s">
        <v>237</v>
      </c>
      <c r="Q348" s="80" t="s">
        <v>113</v>
      </c>
    </row>
    <row r="349" spans="1:17" ht="78" x14ac:dyDescent="0.2">
      <c r="A349" s="129" t="s">
        <v>952</v>
      </c>
      <c r="B349" s="80" t="s">
        <v>100</v>
      </c>
      <c r="C349" s="100" t="s">
        <v>2326</v>
      </c>
      <c r="D349" s="149">
        <v>420750</v>
      </c>
      <c r="E349" s="80" t="s">
        <v>765</v>
      </c>
      <c r="F349" s="80" t="s">
        <v>113</v>
      </c>
      <c r="G349" s="129" t="s">
        <v>953</v>
      </c>
      <c r="H349" s="100" t="s">
        <v>954</v>
      </c>
      <c r="I349" s="80" t="s">
        <v>955</v>
      </c>
      <c r="J349" s="48">
        <v>130000</v>
      </c>
      <c r="K349" s="80">
        <v>2021</v>
      </c>
      <c r="L349" s="48">
        <v>100000</v>
      </c>
      <c r="M349" s="48">
        <v>50000</v>
      </c>
      <c r="N349" s="80" t="s">
        <v>113</v>
      </c>
      <c r="O349" s="80" t="s">
        <v>43</v>
      </c>
      <c r="P349" s="80" t="s">
        <v>237</v>
      </c>
      <c r="Q349" s="80" t="s">
        <v>113</v>
      </c>
    </row>
    <row r="350" spans="1:17" ht="52" x14ac:dyDescent="0.2">
      <c r="A350" s="129" t="s">
        <v>956</v>
      </c>
      <c r="B350" s="80" t="s">
        <v>957</v>
      </c>
      <c r="C350" s="100" t="s">
        <v>2327</v>
      </c>
      <c r="D350" s="149">
        <v>28000</v>
      </c>
      <c r="E350" s="80" t="s">
        <v>958</v>
      </c>
      <c r="F350" s="80" t="s">
        <v>185</v>
      </c>
      <c r="G350" s="129" t="s">
        <v>959</v>
      </c>
      <c r="H350" s="100" t="s">
        <v>960</v>
      </c>
      <c r="I350" s="80" t="s">
        <v>18</v>
      </c>
      <c r="J350" s="48">
        <v>48</v>
      </c>
      <c r="K350" s="80">
        <v>2020</v>
      </c>
      <c r="L350" s="48">
        <v>50</v>
      </c>
      <c r="M350" s="48">
        <v>70</v>
      </c>
      <c r="N350" s="80" t="s">
        <v>185</v>
      </c>
      <c r="O350" s="80" t="s">
        <v>43</v>
      </c>
      <c r="P350" s="80" t="s">
        <v>237</v>
      </c>
      <c r="Q350" s="80" t="s">
        <v>710</v>
      </c>
    </row>
    <row r="351" spans="1:17" ht="65" x14ac:dyDescent="0.2">
      <c r="A351" s="129" t="s">
        <v>961</v>
      </c>
      <c r="B351" s="80" t="s">
        <v>2589</v>
      </c>
      <c r="C351" s="100" t="s">
        <v>962</v>
      </c>
      <c r="D351" s="149"/>
      <c r="E351" s="80"/>
      <c r="F351" s="80" t="s">
        <v>113</v>
      </c>
      <c r="G351" s="129" t="s">
        <v>963</v>
      </c>
      <c r="H351" s="100" t="s">
        <v>928</v>
      </c>
      <c r="I351" s="80" t="s">
        <v>18</v>
      </c>
      <c r="J351" s="8" t="s">
        <v>303</v>
      </c>
      <c r="K351" s="80">
        <v>2021</v>
      </c>
      <c r="L351" s="8">
        <v>5.4</v>
      </c>
      <c r="M351" s="8">
        <v>11</v>
      </c>
      <c r="N351" s="80" t="s">
        <v>2646</v>
      </c>
      <c r="O351" s="80" t="s">
        <v>2005</v>
      </c>
      <c r="P351" s="80" t="s">
        <v>222</v>
      </c>
      <c r="Q351" s="80" t="s">
        <v>113</v>
      </c>
    </row>
    <row r="352" spans="1:17" ht="26" x14ac:dyDescent="0.2">
      <c r="A352" s="436">
        <v>2.2000000000000002</v>
      </c>
      <c r="B352" s="436">
        <v>6.2</v>
      </c>
      <c r="C352" s="437" t="s">
        <v>2328</v>
      </c>
      <c r="D352" s="438">
        <f>SUM(D355:D370)</f>
        <v>21763</v>
      </c>
      <c r="E352" s="436"/>
      <c r="F352" s="436" t="s">
        <v>884</v>
      </c>
      <c r="G352" s="436" t="s">
        <v>480</v>
      </c>
      <c r="H352" s="101" t="s">
        <v>964</v>
      </c>
      <c r="I352" s="81" t="s">
        <v>955</v>
      </c>
      <c r="J352" s="104">
        <v>500</v>
      </c>
      <c r="K352" s="81">
        <v>2021</v>
      </c>
      <c r="L352" s="104">
        <v>1000</v>
      </c>
      <c r="M352" s="104">
        <v>2000</v>
      </c>
      <c r="N352" s="81" t="s">
        <v>2647</v>
      </c>
      <c r="O352" s="436" t="s">
        <v>43</v>
      </c>
      <c r="P352" s="436" t="s">
        <v>237</v>
      </c>
      <c r="Q352" s="81" t="s">
        <v>965</v>
      </c>
    </row>
    <row r="353" spans="1:17" ht="26" x14ac:dyDescent="0.2">
      <c r="A353" s="436"/>
      <c r="B353" s="436"/>
      <c r="C353" s="437"/>
      <c r="D353" s="438"/>
      <c r="E353" s="436"/>
      <c r="F353" s="436"/>
      <c r="G353" s="436"/>
      <c r="H353" s="101" t="s">
        <v>2466</v>
      </c>
      <c r="I353" s="81" t="s">
        <v>30</v>
      </c>
      <c r="J353" s="104">
        <v>3</v>
      </c>
      <c r="K353" s="81">
        <v>2021</v>
      </c>
      <c r="L353" s="104">
        <v>6</v>
      </c>
      <c r="M353" s="104">
        <v>8</v>
      </c>
      <c r="N353" s="81" t="s">
        <v>113</v>
      </c>
      <c r="O353" s="436"/>
      <c r="P353" s="436"/>
      <c r="Q353" s="81" t="s">
        <v>113</v>
      </c>
    </row>
    <row r="354" spans="1:17" ht="52" x14ac:dyDescent="0.2">
      <c r="A354" s="436"/>
      <c r="B354" s="436"/>
      <c r="C354" s="437"/>
      <c r="D354" s="438"/>
      <c r="E354" s="436"/>
      <c r="F354" s="81" t="s">
        <v>689</v>
      </c>
      <c r="G354" s="131" t="s">
        <v>966</v>
      </c>
      <c r="H354" s="101" t="s">
        <v>2605</v>
      </c>
      <c r="I354" s="81" t="s">
        <v>38</v>
      </c>
      <c r="J354" s="104"/>
      <c r="K354" s="81">
        <v>2021</v>
      </c>
      <c r="L354" s="104"/>
      <c r="M354" s="104"/>
      <c r="N354" s="81" t="s">
        <v>2648</v>
      </c>
      <c r="O354" s="436"/>
      <c r="P354" s="436"/>
      <c r="Q354" s="81" t="s">
        <v>187</v>
      </c>
    </row>
    <row r="355" spans="1:17" ht="39" x14ac:dyDescent="0.2">
      <c r="A355" s="401" t="s">
        <v>377</v>
      </c>
      <c r="B355" s="401" t="s">
        <v>865</v>
      </c>
      <c r="C355" s="412" t="s">
        <v>2333</v>
      </c>
      <c r="D355" s="149">
        <v>150</v>
      </c>
      <c r="E355" s="80" t="s">
        <v>241</v>
      </c>
      <c r="F355" s="80" t="s">
        <v>113</v>
      </c>
      <c r="G355" s="129" t="s">
        <v>294</v>
      </c>
      <c r="H355" s="100" t="s">
        <v>967</v>
      </c>
      <c r="I355" s="80" t="s">
        <v>30</v>
      </c>
      <c r="J355" s="48">
        <v>1876</v>
      </c>
      <c r="K355" s="80">
        <v>2021</v>
      </c>
      <c r="L355" s="48">
        <v>3000</v>
      </c>
      <c r="M355" s="48">
        <v>6702</v>
      </c>
      <c r="N355" s="80" t="s">
        <v>113</v>
      </c>
      <c r="O355" s="80" t="s">
        <v>278</v>
      </c>
      <c r="P355" s="80" t="s">
        <v>537</v>
      </c>
      <c r="Q355" s="401" t="s">
        <v>912</v>
      </c>
    </row>
    <row r="356" spans="1:17" ht="39" x14ac:dyDescent="0.2">
      <c r="A356" s="401"/>
      <c r="B356" s="401"/>
      <c r="C356" s="412"/>
      <c r="D356" s="149">
        <v>200</v>
      </c>
      <c r="E356" s="80" t="s">
        <v>241</v>
      </c>
      <c r="F356" s="80" t="s">
        <v>113</v>
      </c>
      <c r="G356" s="129" t="s">
        <v>294</v>
      </c>
      <c r="H356" s="100" t="s">
        <v>968</v>
      </c>
      <c r="I356" s="80" t="s">
        <v>30</v>
      </c>
      <c r="J356" s="48">
        <v>654</v>
      </c>
      <c r="K356" s="80">
        <v>2021</v>
      </c>
      <c r="L356" s="48" t="s">
        <v>969</v>
      </c>
      <c r="M356" s="48">
        <v>700</v>
      </c>
      <c r="N356" s="80" t="s">
        <v>113</v>
      </c>
      <c r="O356" s="80" t="s">
        <v>970</v>
      </c>
      <c r="P356" s="80" t="s">
        <v>231</v>
      </c>
      <c r="Q356" s="401"/>
    </row>
    <row r="357" spans="1:17" ht="52" x14ac:dyDescent="0.2">
      <c r="A357" s="401" t="s">
        <v>381</v>
      </c>
      <c r="B357" s="401" t="s">
        <v>855</v>
      </c>
      <c r="C357" s="404" t="s">
        <v>2329</v>
      </c>
      <c r="D357" s="149">
        <v>1300</v>
      </c>
      <c r="E357" s="80" t="s">
        <v>241</v>
      </c>
      <c r="F357" s="80" t="s">
        <v>113</v>
      </c>
      <c r="G357" s="129" t="s">
        <v>294</v>
      </c>
      <c r="H357" s="100" t="s">
        <v>2467</v>
      </c>
      <c r="I357" s="80" t="s">
        <v>30</v>
      </c>
      <c r="J357" s="48">
        <v>3</v>
      </c>
      <c r="K357" s="80">
        <v>2020</v>
      </c>
      <c r="L357" s="48">
        <v>9</v>
      </c>
      <c r="M357" s="48">
        <v>16</v>
      </c>
      <c r="N357" s="80" t="s">
        <v>911</v>
      </c>
      <c r="O357" s="80" t="s">
        <v>911</v>
      </c>
      <c r="P357" s="80" t="s">
        <v>237</v>
      </c>
      <c r="Q357" s="401" t="s">
        <v>912</v>
      </c>
    </row>
    <row r="358" spans="1:17" ht="39" x14ac:dyDescent="0.2">
      <c r="A358" s="401"/>
      <c r="B358" s="401"/>
      <c r="C358" s="404"/>
      <c r="D358" s="149">
        <v>1200</v>
      </c>
      <c r="E358" s="80" t="s">
        <v>241</v>
      </c>
      <c r="F358" s="80" t="s">
        <v>113</v>
      </c>
      <c r="G358" s="129" t="s">
        <v>294</v>
      </c>
      <c r="H358" s="100" t="s">
        <v>2469</v>
      </c>
      <c r="I358" s="80" t="s">
        <v>30</v>
      </c>
      <c r="J358" s="48">
        <v>3</v>
      </c>
      <c r="K358" s="80">
        <v>2021</v>
      </c>
      <c r="L358" s="48">
        <v>15</v>
      </c>
      <c r="M358" s="48">
        <v>30</v>
      </c>
      <c r="N358" s="80" t="s">
        <v>113</v>
      </c>
      <c r="O358" s="80" t="s">
        <v>970</v>
      </c>
      <c r="P358" s="80" t="s">
        <v>237</v>
      </c>
      <c r="Q358" s="401"/>
    </row>
    <row r="359" spans="1:17" ht="65" x14ac:dyDescent="0.2">
      <c r="A359" s="401" t="s">
        <v>387</v>
      </c>
      <c r="B359" s="401" t="s">
        <v>868</v>
      </c>
      <c r="C359" s="404" t="s">
        <v>2330</v>
      </c>
      <c r="D359" s="149">
        <v>4000</v>
      </c>
      <c r="E359" s="80" t="s">
        <v>931</v>
      </c>
      <c r="F359" s="80" t="s">
        <v>113</v>
      </c>
      <c r="G359" s="129" t="s">
        <v>294</v>
      </c>
      <c r="H359" s="100" t="s">
        <v>2471</v>
      </c>
      <c r="I359" s="80" t="s">
        <v>30</v>
      </c>
      <c r="J359" s="48">
        <v>10</v>
      </c>
      <c r="K359" s="80">
        <v>2021</v>
      </c>
      <c r="L359" s="48">
        <v>20</v>
      </c>
      <c r="M359" s="48">
        <v>30</v>
      </c>
      <c r="N359" s="80" t="s">
        <v>971</v>
      </c>
      <c r="O359" s="80" t="s">
        <v>972</v>
      </c>
      <c r="P359" s="80" t="s">
        <v>237</v>
      </c>
      <c r="Q359" s="80" t="s">
        <v>973</v>
      </c>
    </row>
    <row r="360" spans="1:17" ht="26" x14ac:dyDescent="0.2">
      <c r="A360" s="401"/>
      <c r="B360" s="401"/>
      <c r="C360" s="404"/>
      <c r="D360" s="433">
        <v>1300</v>
      </c>
      <c r="E360" s="401" t="s">
        <v>568</v>
      </c>
      <c r="F360" s="401" t="s">
        <v>113</v>
      </c>
      <c r="G360" s="401" t="s">
        <v>294</v>
      </c>
      <c r="H360" s="100" t="s">
        <v>974</v>
      </c>
      <c r="I360" s="80" t="s">
        <v>38</v>
      </c>
      <c r="J360" s="48">
        <v>53</v>
      </c>
      <c r="K360" s="80">
        <v>2021</v>
      </c>
      <c r="L360" s="48">
        <v>93</v>
      </c>
      <c r="M360" s="48">
        <v>133</v>
      </c>
      <c r="N360" s="401" t="s">
        <v>971</v>
      </c>
      <c r="O360" s="401" t="s">
        <v>972</v>
      </c>
      <c r="P360" s="401" t="s">
        <v>237</v>
      </c>
      <c r="Q360" s="401" t="s">
        <v>973</v>
      </c>
    </row>
    <row r="361" spans="1:17" ht="26" x14ac:dyDescent="0.2">
      <c r="A361" s="401"/>
      <c r="B361" s="401"/>
      <c r="C361" s="404"/>
      <c r="D361" s="433"/>
      <c r="E361" s="401"/>
      <c r="F361" s="401"/>
      <c r="G361" s="401"/>
      <c r="H361" s="100" t="s">
        <v>975</v>
      </c>
      <c r="I361" s="80" t="s">
        <v>30</v>
      </c>
      <c r="J361" s="48">
        <v>31</v>
      </c>
      <c r="K361" s="80">
        <v>2021</v>
      </c>
      <c r="L361" s="48">
        <v>50</v>
      </c>
      <c r="M361" s="48">
        <v>70</v>
      </c>
      <c r="N361" s="401"/>
      <c r="O361" s="401"/>
      <c r="P361" s="401"/>
      <c r="Q361" s="401"/>
    </row>
    <row r="362" spans="1:17" ht="65" x14ac:dyDescent="0.2">
      <c r="A362" s="401"/>
      <c r="B362" s="401"/>
      <c r="C362" s="404"/>
      <c r="D362" s="149">
        <v>53</v>
      </c>
      <c r="E362" s="80" t="s">
        <v>976</v>
      </c>
      <c r="F362" s="80" t="s">
        <v>113</v>
      </c>
      <c r="G362" s="129" t="s">
        <v>121</v>
      </c>
      <c r="H362" s="100" t="s">
        <v>977</v>
      </c>
      <c r="I362" s="80" t="s">
        <v>30</v>
      </c>
      <c r="J362" s="48">
        <v>3</v>
      </c>
      <c r="K362" s="80">
        <v>2021</v>
      </c>
      <c r="L362" s="48">
        <v>8</v>
      </c>
      <c r="M362" s="48">
        <v>12</v>
      </c>
      <c r="N362" s="80" t="s">
        <v>113</v>
      </c>
      <c r="O362" s="80" t="s">
        <v>278</v>
      </c>
      <c r="P362" s="80" t="s">
        <v>237</v>
      </c>
      <c r="Q362" s="80" t="s">
        <v>113</v>
      </c>
    </row>
    <row r="363" spans="1:17" ht="52" x14ac:dyDescent="0.2">
      <c r="A363" s="401"/>
      <c r="B363" s="401"/>
      <c r="C363" s="404"/>
      <c r="D363" s="50">
        <v>10000</v>
      </c>
      <c r="E363" s="80" t="s">
        <v>978</v>
      </c>
      <c r="F363" s="80" t="s">
        <v>134</v>
      </c>
      <c r="G363" s="129" t="s">
        <v>937</v>
      </c>
      <c r="H363" s="100" t="s">
        <v>2608</v>
      </c>
      <c r="I363" s="80" t="s">
        <v>30</v>
      </c>
      <c r="J363" s="8">
        <v>0</v>
      </c>
      <c r="K363" s="80">
        <v>2021</v>
      </c>
      <c r="L363" s="8">
        <v>10</v>
      </c>
      <c r="M363" s="8">
        <v>20</v>
      </c>
      <c r="N363" s="80" t="s">
        <v>979</v>
      </c>
      <c r="O363" s="80" t="s">
        <v>970</v>
      </c>
      <c r="P363" s="80" t="s">
        <v>237</v>
      </c>
      <c r="Q363" s="80" t="s">
        <v>134</v>
      </c>
    </row>
    <row r="364" spans="1:17" ht="26" x14ac:dyDescent="0.2">
      <c r="A364" s="401"/>
      <c r="B364" s="401"/>
      <c r="C364" s="404"/>
      <c r="D364" s="50">
        <v>500</v>
      </c>
      <c r="E364" s="80" t="s">
        <v>980</v>
      </c>
      <c r="F364" s="80" t="s">
        <v>134</v>
      </c>
      <c r="G364" s="129" t="s">
        <v>937</v>
      </c>
      <c r="H364" s="100" t="s">
        <v>2474</v>
      </c>
      <c r="I364" s="80" t="s">
        <v>30</v>
      </c>
      <c r="J364" s="8">
        <v>0</v>
      </c>
      <c r="K364" s="80">
        <v>2021</v>
      </c>
      <c r="L364" s="8">
        <v>10</v>
      </c>
      <c r="M364" s="8">
        <v>20</v>
      </c>
      <c r="N364" s="80" t="s">
        <v>979</v>
      </c>
      <c r="O364" s="80" t="s">
        <v>970</v>
      </c>
      <c r="P364" s="80" t="s">
        <v>237</v>
      </c>
      <c r="Q364" s="80" t="s">
        <v>134</v>
      </c>
    </row>
    <row r="365" spans="1:17" ht="52" x14ac:dyDescent="0.2">
      <c r="A365" s="401" t="s">
        <v>981</v>
      </c>
      <c r="B365" s="401" t="s">
        <v>982</v>
      </c>
      <c r="C365" s="404" t="s">
        <v>983</v>
      </c>
      <c r="D365" s="149">
        <v>1000</v>
      </c>
      <c r="E365" s="80" t="s">
        <v>17</v>
      </c>
      <c r="F365" s="80" t="s">
        <v>113</v>
      </c>
      <c r="G365" s="129" t="s">
        <v>984</v>
      </c>
      <c r="H365" s="100" t="s">
        <v>985</v>
      </c>
      <c r="I365" s="80" t="s">
        <v>30</v>
      </c>
      <c r="J365" s="48">
        <v>1</v>
      </c>
      <c r="K365" s="80">
        <v>2021</v>
      </c>
      <c r="L365" s="48">
        <v>2</v>
      </c>
      <c r="M365" s="48">
        <v>4</v>
      </c>
      <c r="N365" s="80" t="s">
        <v>113</v>
      </c>
      <c r="O365" s="80" t="s">
        <v>278</v>
      </c>
      <c r="P365" s="80" t="s">
        <v>231</v>
      </c>
      <c r="Q365" s="80" t="s">
        <v>113</v>
      </c>
    </row>
    <row r="366" spans="1:17" x14ac:dyDescent="0.2">
      <c r="A366" s="401"/>
      <c r="B366" s="401"/>
      <c r="C366" s="404"/>
      <c r="D366" s="433">
        <v>500</v>
      </c>
      <c r="E366" s="401" t="s">
        <v>469</v>
      </c>
      <c r="F366" s="401" t="s">
        <v>185</v>
      </c>
      <c r="G366" s="401" t="s">
        <v>986</v>
      </c>
      <c r="H366" s="404" t="s">
        <v>987</v>
      </c>
      <c r="I366" s="80" t="s">
        <v>30</v>
      </c>
      <c r="J366" s="48">
        <v>1</v>
      </c>
      <c r="K366" s="80">
        <v>2021</v>
      </c>
      <c r="L366" s="48">
        <v>10</v>
      </c>
      <c r="M366" s="48">
        <v>30</v>
      </c>
      <c r="N366" s="401" t="s">
        <v>185</v>
      </c>
      <c r="O366" s="401" t="s">
        <v>278</v>
      </c>
      <c r="P366" s="401" t="s">
        <v>237</v>
      </c>
      <c r="Q366" s="401" t="s">
        <v>988</v>
      </c>
    </row>
    <row r="367" spans="1:17" x14ac:dyDescent="0.2">
      <c r="A367" s="401"/>
      <c r="B367" s="401"/>
      <c r="C367" s="404"/>
      <c r="D367" s="433"/>
      <c r="E367" s="401"/>
      <c r="F367" s="401"/>
      <c r="G367" s="401"/>
      <c r="H367" s="404"/>
      <c r="I367" s="80" t="s">
        <v>989</v>
      </c>
      <c r="J367" s="188">
        <v>0</v>
      </c>
      <c r="K367" s="80">
        <v>2021</v>
      </c>
      <c r="L367" s="48">
        <v>5</v>
      </c>
      <c r="M367" s="48">
        <v>10</v>
      </c>
      <c r="N367" s="401"/>
      <c r="O367" s="401"/>
      <c r="P367" s="401"/>
      <c r="Q367" s="401"/>
    </row>
    <row r="368" spans="1:17" x14ac:dyDescent="0.2">
      <c r="A368" s="401"/>
      <c r="B368" s="401"/>
      <c r="C368" s="404"/>
      <c r="D368" s="149">
        <v>530</v>
      </c>
      <c r="E368" s="401" t="s">
        <v>449</v>
      </c>
      <c r="F368" s="401" t="s">
        <v>113</v>
      </c>
      <c r="G368" s="401" t="s">
        <v>990</v>
      </c>
      <c r="H368" s="100" t="s">
        <v>2477</v>
      </c>
      <c r="I368" s="80" t="s">
        <v>30</v>
      </c>
      <c r="J368" s="48">
        <v>0</v>
      </c>
      <c r="K368" s="80">
        <v>2020</v>
      </c>
      <c r="L368" s="48">
        <v>43</v>
      </c>
      <c r="M368" s="48" t="s">
        <v>1984</v>
      </c>
      <c r="N368" s="80" t="s">
        <v>113</v>
      </c>
      <c r="O368" s="80" t="s">
        <v>278</v>
      </c>
      <c r="P368" s="80" t="s">
        <v>231</v>
      </c>
      <c r="Q368" s="80" t="s">
        <v>113</v>
      </c>
    </row>
    <row r="369" spans="1:17" ht="26" x14ac:dyDescent="0.2">
      <c r="A369" s="401"/>
      <c r="B369" s="401"/>
      <c r="C369" s="404"/>
      <c r="D369" s="149">
        <v>530</v>
      </c>
      <c r="E369" s="401"/>
      <c r="F369" s="401"/>
      <c r="G369" s="401"/>
      <c r="H369" s="100" t="s">
        <v>2478</v>
      </c>
      <c r="I369" s="80" t="s">
        <v>30</v>
      </c>
      <c r="J369" s="48">
        <v>0</v>
      </c>
      <c r="K369" s="80">
        <v>2020</v>
      </c>
      <c r="L369" s="48">
        <v>82</v>
      </c>
      <c r="M369" s="48" t="s">
        <v>1985</v>
      </c>
      <c r="N369" s="80" t="s">
        <v>113</v>
      </c>
      <c r="O369" s="80" t="s">
        <v>278</v>
      </c>
      <c r="P369" s="80" t="s">
        <v>231</v>
      </c>
      <c r="Q369" s="80" t="s">
        <v>113</v>
      </c>
    </row>
    <row r="370" spans="1:17" ht="52" x14ac:dyDescent="0.2">
      <c r="A370" s="129" t="s">
        <v>991</v>
      </c>
      <c r="B370" s="80" t="s">
        <v>2586</v>
      </c>
      <c r="C370" s="100" t="s">
        <v>992</v>
      </c>
      <c r="D370" s="149">
        <v>500</v>
      </c>
      <c r="E370" s="80" t="s">
        <v>568</v>
      </c>
      <c r="F370" s="80" t="s">
        <v>185</v>
      </c>
      <c r="G370" s="129" t="s">
        <v>993</v>
      </c>
      <c r="H370" s="100" t="s">
        <v>994</v>
      </c>
      <c r="I370" s="80" t="s">
        <v>585</v>
      </c>
      <c r="J370" s="48" t="s">
        <v>592</v>
      </c>
      <c r="K370" s="80">
        <v>2021</v>
      </c>
      <c r="L370" s="48" t="s">
        <v>587</v>
      </c>
      <c r="M370" s="48" t="s">
        <v>587</v>
      </c>
      <c r="N370" s="80" t="s">
        <v>229</v>
      </c>
      <c r="O370" s="80" t="s">
        <v>229</v>
      </c>
      <c r="P370" s="80" t="s">
        <v>237</v>
      </c>
      <c r="Q370" s="80" t="s">
        <v>185</v>
      </c>
    </row>
    <row r="371" spans="1:17" ht="65" x14ac:dyDescent="0.2">
      <c r="A371" s="131">
        <v>2.2999999999999998</v>
      </c>
      <c r="B371" s="257">
        <v>6.2</v>
      </c>
      <c r="C371" s="101" t="s">
        <v>2336</v>
      </c>
      <c r="D371" s="150">
        <f>SUM(D372:D387)</f>
        <v>1675616.8</v>
      </c>
      <c r="E371" s="81"/>
      <c r="F371" s="131" t="s">
        <v>2736</v>
      </c>
      <c r="G371" s="131" t="s">
        <v>995</v>
      </c>
      <c r="H371" s="101" t="s">
        <v>923</v>
      </c>
      <c r="I371" s="81" t="s">
        <v>579</v>
      </c>
      <c r="J371" s="104">
        <v>23.3</v>
      </c>
      <c r="K371" s="81">
        <v>2020</v>
      </c>
      <c r="L371" s="104">
        <v>22.5</v>
      </c>
      <c r="M371" s="104">
        <v>21.3</v>
      </c>
      <c r="N371" s="81" t="s">
        <v>113</v>
      </c>
      <c r="O371" s="81" t="s">
        <v>924</v>
      </c>
      <c r="P371" s="81" t="s">
        <v>231</v>
      </c>
      <c r="Q371" s="81" t="s">
        <v>113</v>
      </c>
    </row>
    <row r="372" spans="1:17" ht="52" x14ac:dyDescent="0.2">
      <c r="A372" s="401" t="s">
        <v>395</v>
      </c>
      <c r="B372" s="401" t="s">
        <v>996</v>
      </c>
      <c r="C372" s="404" t="s">
        <v>2420</v>
      </c>
      <c r="D372" s="149">
        <v>14000</v>
      </c>
      <c r="E372" s="129" t="s">
        <v>568</v>
      </c>
      <c r="F372" s="401" t="s">
        <v>912</v>
      </c>
      <c r="G372" s="401" t="s">
        <v>997</v>
      </c>
      <c r="H372" s="100" t="s">
        <v>998</v>
      </c>
      <c r="I372" s="80" t="s">
        <v>955</v>
      </c>
      <c r="J372" s="48">
        <v>200</v>
      </c>
      <c r="K372" s="80">
        <v>2021</v>
      </c>
      <c r="L372" s="48">
        <v>800</v>
      </c>
      <c r="M372" s="48">
        <v>1800</v>
      </c>
      <c r="N372" s="80" t="s">
        <v>113</v>
      </c>
      <c r="O372" s="80" t="s">
        <v>278</v>
      </c>
      <c r="P372" s="80" t="s">
        <v>237</v>
      </c>
      <c r="Q372" s="80" t="s">
        <v>999</v>
      </c>
    </row>
    <row r="373" spans="1:17" ht="52" x14ac:dyDescent="0.2">
      <c r="A373" s="401"/>
      <c r="B373" s="401"/>
      <c r="C373" s="404"/>
      <c r="D373" s="149">
        <v>751000</v>
      </c>
      <c r="E373" s="129" t="s">
        <v>568</v>
      </c>
      <c r="F373" s="401"/>
      <c r="G373" s="401"/>
      <c r="H373" s="100" t="s">
        <v>1000</v>
      </c>
      <c r="I373" s="80" t="s">
        <v>939</v>
      </c>
      <c r="J373" s="48">
        <v>0.2</v>
      </c>
      <c r="K373" s="80">
        <v>2021</v>
      </c>
      <c r="L373" s="48">
        <v>8</v>
      </c>
      <c r="M373" s="48">
        <v>74.400000000000006</v>
      </c>
      <c r="N373" s="80" t="s">
        <v>113</v>
      </c>
      <c r="O373" s="80" t="s">
        <v>278</v>
      </c>
      <c r="P373" s="80" t="s">
        <v>237</v>
      </c>
      <c r="Q373" s="80" t="s">
        <v>113</v>
      </c>
    </row>
    <row r="374" spans="1:17" ht="52" x14ac:dyDescent="0.2">
      <c r="A374" s="401"/>
      <c r="B374" s="401"/>
      <c r="C374" s="404"/>
      <c r="D374" s="50">
        <v>1100</v>
      </c>
      <c r="E374" s="129" t="s">
        <v>568</v>
      </c>
      <c r="F374" s="401"/>
      <c r="G374" s="401"/>
      <c r="H374" s="100" t="s">
        <v>2480</v>
      </c>
      <c r="I374" s="80" t="s">
        <v>30</v>
      </c>
      <c r="J374" s="8">
        <v>3</v>
      </c>
      <c r="K374" s="80">
        <v>2021</v>
      </c>
      <c r="L374" s="8">
        <v>4</v>
      </c>
      <c r="M374" s="8">
        <v>5</v>
      </c>
      <c r="N374" s="80" t="s">
        <v>1001</v>
      </c>
      <c r="O374" s="80" t="s">
        <v>278</v>
      </c>
      <c r="P374" s="80" t="s">
        <v>237</v>
      </c>
      <c r="Q374" s="80" t="s">
        <v>999</v>
      </c>
    </row>
    <row r="375" spans="1:17" ht="52" x14ac:dyDescent="0.2">
      <c r="A375" s="401"/>
      <c r="B375" s="401"/>
      <c r="C375" s="404"/>
      <c r="D375" s="50">
        <v>600</v>
      </c>
      <c r="E375" s="129" t="s">
        <v>568</v>
      </c>
      <c r="F375" s="401"/>
      <c r="G375" s="401"/>
      <c r="H375" s="100" t="s">
        <v>1002</v>
      </c>
      <c r="I375" s="80" t="s">
        <v>30</v>
      </c>
      <c r="J375" s="8">
        <v>4</v>
      </c>
      <c r="K375" s="80">
        <v>2021</v>
      </c>
      <c r="L375" s="8">
        <v>20</v>
      </c>
      <c r="M375" s="8">
        <v>50</v>
      </c>
      <c r="N375" s="80" t="s">
        <v>1001</v>
      </c>
      <c r="O375" s="80" t="s">
        <v>278</v>
      </c>
      <c r="P375" s="80" t="s">
        <v>237</v>
      </c>
      <c r="Q375" s="80" t="s">
        <v>999</v>
      </c>
    </row>
    <row r="376" spans="1:17" ht="26" x14ac:dyDescent="0.2">
      <c r="A376" s="401" t="s">
        <v>398</v>
      </c>
      <c r="B376" s="401" t="s">
        <v>1003</v>
      </c>
      <c r="C376" s="408" t="s">
        <v>1004</v>
      </c>
      <c r="D376" s="433">
        <v>58620</v>
      </c>
      <c r="E376" s="401" t="s">
        <v>568</v>
      </c>
      <c r="F376" s="401" t="s">
        <v>185</v>
      </c>
      <c r="G376" s="401" t="s">
        <v>937</v>
      </c>
      <c r="H376" s="100" t="s">
        <v>1005</v>
      </c>
      <c r="I376" s="80" t="s">
        <v>18</v>
      </c>
      <c r="J376" s="48">
        <v>70</v>
      </c>
      <c r="K376" s="80">
        <v>2021</v>
      </c>
      <c r="L376" s="48">
        <v>60</v>
      </c>
      <c r="M376" s="48">
        <v>50</v>
      </c>
      <c r="N376" s="80" t="s">
        <v>1006</v>
      </c>
      <c r="O376" s="80" t="s">
        <v>1007</v>
      </c>
      <c r="P376" s="80" t="s">
        <v>237</v>
      </c>
      <c r="Q376" s="80" t="s">
        <v>113</v>
      </c>
    </row>
    <row r="377" spans="1:17" ht="39" x14ac:dyDescent="0.2">
      <c r="A377" s="401"/>
      <c r="B377" s="401"/>
      <c r="C377" s="404"/>
      <c r="D377" s="433"/>
      <c r="E377" s="401"/>
      <c r="F377" s="401"/>
      <c r="G377" s="401"/>
      <c r="H377" s="100" t="s">
        <v>1008</v>
      </c>
      <c r="I377" s="80" t="s">
        <v>948</v>
      </c>
      <c r="J377" s="48">
        <v>16</v>
      </c>
      <c r="K377" s="80">
        <v>2018</v>
      </c>
      <c r="L377" s="48">
        <v>50</v>
      </c>
      <c r="M377" s="48">
        <v>114</v>
      </c>
      <c r="N377" s="80" t="s">
        <v>185</v>
      </c>
      <c r="O377" s="80" t="s">
        <v>278</v>
      </c>
      <c r="P377" s="80" t="s">
        <v>237</v>
      </c>
      <c r="Q377" s="80" t="s">
        <v>710</v>
      </c>
    </row>
    <row r="378" spans="1:17" ht="39" x14ac:dyDescent="0.2">
      <c r="A378" s="401"/>
      <c r="B378" s="401"/>
      <c r="C378" s="404"/>
      <c r="D378" s="433"/>
      <c r="E378" s="401"/>
      <c r="F378" s="401"/>
      <c r="G378" s="401"/>
      <c r="H378" s="100" t="s">
        <v>1009</v>
      </c>
      <c r="I378" s="192" t="s">
        <v>1010</v>
      </c>
      <c r="J378" s="48">
        <v>117</v>
      </c>
      <c r="K378" s="80">
        <v>2021</v>
      </c>
      <c r="L378" s="48">
        <v>112</v>
      </c>
      <c r="M378" s="48">
        <v>96</v>
      </c>
      <c r="N378" s="80" t="s">
        <v>1011</v>
      </c>
      <c r="O378" s="80" t="s">
        <v>1012</v>
      </c>
      <c r="P378" s="80" t="s">
        <v>237</v>
      </c>
      <c r="Q378" s="80" t="s">
        <v>181</v>
      </c>
    </row>
    <row r="379" spans="1:17" ht="39" x14ac:dyDescent="0.2">
      <c r="A379" s="401"/>
      <c r="B379" s="401"/>
      <c r="C379" s="404"/>
      <c r="D379" s="433">
        <v>603263.80000000005</v>
      </c>
      <c r="E379" s="401" t="s">
        <v>931</v>
      </c>
      <c r="F379" s="401" t="s">
        <v>185</v>
      </c>
      <c r="G379" s="401" t="s">
        <v>105</v>
      </c>
      <c r="H379" s="100" t="s">
        <v>1013</v>
      </c>
      <c r="I379" s="80" t="s">
        <v>939</v>
      </c>
      <c r="J379" s="48">
        <v>800</v>
      </c>
      <c r="K379" s="80">
        <v>2021</v>
      </c>
      <c r="L379" s="48">
        <v>1000</v>
      </c>
      <c r="M379" s="48">
        <v>1050</v>
      </c>
      <c r="N379" s="80" t="s">
        <v>185</v>
      </c>
      <c r="O379" s="80" t="s">
        <v>43</v>
      </c>
      <c r="P379" s="80" t="s">
        <v>237</v>
      </c>
      <c r="Q379" s="401" t="s">
        <v>710</v>
      </c>
    </row>
    <row r="380" spans="1:17" ht="26" x14ac:dyDescent="0.2">
      <c r="A380" s="401"/>
      <c r="B380" s="401"/>
      <c r="C380" s="404"/>
      <c r="D380" s="433"/>
      <c r="E380" s="401"/>
      <c r="F380" s="401"/>
      <c r="G380" s="401"/>
      <c r="H380" s="100" t="s">
        <v>1014</v>
      </c>
      <c r="I380" s="80" t="s">
        <v>955</v>
      </c>
      <c r="J380" s="48">
        <v>942</v>
      </c>
      <c r="K380" s="80">
        <v>2021</v>
      </c>
      <c r="L380" s="48">
        <v>11150</v>
      </c>
      <c r="M380" s="48">
        <v>19676</v>
      </c>
      <c r="N380" s="80" t="s">
        <v>105</v>
      </c>
      <c r="O380" s="80" t="s">
        <v>43</v>
      </c>
      <c r="P380" s="80" t="s">
        <v>237</v>
      </c>
      <c r="Q380" s="401"/>
    </row>
    <row r="381" spans="1:17" ht="39" x14ac:dyDescent="0.2">
      <c r="A381" s="401"/>
      <c r="B381" s="401"/>
      <c r="C381" s="404"/>
      <c r="D381" s="433"/>
      <c r="E381" s="401"/>
      <c r="F381" s="401"/>
      <c r="G381" s="401"/>
      <c r="H381" s="100" t="s">
        <v>1015</v>
      </c>
      <c r="I381" s="80" t="s">
        <v>18</v>
      </c>
      <c r="J381" s="8">
        <v>51.5</v>
      </c>
      <c r="K381" s="80">
        <v>2021</v>
      </c>
      <c r="L381" s="8">
        <v>54.5</v>
      </c>
      <c r="M381" s="8">
        <v>80</v>
      </c>
      <c r="N381" s="80" t="s">
        <v>1016</v>
      </c>
      <c r="O381" s="80" t="s">
        <v>43</v>
      </c>
      <c r="P381" s="80" t="s">
        <v>237</v>
      </c>
      <c r="Q381" s="401"/>
    </row>
    <row r="382" spans="1:17" ht="39" x14ac:dyDescent="0.2">
      <c r="A382" s="401" t="s">
        <v>401</v>
      </c>
      <c r="B382" s="401" t="s">
        <v>98</v>
      </c>
      <c r="C382" s="408" t="s">
        <v>1017</v>
      </c>
      <c r="D382" s="149"/>
      <c r="E382" s="80"/>
      <c r="F382" s="80" t="s">
        <v>175</v>
      </c>
      <c r="G382" s="129" t="s">
        <v>113</v>
      </c>
      <c r="H382" s="100" t="s">
        <v>2483</v>
      </c>
      <c r="I382" s="80" t="s">
        <v>30</v>
      </c>
      <c r="J382" s="48">
        <v>512</v>
      </c>
      <c r="K382" s="80">
        <v>2022</v>
      </c>
      <c r="L382" s="48">
        <v>300</v>
      </c>
      <c r="M382" s="48">
        <v>0</v>
      </c>
      <c r="N382" s="401" t="s">
        <v>175</v>
      </c>
      <c r="O382" s="401" t="s">
        <v>43</v>
      </c>
      <c r="P382" s="401" t="s">
        <v>237</v>
      </c>
      <c r="Q382" s="401" t="s">
        <v>175</v>
      </c>
    </row>
    <row r="383" spans="1:17" ht="39" x14ac:dyDescent="0.2">
      <c r="A383" s="401"/>
      <c r="B383" s="401"/>
      <c r="C383" s="404"/>
      <c r="D383" s="149">
        <v>1023</v>
      </c>
      <c r="E383" s="80" t="s">
        <v>1018</v>
      </c>
      <c r="F383" s="80" t="s">
        <v>1019</v>
      </c>
      <c r="G383" s="129" t="s">
        <v>2738</v>
      </c>
      <c r="H383" s="100" t="s">
        <v>1020</v>
      </c>
      <c r="I383" s="80" t="s">
        <v>18</v>
      </c>
      <c r="J383" s="48">
        <v>20</v>
      </c>
      <c r="K383" s="80">
        <v>2021</v>
      </c>
      <c r="L383" s="48">
        <v>50</v>
      </c>
      <c r="M383" s="48">
        <v>100</v>
      </c>
      <c r="N383" s="401"/>
      <c r="O383" s="401"/>
      <c r="P383" s="401"/>
      <c r="Q383" s="401"/>
    </row>
    <row r="384" spans="1:17" ht="26" x14ac:dyDescent="0.2">
      <c r="A384" s="401"/>
      <c r="B384" s="401"/>
      <c r="C384" s="404"/>
      <c r="D384" s="433">
        <v>204000</v>
      </c>
      <c r="E384" s="401" t="s">
        <v>1018</v>
      </c>
      <c r="F384" s="401" t="s">
        <v>175</v>
      </c>
      <c r="G384" s="401" t="s">
        <v>113</v>
      </c>
      <c r="H384" s="404" t="s">
        <v>1021</v>
      </c>
      <c r="I384" s="80" t="s">
        <v>1022</v>
      </c>
      <c r="J384" s="48">
        <v>2123</v>
      </c>
      <c r="K384" s="80">
        <v>2021</v>
      </c>
      <c r="L384" s="48">
        <v>6000</v>
      </c>
      <c r="M384" s="48">
        <v>16000</v>
      </c>
      <c r="N384" s="401" t="s">
        <v>1023</v>
      </c>
      <c r="O384" s="401" t="s">
        <v>1019</v>
      </c>
      <c r="P384" s="401" t="s">
        <v>237</v>
      </c>
      <c r="Q384" s="401" t="s">
        <v>1019</v>
      </c>
    </row>
    <row r="385" spans="1:17" ht="26" x14ac:dyDescent="0.2">
      <c r="A385" s="401"/>
      <c r="B385" s="401"/>
      <c r="C385" s="404"/>
      <c r="D385" s="433"/>
      <c r="E385" s="401"/>
      <c r="F385" s="401"/>
      <c r="G385" s="401"/>
      <c r="H385" s="404"/>
      <c r="I385" s="80" t="s">
        <v>1024</v>
      </c>
      <c r="J385" s="48">
        <v>679</v>
      </c>
      <c r="K385" s="80">
        <v>2021</v>
      </c>
      <c r="L385" s="48">
        <v>2479</v>
      </c>
      <c r="M385" s="48">
        <v>5479</v>
      </c>
      <c r="N385" s="401"/>
      <c r="O385" s="401"/>
      <c r="P385" s="401"/>
      <c r="Q385" s="401"/>
    </row>
    <row r="386" spans="1:17" ht="78" x14ac:dyDescent="0.2">
      <c r="A386" s="401"/>
      <c r="B386" s="401"/>
      <c r="C386" s="404"/>
      <c r="D386" s="149">
        <v>40610</v>
      </c>
      <c r="E386" s="80" t="s">
        <v>765</v>
      </c>
      <c r="F386" s="80" t="s">
        <v>2739</v>
      </c>
      <c r="G386" s="129" t="s">
        <v>1025</v>
      </c>
      <c r="H386" s="100" t="s">
        <v>1026</v>
      </c>
      <c r="I386" s="80" t="s">
        <v>18</v>
      </c>
      <c r="J386" s="48">
        <v>10</v>
      </c>
      <c r="K386" s="80">
        <v>2021</v>
      </c>
      <c r="L386" s="48">
        <v>50</v>
      </c>
      <c r="M386" s="48">
        <v>80</v>
      </c>
      <c r="N386" s="80" t="s">
        <v>1027</v>
      </c>
      <c r="O386" s="80" t="s">
        <v>278</v>
      </c>
      <c r="P386" s="80" t="s">
        <v>237</v>
      </c>
      <c r="Q386" s="80" t="s">
        <v>1019</v>
      </c>
    </row>
    <row r="387" spans="1:17" ht="26" x14ac:dyDescent="0.2">
      <c r="A387" s="401"/>
      <c r="B387" s="401"/>
      <c r="C387" s="404"/>
      <c r="D387" s="149">
        <v>1400</v>
      </c>
      <c r="E387" s="80" t="s">
        <v>17</v>
      </c>
      <c r="F387" s="80" t="s">
        <v>1028</v>
      </c>
      <c r="G387" s="129" t="s">
        <v>1029</v>
      </c>
      <c r="H387" s="100" t="s">
        <v>1030</v>
      </c>
      <c r="I387" s="80" t="s">
        <v>18</v>
      </c>
      <c r="J387" s="8">
        <v>28.4</v>
      </c>
      <c r="K387" s="80">
        <v>2021</v>
      </c>
      <c r="L387" s="8">
        <v>50</v>
      </c>
      <c r="M387" s="8">
        <v>80</v>
      </c>
      <c r="N387" s="80" t="s">
        <v>1031</v>
      </c>
      <c r="O387" s="80" t="s">
        <v>278</v>
      </c>
      <c r="P387" s="80" t="s">
        <v>237</v>
      </c>
      <c r="Q387" s="80" t="s">
        <v>1032</v>
      </c>
    </row>
    <row r="388" spans="1:17" x14ac:dyDescent="0.2">
      <c r="A388" s="436">
        <v>3</v>
      </c>
      <c r="B388" s="436">
        <v>6</v>
      </c>
      <c r="C388" s="437" t="s">
        <v>1033</v>
      </c>
      <c r="D388" s="438">
        <f>D390+D399</f>
        <v>132555</v>
      </c>
      <c r="E388" s="436"/>
      <c r="F388" s="436"/>
      <c r="G388" s="436"/>
      <c r="H388" s="101" t="s">
        <v>1034</v>
      </c>
      <c r="I388" s="81" t="s">
        <v>1035</v>
      </c>
      <c r="J388" s="104">
        <v>594.79999999999995</v>
      </c>
      <c r="K388" s="81">
        <v>2021</v>
      </c>
      <c r="L388" s="104">
        <v>600</v>
      </c>
      <c r="M388" s="104">
        <v>650</v>
      </c>
      <c r="N388" s="81" t="s">
        <v>1036</v>
      </c>
      <c r="O388" s="436" t="s">
        <v>278</v>
      </c>
      <c r="P388" s="436" t="s">
        <v>237</v>
      </c>
      <c r="Q388" s="436" t="s">
        <v>113</v>
      </c>
    </row>
    <row r="389" spans="1:17" ht="26" x14ac:dyDescent="0.2">
      <c r="A389" s="436"/>
      <c r="B389" s="436"/>
      <c r="C389" s="437"/>
      <c r="D389" s="438"/>
      <c r="E389" s="436"/>
      <c r="F389" s="436"/>
      <c r="G389" s="436"/>
      <c r="H389" s="101" t="s">
        <v>1037</v>
      </c>
      <c r="I389" s="81" t="s">
        <v>18</v>
      </c>
      <c r="J389" s="104">
        <v>10</v>
      </c>
      <c r="K389" s="81">
        <v>2021</v>
      </c>
      <c r="L389" s="104">
        <v>15</v>
      </c>
      <c r="M389" s="104">
        <v>30</v>
      </c>
      <c r="N389" s="81" t="s">
        <v>1038</v>
      </c>
      <c r="O389" s="436"/>
      <c r="P389" s="436"/>
      <c r="Q389" s="436"/>
    </row>
    <row r="390" spans="1:17" ht="26" x14ac:dyDescent="0.2">
      <c r="A390" s="131">
        <v>3.1</v>
      </c>
      <c r="B390" s="81">
        <v>6.3</v>
      </c>
      <c r="C390" s="101" t="s">
        <v>1039</v>
      </c>
      <c r="D390" s="150">
        <f>SUM(D391:D398)</f>
        <v>51575</v>
      </c>
      <c r="E390" s="81"/>
      <c r="F390" s="81" t="s">
        <v>766</v>
      </c>
      <c r="G390" s="131" t="s">
        <v>884</v>
      </c>
      <c r="H390" s="101" t="s">
        <v>1040</v>
      </c>
      <c r="I390" s="81" t="s">
        <v>18</v>
      </c>
      <c r="J390" s="104">
        <v>82.5</v>
      </c>
      <c r="K390" s="81">
        <v>2018</v>
      </c>
      <c r="L390" s="104">
        <v>85</v>
      </c>
      <c r="M390" s="104">
        <v>87</v>
      </c>
      <c r="N390" s="81" t="s">
        <v>181</v>
      </c>
      <c r="O390" s="81" t="s">
        <v>36</v>
      </c>
      <c r="P390" s="81" t="s">
        <v>231</v>
      </c>
      <c r="Q390" s="81" t="s">
        <v>181</v>
      </c>
    </row>
    <row r="391" spans="1:17" ht="39" x14ac:dyDescent="0.2">
      <c r="A391" s="401" t="s">
        <v>437</v>
      </c>
      <c r="B391" s="401" t="s">
        <v>874</v>
      </c>
      <c r="C391" s="408" t="s">
        <v>1041</v>
      </c>
      <c r="D391" s="149">
        <v>2205</v>
      </c>
      <c r="E391" s="80" t="s">
        <v>241</v>
      </c>
      <c r="F391" s="80" t="s">
        <v>113</v>
      </c>
      <c r="G391" s="129" t="s">
        <v>224</v>
      </c>
      <c r="H391" s="100" t="s">
        <v>2486</v>
      </c>
      <c r="I391" s="80" t="s">
        <v>30</v>
      </c>
      <c r="J391" s="48">
        <v>153</v>
      </c>
      <c r="K391" s="80">
        <v>2018</v>
      </c>
      <c r="L391" s="48">
        <v>200</v>
      </c>
      <c r="M391" s="48">
        <v>250</v>
      </c>
      <c r="N391" s="80" t="s">
        <v>113</v>
      </c>
      <c r="O391" s="401" t="s">
        <v>278</v>
      </c>
      <c r="P391" s="401" t="s">
        <v>237</v>
      </c>
      <c r="Q391" s="401" t="s">
        <v>113</v>
      </c>
    </row>
    <row r="392" spans="1:17" ht="65" x14ac:dyDescent="0.2">
      <c r="A392" s="401"/>
      <c r="B392" s="401"/>
      <c r="C392" s="408"/>
      <c r="D392" s="149">
        <v>12000</v>
      </c>
      <c r="E392" s="80" t="s">
        <v>449</v>
      </c>
      <c r="F392" s="80" t="s">
        <v>113</v>
      </c>
      <c r="G392" s="129" t="s">
        <v>2740</v>
      </c>
      <c r="H392" s="100" t="s">
        <v>2437</v>
      </c>
      <c r="I392" s="80" t="s">
        <v>30</v>
      </c>
      <c r="J392" s="48">
        <v>309</v>
      </c>
      <c r="K392" s="80">
        <v>2021</v>
      </c>
      <c r="L392" s="48">
        <v>340</v>
      </c>
      <c r="M392" s="48">
        <v>400</v>
      </c>
      <c r="N392" s="80" t="s">
        <v>1133</v>
      </c>
      <c r="O392" s="401"/>
      <c r="P392" s="401"/>
      <c r="Q392" s="401"/>
    </row>
    <row r="393" spans="1:17" ht="39" x14ac:dyDescent="0.2">
      <c r="A393" s="401"/>
      <c r="B393" s="401"/>
      <c r="C393" s="408"/>
      <c r="D393" s="149">
        <v>500</v>
      </c>
      <c r="E393" s="80" t="s">
        <v>241</v>
      </c>
      <c r="F393" s="80" t="s">
        <v>113</v>
      </c>
      <c r="G393" s="129" t="s">
        <v>296</v>
      </c>
      <c r="H393" s="100" t="s">
        <v>1043</v>
      </c>
      <c r="I393" s="80" t="s">
        <v>30</v>
      </c>
      <c r="J393" s="48">
        <v>2</v>
      </c>
      <c r="K393" s="80">
        <v>2021</v>
      </c>
      <c r="L393" s="48" t="s">
        <v>303</v>
      </c>
      <c r="M393" s="48">
        <v>2</v>
      </c>
      <c r="N393" s="80" t="s">
        <v>912</v>
      </c>
      <c r="O393" s="80" t="s">
        <v>1044</v>
      </c>
      <c r="P393" s="80" t="s">
        <v>222</v>
      </c>
      <c r="Q393" s="80" t="s">
        <v>113</v>
      </c>
    </row>
    <row r="394" spans="1:17" ht="26" x14ac:dyDescent="0.2">
      <c r="A394" s="401" t="s">
        <v>442</v>
      </c>
      <c r="B394" s="401" t="s">
        <v>1045</v>
      </c>
      <c r="C394" s="412" t="s">
        <v>1046</v>
      </c>
      <c r="D394" s="433">
        <v>200</v>
      </c>
      <c r="E394" s="401" t="s">
        <v>547</v>
      </c>
      <c r="F394" s="80" t="s">
        <v>113</v>
      </c>
      <c r="G394" s="129" t="s">
        <v>105</v>
      </c>
      <c r="H394" s="100" t="s">
        <v>2439</v>
      </c>
      <c r="I394" s="80" t="s">
        <v>30</v>
      </c>
      <c r="J394" s="48">
        <v>0</v>
      </c>
      <c r="K394" s="80">
        <v>2021</v>
      </c>
      <c r="L394" s="48">
        <v>15</v>
      </c>
      <c r="M394" s="48">
        <v>22</v>
      </c>
      <c r="N394" s="401" t="s">
        <v>1047</v>
      </c>
      <c r="O394" s="401" t="s">
        <v>278</v>
      </c>
      <c r="P394" s="401" t="s">
        <v>237</v>
      </c>
      <c r="Q394" s="401" t="s">
        <v>119</v>
      </c>
    </row>
    <row r="395" spans="1:17" ht="39" x14ac:dyDescent="0.2">
      <c r="A395" s="401"/>
      <c r="B395" s="401"/>
      <c r="C395" s="412"/>
      <c r="D395" s="433"/>
      <c r="E395" s="401"/>
      <c r="F395" s="80" t="s">
        <v>1048</v>
      </c>
      <c r="G395" s="129" t="s">
        <v>1049</v>
      </c>
      <c r="H395" s="100" t="s">
        <v>1050</v>
      </c>
      <c r="I395" s="80" t="s">
        <v>18</v>
      </c>
      <c r="J395" s="48">
        <v>80</v>
      </c>
      <c r="K395" s="80">
        <v>2021</v>
      </c>
      <c r="L395" s="48">
        <v>85</v>
      </c>
      <c r="M395" s="48">
        <v>100</v>
      </c>
      <c r="N395" s="401"/>
      <c r="O395" s="401"/>
      <c r="P395" s="401"/>
      <c r="Q395" s="401"/>
    </row>
    <row r="396" spans="1:17" ht="52" x14ac:dyDescent="0.2">
      <c r="A396" s="129" t="s">
        <v>448</v>
      </c>
      <c r="B396" s="80" t="s">
        <v>1045</v>
      </c>
      <c r="C396" s="105" t="s">
        <v>2341</v>
      </c>
      <c r="D396" s="149">
        <v>20070</v>
      </c>
      <c r="E396" s="80" t="s">
        <v>568</v>
      </c>
      <c r="F396" s="80" t="s">
        <v>113</v>
      </c>
      <c r="G396" s="129" t="s">
        <v>105</v>
      </c>
      <c r="H396" s="100" t="s">
        <v>2441</v>
      </c>
      <c r="I396" s="80" t="s">
        <v>30</v>
      </c>
      <c r="J396" s="48">
        <v>2936</v>
      </c>
      <c r="K396" s="80">
        <v>2021</v>
      </c>
      <c r="L396" s="48">
        <v>3900</v>
      </c>
      <c r="M396" s="48">
        <v>4900</v>
      </c>
      <c r="N396" s="80" t="s">
        <v>1051</v>
      </c>
      <c r="O396" s="80" t="s">
        <v>278</v>
      </c>
      <c r="P396" s="80" t="s">
        <v>237</v>
      </c>
      <c r="Q396" s="80" t="s">
        <v>113</v>
      </c>
    </row>
    <row r="397" spans="1:17" ht="52" x14ac:dyDescent="0.2">
      <c r="A397" s="129" t="s">
        <v>455</v>
      </c>
      <c r="B397" s="80" t="s">
        <v>1052</v>
      </c>
      <c r="C397" s="100" t="s">
        <v>1053</v>
      </c>
      <c r="D397" s="149">
        <v>1500</v>
      </c>
      <c r="E397" s="80" t="s">
        <v>469</v>
      </c>
      <c r="F397" s="80" t="s">
        <v>1054</v>
      </c>
      <c r="G397" s="129" t="s">
        <v>175</v>
      </c>
      <c r="H397" s="100" t="s">
        <v>2435</v>
      </c>
      <c r="I397" s="80" t="s">
        <v>30</v>
      </c>
      <c r="J397" s="48">
        <v>0</v>
      </c>
      <c r="K397" s="80">
        <v>2021</v>
      </c>
      <c r="L397" s="48">
        <v>3</v>
      </c>
      <c r="M397" s="48">
        <v>10</v>
      </c>
      <c r="N397" s="80" t="s">
        <v>113</v>
      </c>
      <c r="O397" s="80" t="s">
        <v>278</v>
      </c>
      <c r="P397" s="80" t="s">
        <v>237</v>
      </c>
      <c r="Q397" s="80" t="s">
        <v>113</v>
      </c>
    </row>
    <row r="398" spans="1:17" ht="39" x14ac:dyDescent="0.2">
      <c r="A398" s="129" t="s">
        <v>460</v>
      </c>
      <c r="B398" s="80" t="s">
        <v>1055</v>
      </c>
      <c r="C398" s="100" t="s">
        <v>1056</v>
      </c>
      <c r="D398" s="149">
        <v>15100</v>
      </c>
      <c r="E398" s="80" t="s">
        <v>241</v>
      </c>
      <c r="F398" s="80" t="s">
        <v>113</v>
      </c>
      <c r="G398" s="129" t="s">
        <v>185</v>
      </c>
      <c r="H398" s="100" t="s">
        <v>2436</v>
      </c>
      <c r="I398" s="80" t="s">
        <v>30</v>
      </c>
      <c r="J398" s="48">
        <v>69</v>
      </c>
      <c r="K398" s="80">
        <v>2021</v>
      </c>
      <c r="L398" s="48">
        <v>81</v>
      </c>
      <c r="M398" s="48">
        <v>93</v>
      </c>
      <c r="N398" s="80" t="s">
        <v>1057</v>
      </c>
      <c r="O398" s="80" t="s">
        <v>278</v>
      </c>
      <c r="P398" s="80" t="s">
        <v>237</v>
      </c>
      <c r="Q398" s="80" t="s">
        <v>113</v>
      </c>
    </row>
    <row r="399" spans="1:17" ht="26" x14ac:dyDescent="0.2">
      <c r="A399" s="133">
        <v>3.2</v>
      </c>
      <c r="B399" s="85">
        <v>6.3</v>
      </c>
      <c r="C399" s="53" t="s">
        <v>2344</v>
      </c>
      <c r="D399" s="54">
        <f>SUM(D400:D412)</f>
        <v>80980</v>
      </c>
      <c r="E399" s="85"/>
      <c r="F399" s="85" t="s">
        <v>884</v>
      </c>
      <c r="G399" s="133" t="s">
        <v>224</v>
      </c>
      <c r="H399" s="101" t="s">
        <v>1058</v>
      </c>
      <c r="I399" s="81" t="s">
        <v>18</v>
      </c>
      <c r="J399" s="104">
        <v>7.2</v>
      </c>
      <c r="K399" s="81">
        <v>2018</v>
      </c>
      <c r="L399" s="104">
        <v>10</v>
      </c>
      <c r="M399" s="104">
        <v>20</v>
      </c>
      <c r="N399" s="81" t="s">
        <v>113</v>
      </c>
      <c r="O399" s="81" t="s">
        <v>278</v>
      </c>
      <c r="P399" s="81" t="s">
        <v>237</v>
      </c>
      <c r="Q399" s="81" t="s">
        <v>1059</v>
      </c>
    </row>
    <row r="400" spans="1:17" x14ac:dyDescent="0.2">
      <c r="A400" s="401" t="s">
        <v>724</v>
      </c>
      <c r="B400" s="401" t="s">
        <v>874</v>
      </c>
      <c r="C400" s="404" t="s">
        <v>2345</v>
      </c>
      <c r="D400" s="433">
        <v>50</v>
      </c>
      <c r="E400" s="401" t="s">
        <v>17</v>
      </c>
      <c r="F400" s="80" t="s">
        <v>113</v>
      </c>
      <c r="G400" s="129" t="s">
        <v>165</v>
      </c>
      <c r="H400" s="100" t="s">
        <v>1060</v>
      </c>
      <c r="I400" s="80" t="s">
        <v>883</v>
      </c>
      <c r="J400" s="48">
        <v>48</v>
      </c>
      <c r="K400" s="80">
        <v>2021</v>
      </c>
      <c r="L400" s="48">
        <v>55</v>
      </c>
      <c r="M400" s="48">
        <v>70</v>
      </c>
      <c r="N400" s="80" t="s">
        <v>1038</v>
      </c>
      <c r="O400" s="80" t="s">
        <v>278</v>
      </c>
      <c r="P400" s="80" t="s">
        <v>237</v>
      </c>
      <c r="Q400" s="80" t="s">
        <v>113</v>
      </c>
    </row>
    <row r="401" spans="1:17" ht="39" x14ac:dyDescent="0.2">
      <c r="A401" s="401"/>
      <c r="B401" s="401"/>
      <c r="C401" s="404"/>
      <c r="D401" s="433"/>
      <c r="E401" s="401"/>
      <c r="F401" s="80" t="s">
        <v>165</v>
      </c>
      <c r="G401" s="129" t="s">
        <v>113</v>
      </c>
      <c r="H401" s="100" t="s">
        <v>1061</v>
      </c>
      <c r="I401" s="80" t="s">
        <v>18</v>
      </c>
      <c r="J401" s="48">
        <v>26</v>
      </c>
      <c r="K401" s="80">
        <v>2021</v>
      </c>
      <c r="L401" s="48">
        <v>30</v>
      </c>
      <c r="M401" s="48">
        <v>35</v>
      </c>
      <c r="N401" s="80" t="s">
        <v>1038</v>
      </c>
      <c r="O401" s="80" t="s">
        <v>278</v>
      </c>
      <c r="P401" s="80" t="s">
        <v>237</v>
      </c>
      <c r="Q401" s="80" t="s">
        <v>113</v>
      </c>
    </row>
    <row r="402" spans="1:17" ht="39" x14ac:dyDescent="0.2">
      <c r="A402" s="129" t="s">
        <v>1062</v>
      </c>
      <c r="B402" s="80" t="s">
        <v>872</v>
      </c>
      <c r="C402" s="100" t="s">
        <v>2346</v>
      </c>
      <c r="D402" s="149">
        <v>800</v>
      </c>
      <c r="E402" s="80" t="s">
        <v>1063</v>
      </c>
      <c r="F402" s="80" t="s">
        <v>113</v>
      </c>
      <c r="G402" s="129" t="s">
        <v>1064</v>
      </c>
      <c r="H402" s="100" t="s">
        <v>1065</v>
      </c>
      <c r="I402" s="80" t="s">
        <v>18</v>
      </c>
      <c r="J402" s="48">
        <v>50</v>
      </c>
      <c r="K402" s="80">
        <v>2020</v>
      </c>
      <c r="L402" s="48">
        <v>70</v>
      </c>
      <c r="M402" s="48">
        <v>90</v>
      </c>
      <c r="N402" s="80" t="s">
        <v>1042</v>
      </c>
      <c r="O402" s="80" t="s">
        <v>278</v>
      </c>
      <c r="P402" s="80" t="s">
        <v>237</v>
      </c>
      <c r="Q402" s="80" t="s">
        <v>1066</v>
      </c>
    </row>
    <row r="403" spans="1:17" ht="26" x14ac:dyDescent="0.2">
      <c r="A403" s="401" t="s">
        <v>1067</v>
      </c>
      <c r="B403" s="401" t="s">
        <v>2585</v>
      </c>
      <c r="C403" s="404" t="s">
        <v>1068</v>
      </c>
      <c r="D403" s="433">
        <v>110</v>
      </c>
      <c r="E403" s="401" t="s">
        <v>1069</v>
      </c>
      <c r="F403" s="401" t="s">
        <v>1070</v>
      </c>
      <c r="G403" s="401" t="s">
        <v>113</v>
      </c>
      <c r="H403" s="105" t="s">
        <v>1071</v>
      </c>
      <c r="I403" s="80" t="s">
        <v>18</v>
      </c>
      <c r="J403" s="8">
        <v>20</v>
      </c>
      <c r="K403" s="80">
        <v>2021</v>
      </c>
      <c r="L403" s="8">
        <v>30</v>
      </c>
      <c r="M403" s="8">
        <v>50</v>
      </c>
      <c r="N403" s="80" t="s">
        <v>2649</v>
      </c>
      <c r="O403" s="80" t="s">
        <v>278</v>
      </c>
      <c r="P403" s="80" t="s">
        <v>237</v>
      </c>
      <c r="Q403" s="80" t="s">
        <v>113</v>
      </c>
    </row>
    <row r="404" spans="1:17" ht="39" x14ac:dyDescent="0.2">
      <c r="A404" s="401"/>
      <c r="B404" s="401"/>
      <c r="C404" s="404"/>
      <c r="D404" s="433"/>
      <c r="E404" s="401"/>
      <c r="F404" s="401"/>
      <c r="G404" s="401"/>
      <c r="H404" s="100" t="s">
        <v>1072</v>
      </c>
      <c r="I404" s="80" t="s">
        <v>30</v>
      </c>
      <c r="J404" s="8">
        <v>1</v>
      </c>
      <c r="K404" s="80">
        <v>2021</v>
      </c>
      <c r="L404" s="8">
        <v>2</v>
      </c>
      <c r="M404" s="8">
        <v>5</v>
      </c>
      <c r="N404" s="80" t="s">
        <v>1909</v>
      </c>
      <c r="O404" s="80" t="s">
        <v>278</v>
      </c>
      <c r="P404" s="80" t="s">
        <v>237</v>
      </c>
      <c r="Q404" s="80" t="s">
        <v>113</v>
      </c>
    </row>
    <row r="405" spans="1:17" ht="26" x14ac:dyDescent="0.2">
      <c r="A405" s="401" t="s">
        <v>1073</v>
      </c>
      <c r="B405" s="401" t="s">
        <v>1074</v>
      </c>
      <c r="C405" s="404" t="s">
        <v>1075</v>
      </c>
      <c r="D405" s="433">
        <v>5000</v>
      </c>
      <c r="E405" s="401" t="s">
        <v>1063</v>
      </c>
      <c r="F405" s="401" t="s">
        <v>113</v>
      </c>
      <c r="G405" s="401" t="s">
        <v>1076</v>
      </c>
      <c r="H405" s="100" t="s">
        <v>1077</v>
      </c>
      <c r="I405" s="80" t="s">
        <v>1035</v>
      </c>
      <c r="J405" s="48">
        <v>93.6</v>
      </c>
      <c r="K405" s="80">
        <v>2021</v>
      </c>
      <c r="L405" s="48">
        <v>110</v>
      </c>
      <c r="M405" s="48">
        <v>150</v>
      </c>
      <c r="N405" s="401" t="s">
        <v>113</v>
      </c>
      <c r="O405" s="401" t="s">
        <v>573</v>
      </c>
      <c r="P405" s="401" t="s">
        <v>237</v>
      </c>
      <c r="Q405" s="401" t="s">
        <v>113</v>
      </c>
    </row>
    <row r="406" spans="1:17" ht="26" x14ac:dyDescent="0.2">
      <c r="A406" s="401"/>
      <c r="B406" s="401"/>
      <c r="C406" s="404"/>
      <c r="D406" s="433"/>
      <c r="E406" s="401"/>
      <c r="F406" s="401"/>
      <c r="G406" s="401"/>
      <c r="H406" s="100" t="s">
        <v>2615</v>
      </c>
      <c r="I406" s="80" t="s">
        <v>30</v>
      </c>
      <c r="J406" s="48">
        <v>10</v>
      </c>
      <c r="K406" s="80">
        <v>2021</v>
      </c>
      <c r="L406" s="48">
        <v>30</v>
      </c>
      <c r="M406" s="48">
        <v>80</v>
      </c>
      <c r="N406" s="401"/>
      <c r="O406" s="401"/>
      <c r="P406" s="401"/>
      <c r="Q406" s="401"/>
    </row>
    <row r="407" spans="1:17" ht="26" x14ac:dyDescent="0.2">
      <c r="A407" s="401"/>
      <c r="B407" s="401"/>
      <c r="C407" s="404"/>
      <c r="D407" s="433"/>
      <c r="E407" s="401"/>
      <c r="F407" s="401"/>
      <c r="G407" s="401"/>
      <c r="H407" s="100" t="s">
        <v>1078</v>
      </c>
      <c r="I407" s="80" t="s">
        <v>1035</v>
      </c>
      <c r="J407" s="48">
        <v>28</v>
      </c>
      <c r="K407" s="80">
        <v>2021</v>
      </c>
      <c r="L407" s="48">
        <v>35</v>
      </c>
      <c r="M407" s="48">
        <v>60</v>
      </c>
      <c r="N407" s="401"/>
      <c r="O407" s="401"/>
      <c r="P407" s="401"/>
      <c r="Q407" s="401"/>
    </row>
    <row r="408" spans="1:17" ht="65" x14ac:dyDescent="0.2">
      <c r="A408" s="401" t="s">
        <v>1079</v>
      </c>
      <c r="B408" s="401" t="s">
        <v>874</v>
      </c>
      <c r="C408" s="404" t="s">
        <v>2347</v>
      </c>
      <c r="D408" s="149">
        <v>4800</v>
      </c>
      <c r="E408" s="80" t="s">
        <v>1080</v>
      </c>
      <c r="F408" s="80" t="s">
        <v>185</v>
      </c>
      <c r="G408" s="129" t="s">
        <v>113</v>
      </c>
      <c r="H408" s="105" t="s">
        <v>1081</v>
      </c>
      <c r="I408" s="80" t="s">
        <v>1082</v>
      </c>
      <c r="J408" s="8" t="s">
        <v>303</v>
      </c>
      <c r="K408" s="80">
        <v>2022</v>
      </c>
      <c r="L408" s="48">
        <v>20</v>
      </c>
      <c r="M408" s="48">
        <v>23</v>
      </c>
      <c r="N408" s="80" t="s">
        <v>103</v>
      </c>
      <c r="O408" s="80" t="s">
        <v>1083</v>
      </c>
      <c r="P408" s="80" t="s">
        <v>237</v>
      </c>
      <c r="Q408" s="401" t="s">
        <v>185</v>
      </c>
    </row>
    <row r="409" spans="1:17" ht="39" x14ac:dyDescent="0.2">
      <c r="A409" s="401"/>
      <c r="B409" s="401"/>
      <c r="C409" s="404"/>
      <c r="D409" s="149">
        <v>660</v>
      </c>
      <c r="E409" s="80" t="s">
        <v>1084</v>
      </c>
      <c r="F409" s="80" t="s">
        <v>185</v>
      </c>
      <c r="G409" s="129" t="s">
        <v>113</v>
      </c>
      <c r="H409" s="100" t="s">
        <v>1085</v>
      </c>
      <c r="I409" s="80" t="s">
        <v>579</v>
      </c>
      <c r="J409" s="188">
        <v>0</v>
      </c>
      <c r="K409" s="80">
        <v>2021</v>
      </c>
      <c r="L409" s="48">
        <v>40</v>
      </c>
      <c r="M409" s="48">
        <v>80</v>
      </c>
      <c r="N409" s="80" t="s">
        <v>185</v>
      </c>
      <c r="O409" s="80" t="s">
        <v>573</v>
      </c>
      <c r="P409" s="80" t="s">
        <v>237</v>
      </c>
      <c r="Q409" s="401"/>
    </row>
    <row r="410" spans="1:17" ht="65" x14ac:dyDescent="0.2">
      <c r="A410" s="401"/>
      <c r="B410" s="401"/>
      <c r="C410" s="404"/>
      <c r="D410" s="149">
        <v>65560</v>
      </c>
      <c r="E410" s="80" t="s">
        <v>1086</v>
      </c>
      <c r="F410" s="80" t="s">
        <v>185</v>
      </c>
      <c r="G410" s="129" t="s">
        <v>937</v>
      </c>
      <c r="H410" s="100" t="s">
        <v>2614</v>
      </c>
      <c r="I410" s="80" t="s">
        <v>1082</v>
      </c>
      <c r="J410" s="48">
        <v>339.2</v>
      </c>
      <c r="K410" s="80">
        <v>2021</v>
      </c>
      <c r="L410" s="48">
        <v>340</v>
      </c>
      <c r="M410" s="48">
        <v>350</v>
      </c>
      <c r="N410" s="80" t="s">
        <v>185</v>
      </c>
      <c r="O410" s="80" t="s">
        <v>573</v>
      </c>
      <c r="P410" s="80" t="s">
        <v>237</v>
      </c>
      <c r="Q410" s="80" t="s">
        <v>113</v>
      </c>
    </row>
    <row r="411" spans="1:17" ht="39" x14ac:dyDescent="0.2">
      <c r="A411" s="401" t="s">
        <v>1087</v>
      </c>
      <c r="B411" s="401" t="s">
        <v>2584</v>
      </c>
      <c r="C411" s="412" t="s">
        <v>2348</v>
      </c>
      <c r="D411" s="433">
        <v>4000</v>
      </c>
      <c r="E411" s="401" t="s">
        <v>469</v>
      </c>
      <c r="F411" s="401" t="s">
        <v>113</v>
      </c>
      <c r="G411" s="401" t="s">
        <v>113</v>
      </c>
      <c r="H411" s="100" t="s">
        <v>2617</v>
      </c>
      <c r="I411" s="80" t="s">
        <v>18</v>
      </c>
      <c r="J411" s="8" t="s">
        <v>303</v>
      </c>
      <c r="K411" s="80">
        <v>2021</v>
      </c>
      <c r="L411" s="8">
        <v>50</v>
      </c>
      <c r="M411" s="8">
        <v>95</v>
      </c>
      <c r="N411" s="401" t="s">
        <v>1047</v>
      </c>
      <c r="O411" s="401" t="s">
        <v>278</v>
      </c>
      <c r="P411" s="401" t="s">
        <v>237</v>
      </c>
      <c r="Q411" s="401" t="s">
        <v>113</v>
      </c>
    </row>
    <row r="412" spans="1:17" x14ac:dyDescent="0.2">
      <c r="A412" s="401"/>
      <c r="B412" s="401"/>
      <c r="C412" s="412"/>
      <c r="D412" s="433"/>
      <c r="E412" s="401"/>
      <c r="F412" s="401"/>
      <c r="G412" s="401"/>
      <c r="H412" s="100" t="s">
        <v>2616</v>
      </c>
      <c r="I412" s="80" t="s">
        <v>30</v>
      </c>
      <c r="J412" s="8">
        <v>5</v>
      </c>
      <c r="K412" s="80">
        <v>2021</v>
      </c>
      <c r="L412" s="8">
        <v>7</v>
      </c>
      <c r="M412" s="8">
        <v>13</v>
      </c>
      <c r="N412" s="401"/>
      <c r="O412" s="401"/>
      <c r="P412" s="401"/>
      <c r="Q412" s="401"/>
    </row>
    <row r="413" spans="1:17" ht="26" x14ac:dyDescent="0.2">
      <c r="A413" s="436">
        <v>4</v>
      </c>
      <c r="B413" s="436" t="s">
        <v>2141</v>
      </c>
      <c r="C413" s="437" t="s">
        <v>1088</v>
      </c>
      <c r="D413" s="438">
        <f>D416+D430</f>
        <v>7360747.2999999998</v>
      </c>
      <c r="E413" s="436"/>
      <c r="F413" s="436"/>
      <c r="G413" s="436"/>
      <c r="H413" s="101" t="s">
        <v>2490</v>
      </c>
      <c r="I413" s="81" t="s">
        <v>30</v>
      </c>
      <c r="J413" s="104">
        <v>8</v>
      </c>
      <c r="K413" s="81">
        <v>2021</v>
      </c>
      <c r="L413" s="104">
        <v>6</v>
      </c>
      <c r="M413" s="104">
        <v>0</v>
      </c>
      <c r="N413" s="81" t="s">
        <v>113</v>
      </c>
      <c r="O413" s="81" t="s">
        <v>278</v>
      </c>
      <c r="P413" s="81" t="s">
        <v>237</v>
      </c>
      <c r="Q413" s="81" t="s">
        <v>113</v>
      </c>
    </row>
    <row r="414" spans="1:17" ht="26" x14ac:dyDescent="0.2">
      <c r="A414" s="436"/>
      <c r="B414" s="436"/>
      <c r="C414" s="437"/>
      <c r="D414" s="438"/>
      <c r="E414" s="436"/>
      <c r="F414" s="436"/>
      <c r="G414" s="436"/>
      <c r="H414" s="101" t="s">
        <v>2492</v>
      </c>
      <c r="I414" s="81" t="s">
        <v>30</v>
      </c>
      <c r="J414" s="104">
        <v>3</v>
      </c>
      <c r="K414" s="81">
        <v>2021</v>
      </c>
      <c r="L414" s="104">
        <v>2</v>
      </c>
      <c r="M414" s="104">
        <v>1</v>
      </c>
      <c r="N414" s="81" t="s">
        <v>113</v>
      </c>
      <c r="O414" s="81" t="s">
        <v>1089</v>
      </c>
      <c r="P414" s="81" t="s">
        <v>237</v>
      </c>
      <c r="Q414" s="81" t="s">
        <v>113</v>
      </c>
    </row>
    <row r="415" spans="1:17" ht="39" x14ac:dyDescent="0.2">
      <c r="A415" s="436"/>
      <c r="B415" s="436"/>
      <c r="C415" s="437"/>
      <c r="D415" s="438"/>
      <c r="E415" s="436"/>
      <c r="F415" s="436"/>
      <c r="G415" s="436"/>
      <c r="H415" s="101" t="s">
        <v>2618</v>
      </c>
      <c r="I415" s="81" t="s">
        <v>30</v>
      </c>
      <c r="J415" s="104">
        <v>10</v>
      </c>
      <c r="K415" s="81">
        <v>2021</v>
      </c>
      <c r="L415" s="104">
        <v>3</v>
      </c>
      <c r="M415" s="104">
        <v>0</v>
      </c>
      <c r="N415" s="81" t="s">
        <v>113</v>
      </c>
      <c r="O415" s="81" t="s">
        <v>1090</v>
      </c>
      <c r="P415" s="81" t="s">
        <v>237</v>
      </c>
      <c r="Q415" s="81" t="s">
        <v>113</v>
      </c>
    </row>
    <row r="416" spans="1:17" ht="26" x14ac:dyDescent="0.2">
      <c r="A416" s="131">
        <v>4.0999999999999996</v>
      </c>
      <c r="B416" s="81">
        <v>9.1999999999999993</v>
      </c>
      <c r="C416" s="101" t="s">
        <v>1091</v>
      </c>
      <c r="D416" s="150">
        <f>SUM(D417:D429)</f>
        <v>4399290</v>
      </c>
      <c r="E416" s="81"/>
      <c r="F416" s="81" t="s">
        <v>884</v>
      </c>
      <c r="G416" s="131" t="s">
        <v>224</v>
      </c>
      <c r="H416" s="101" t="s">
        <v>1093</v>
      </c>
      <c r="I416" s="81" t="s">
        <v>2010</v>
      </c>
      <c r="J416" s="104">
        <v>44</v>
      </c>
      <c r="K416" s="81">
        <v>2021</v>
      </c>
      <c r="L416" s="104">
        <v>40</v>
      </c>
      <c r="M416" s="104">
        <v>25</v>
      </c>
      <c r="N416" s="81" t="s">
        <v>113</v>
      </c>
      <c r="O416" s="81" t="s">
        <v>43</v>
      </c>
      <c r="P416" s="81" t="s">
        <v>237</v>
      </c>
      <c r="Q416" s="81" t="s">
        <v>113</v>
      </c>
    </row>
    <row r="417" spans="1:17" ht="26" x14ac:dyDescent="0.2">
      <c r="A417" s="401" t="s">
        <v>485</v>
      </c>
      <c r="B417" s="401" t="s">
        <v>2576</v>
      </c>
      <c r="C417" s="404" t="s">
        <v>1094</v>
      </c>
      <c r="D417" s="433">
        <v>3125550</v>
      </c>
      <c r="E417" s="401" t="s">
        <v>1095</v>
      </c>
      <c r="F417" s="401" t="s">
        <v>210</v>
      </c>
      <c r="G417" s="401" t="s">
        <v>1096</v>
      </c>
      <c r="H417" s="100" t="s">
        <v>2619</v>
      </c>
      <c r="I417" s="80" t="s">
        <v>38</v>
      </c>
      <c r="J417" s="48">
        <v>0</v>
      </c>
      <c r="K417" s="80">
        <v>2021</v>
      </c>
      <c r="L417" s="48" t="s">
        <v>303</v>
      </c>
      <c r="M417" s="48">
        <v>2</v>
      </c>
      <c r="N417" s="80" t="s">
        <v>210</v>
      </c>
      <c r="O417" s="80" t="s">
        <v>278</v>
      </c>
      <c r="P417" s="80" t="s">
        <v>231</v>
      </c>
      <c r="Q417" s="80" t="s">
        <v>210</v>
      </c>
    </row>
    <row r="418" spans="1:17" ht="26" x14ac:dyDescent="0.2">
      <c r="A418" s="401"/>
      <c r="B418" s="401"/>
      <c r="C418" s="404"/>
      <c r="D418" s="433"/>
      <c r="E418" s="401"/>
      <c r="F418" s="401"/>
      <c r="G418" s="401"/>
      <c r="H418" s="100" t="s">
        <v>1097</v>
      </c>
      <c r="I418" s="80" t="s">
        <v>18</v>
      </c>
      <c r="J418" s="48">
        <v>35</v>
      </c>
      <c r="K418" s="80">
        <v>2014</v>
      </c>
      <c r="L418" s="48">
        <v>39</v>
      </c>
      <c r="M418" s="48">
        <v>43</v>
      </c>
      <c r="N418" s="80" t="s">
        <v>210</v>
      </c>
      <c r="O418" s="80" t="s">
        <v>278</v>
      </c>
      <c r="P418" s="80" t="s">
        <v>237</v>
      </c>
      <c r="Q418" s="80" t="s">
        <v>210</v>
      </c>
    </row>
    <row r="419" spans="1:17" ht="65" x14ac:dyDescent="0.2">
      <c r="A419" s="129" t="s">
        <v>491</v>
      </c>
      <c r="B419" s="80" t="s">
        <v>2576</v>
      </c>
      <c r="C419" s="105" t="s">
        <v>2657</v>
      </c>
      <c r="D419" s="149">
        <v>45000</v>
      </c>
      <c r="E419" s="80" t="s">
        <v>1092</v>
      </c>
      <c r="F419" s="80" t="s">
        <v>1098</v>
      </c>
      <c r="G419" s="129" t="s">
        <v>119</v>
      </c>
      <c r="H419" s="100" t="s">
        <v>2620</v>
      </c>
      <c r="I419" s="80" t="s">
        <v>30</v>
      </c>
      <c r="J419" s="48">
        <v>226</v>
      </c>
      <c r="K419" s="80">
        <v>2021</v>
      </c>
      <c r="L419" s="48">
        <v>426</v>
      </c>
      <c r="M419" s="48">
        <v>526</v>
      </c>
      <c r="N419" s="80" t="s">
        <v>1099</v>
      </c>
      <c r="O419" s="80" t="s">
        <v>278</v>
      </c>
      <c r="P419" s="80" t="s">
        <v>237</v>
      </c>
      <c r="Q419" s="80" t="s">
        <v>1099</v>
      </c>
    </row>
    <row r="420" spans="1:17" ht="52" x14ac:dyDescent="0.2">
      <c r="A420" s="129" t="s">
        <v>494</v>
      </c>
      <c r="B420" s="80" t="s">
        <v>1100</v>
      </c>
      <c r="C420" s="100" t="s">
        <v>1101</v>
      </c>
      <c r="D420" s="149">
        <v>120000</v>
      </c>
      <c r="E420" s="80" t="s">
        <v>547</v>
      </c>
      <c r="F420" s="80" t="s">
        <v>105</v>
      </c>
      <c r="G420" s="129" t="s">
        <v>1102</v>
      </c>
      <c r="H420" s="100" t="s">
        <v>1103</v>
      </c>
      <c r="I420" s="80" t="s">
        <v>30</v>
      </c>
      <c r="J420" s="48">
        <v>195992</v>
      </c>
      <c r="K420" s="80">
        <v>2021</v>
      </c>
      <c r="L420" s="48">
        <v>250000</v>
      </c>
      <c r="M420" s="48">
        <v>300000</v>
      </c>
      <c r="N420" s="80" t="s">
        <v>105</v>
      </c>
      <c r="O420" s="80" t="s">
        <v>278</v>
      </c>
      <c r="P420" s="80" t="s">
        <v>237</v>
      </c>
      <c r="Q420" s="80" t="s">
        <v>105</v>
      </c>
    </row>
    <row r="421" spans="1:17" ht="25.5" customHeight="1" x14ac:dyDescent="0.2">
      <c r="A421" s="401" t="s">
        <v>500</v>
      </c>
      <c r="B421" s="401" t="s">
        <v>1104</v>
      </c>
      <c r="C421" s="404" t="s">
        <v>2350</v>
      </c>
      <c r="D421" s="149">
        <v>111040</v>
      </c>
      <c r="E421" s="129" t="s">
        <v>1105</v>
      </c>
      <c r="F421" s="80" t="s">
        <v>119</v>
      </c>
      <c r="G421" s="129" t="s">
        <v>105</v>
      </c>
      <c r="H421" s="100" t="s">
        <v>1106</v>
      </c>
      <c r="I421" s="80" t="s">
        <v>30</v>
      </c>
      <c r="J421" s="48">
        <v>97</v>
      </c>
      <c r="K421" s="80">
        <v>2021</v>
      </c>
      <c r="L421" s="48">
        <v>300</v>
      </c>
      <c r="M421" s="48">
        <v>680</v>
      </c>
      <c r="N421" s="80" t="s">
        <v>1107</v>
      </c>
      <c r="O421" s="401" t="s">
        <v>573</v>
      </c>
      <c r="P421" s="401" t="s">
        <v>237</v>
      </c>
      <c r="Q421" s="401" t="s">
        <v>1108</v>
      </c>
    </row>
    <row r="422" spans="1:17" ht="65" x14ac:dyDescent="0.2">
      <c r="A422" s="401"/>
      <c r="B422" s="401"/>
      <c r="C422" s="404"/>
      <c r="D422" s="50">
        <v>85000</v>
      </c>
      <c r="E422" s="129" t="s">
        <v>1105</v>
      </c>
      <c r="F422" s="80" t="s">
        <v>105</v>
      </c>
      <c r="G422" s="129" t="s">
        <v>224</v>
      </c>
      <c r="H422" s="100" t="s">
        <v>1109</v>
      </c>
      <c r="I422" s="80" t="s">
        <v>30</v>
      </c>
      <c r="J422" s="48">
        <v>1816</v>
      </c>
      <c r="K422" s="80">
        <v>2021</v>
      </c>
      <c r="L422" s="48">
        <v>2016</v>
      </c>
      <c r="M422" s="48">
        <v>3016</v>
      </c>
      <c r="N422" s="80" t="s">
        <v>105</v>
      </c>
      <c r="O422" s="401"/>
      <c r="P422" s="401"/>
      <c r="Q422" s="401"/>
    </row>
    <row r="423" spans="1:17" ht="65" x14ac:dyDescent="0.2">
      <c r="A423" s="401"/>
      <c r="B423" s="401"/>
      <c r="C423" s="404"/>
      <c r="D423" s="149">
        <v>67500</v>
      </c>
      <c r="E423" s="129" t="s">
        <v>1105</v>
      </c>
      <c r="F423" s="80" t="s">
        <v>105</v>
      </c>
      <c r="G423" s="129" t="s">
        <v>224</v>
      </c>
      <c r="H423" s="100" t="s">
        <v>1110</v>
      </c>
      <c r="I423" s="80" t="s">
        <v>30</v>
      </c>
      <c r="J423" s="48">
        <v>734</v>
      </c>
      <c r="K423" s="80">
        <v>2021</v>
      </c>
      <c r="L423" s="48">
        <v>5000</v>
      </c>
      <c r="M423" s="48">
        <v>20000</v>
      </c>
      <c r="N423" s="80" t="s">
        <v>105</v>
      </c>
      <c r="O423" s="401"/>
      <c r="P423" s="401"/>
      <c r="Q423" s="401"/>
    </row>
    <row r="424" spans="1:17" ht="65" x14ac:dyDescent="0.2">
      <c r="A424" s="401"/>
      <c r="B424" s="401"/>
      <c r="C424" s="404"/>
      <c r="D424" s="149">
        <v>840000</v>
      </c>
      <c r="E424" s="129" t="s">
        <v>1105</v>
      </c>
      <c r="F424" s="80" t="s">
        <v>119</v>
      </c>
      <c r="G424" s="129" t="s">
        <v>1099</v>
      </c>
      <c r="H424" s="100" t="s">
        <v>1111</v>
      </c>
      <c r="I424" s="80" t="s">
        <v>18</v>
      </c>
      <c r="J424" s="48" t="s">
        <v>303</v>
      </c>
      <c r="K424" s="80">
        <v>2021</v>
      </c>
      <c r="L424" s="48">
        <v>25</v>
      </c>
      <c r="M424" s="48">
        <v>40</v>
      </c>
      <c r="N424" s="80" t="s">
        <v>119</v>
      </c>
      <c r="O424" s="401"/>
      <c r="P424" s="401"/>
      <c r="Q424" s="401"/>
    </row>
    <row r="425" spans="1:17" ht="52" x14ac:dyDescent="0.2">
      <c r="A425" s="129" t="s">
        <v>513</v>
      </c>
      <c r="B425" s="80" t="s">
        <v>1185</v>
      </c>
      <c r="C425" s="100" t="s">
        <v>2351</v>
      </c>
      <c r="D425" s="150"/>
      <c r="E425" s="80"/>
      <c r="F425" s="80" t="s">
        <v>119</v>
      </c>
      <c r="G425" s="129" t="s">
        <v>937</v>
      </c>
      <c r="H425" s="100" t="s">
        <v>1112</v>
      </c>
      <c r="I425" s="80" t="s">
        <v>30</v>
      </c>
      <c r="J425" s="48">
        <v>1</v>
      </c>
      <c r="K425" s="80">
        <v>2021</v>
      </c>
      <c r="L425" s="48" t="s">
        <v>1113</v>
      </c>
      <c r="M425" s="48" t="s">
        <v>1114</v>
      </c>
      <c r="N425" s="80" t="s">
        <v>119</v>
      </c>
      <c r="O425" s="80" t="s">
        <v>43</v>
      </c>
      <c r="P425" s="80" t="s">
        <v>237</v>
      </c>
      <c r="Q425" s="80" t="s">
        <v>119</v>
      </c>
    </row>
    <row r="426" spans="1:17" ht="38.25" customHeight="1" x14ac:dyDescent="0.2">
      <c r="A426" s="401" t="s">
        <v>1115</v>
      </c>
      <c r="B426" s="401"/>
      <c r="C426" s="404" t="s">
        <v>2352</v>
      </c>
      <c r="D426" s="150"/>
      <c r="E426" s="148"/>
      <c r="F426" s="80" t="s">
        <v>134</v>
      </c>
      <c r="G426" s="129" t="s">
        <v>150</v>
      </c>
      <c r="H426" s="100" t="s">
        <v>1116</v>
      </c>
      <c r="I426" s="80" t="s">
        <v>18</v>
      </c>
      <c r="J426" s="48">
        <v>70</v>
      </c>
      <c r="K426" s="80">
        <v>2021</v>
      </c>
      <c r="L426" s="48">
        <v>50</v>
      </c>
      <c r="M426" s="48">
        <v>20</v>
      </c>
      <c r="N426" s="401" t="s">
        <v>134</v>
      </c>
      <c r="O426" s="401" t="s">
        <v>43</v>
      </c>
      <c r="P426" s="401" t="s">
        <v>237</v>
      </c>
      <c r="Q426" s="401" t="s">
        <v>134</v>
      </c>
    </row>
    <row r="427" spans="1:17" ht="26" x14ac:dyDescent="0.2">
      <c r="A427" s="401"/>
      <c r="B427" s="401"/>
      <c r="C427" s="404"/>
      <c r="D427" s="150"/>
      <c r="E427" s="148"/>
      <c r="F427" s="80" t="s">
        <v>134</v>
      </c>
      <c r="G427" s="129" t="s">
        <v>1117</v>
      </c>
      <c r="H427" s="100" t="s">
        <v>2643</v>
      </c>
      <c r="I427" s="80" t="s">
        <v>18</v>
      </c>
      <c r="J427" s="48">
        <v>2</v>
      </c>
      <c r="K427" s="80">
        <v>2021</v>
      </c>
      <c r="L427" s="48">
        <v>3</v>
      </c>
      <c r="M427" s="48">
        <v>5</v>
      </c>
      <c r="N427" s="401"/>
      <c r="O427" s="401"/>
      <c r="P427" s="401"/>
      <c r="Q427" s="401"/>
    </row>
    <row r="428" spans="1:17" ht="78" x14ac:dyDescent="0.2">
      <c r="A428" s="401"/>
      <c r="B428" s="401"/>
      <c r="C428" s="404"/>
      <c r="D428" s="149">
        <v>5200</v>
      </c>
      <c r="E428" s="129" t="s">
        <v>765</v>
      </c>
      <c r="F428" s="80" t="s">
        <v>134</v>
      </c>
      <c r="G428" s="129" t="s">
        <v>1099</v>
      </c>
      <c r="H428" s="100" t="s">
        <v>1118</v>
      </c>
      <c r="I428" s="80" t="s">
        <v>30</v>
      </c>
      <c r="J428" s="48">
        <v>28</v>
      </c>
      <c r="K428" s="80">
        <v>2021</v>
      </c>
      <c r="L428" s="48">
        <v>35</v>
      </c>
      <c r="M428" s="48">
        <v>100</v>
      </c>
      <c r="N428" s="401"/>
      <c r="O428" s="401"/>
      <c r="P428" s="401"/>
      <c r="Q428" s="401"/>
    </row>
    <row r="429" spans="1:17" ht="39" x14ac:dyDescent="0.2">
      <c r="A429" s="129" t="s">
        <v>1119</v>
      </c>
      <c r="B429" s="80" t="s">
        <v>1120</v>
      </c>
      <c r="C429" s="100" t="s">
        <v>2353</v>
      </c>
      <c r="D429" s="150"/>
      <c r="E429" s="80"/>
      <c r="F429" s="80" t="s">
        <v>134</v>
      </c>
      <c r="G429" s="129" t="s">
        <v>937</v>
      </c>
      <c r="H429" s="100" t="s">
        <v>1121</v>
      </c>
      <c r="I429" s="80" t="s">
        <v>18</v>
      </c>
      <c r="J429" s="48">
        <v>7.7</v>
      </c>
      <c r="K429" s="80">
        <v>2018</v>
      </c>
      <c r="L429" s="48">
        <v>70</v>
      </c>
      <c r="M429" s="48">
        <v>100</v>
      </c>
      <c r="N429" s="80" t="s">
        <v>175</v>
      </c>
      <c r="O429" s="80" t="s">
        <v>43</v>
      </c>
      <c r="P429" s="80" t="s">
        <v>237</v>
      </c>
      <c r="Q429" s="80" t="s">
        <v>175</v>
      </c>
    </row>
    <row r="430" spans="1:17" ht="39" x14ac:dyDescent="0.2">
      <c r="A430" s="436">
        <v>4.2</v>
      </c>
      <c r="B430" s="436">
        <v>6.4</v>
      </c>
      <c r="C430" s="437" t="s">
        <v>1122</v>
      </c>
      <c r="D430" s="438">
        <f>SUM(D434:D443)</f>
        <v>2961457.3</v>
      </c>
      <c r="E430" s="439"/>
      <c r="F430" s="439" t="s">
        <v>884</v>
      </c>
      <c r="G430" s="439" t="s">
        <v>2742</v>
      </c>
      <c r="H430" s="101" t="s">
        <v>1123</v>
      </c>
      <c r="I430" s="81" t="s">
        <v>18</v>
      </c>
      <c r="J430" s="104">
        <v>15</v>
      </c>
      <c r="K430" s="81">
        <v>2021</v>
      </c>
      <c r="L430" s="104">
        <v>30</v>
      </c>
      <c r="M430" s="104">
        <v>80</v>
      </c>
      <c r="N430" s="81" t="s">
        <v>119</v>
      </c>
      <c r="O430" s="81" t="s">
        <v>573</v>
      </c>
      <c r="P430" s="81" t="s">
        <v>237</v>
      </c>
      <c r="Q430" s="81" t="s">
        <v>119</v>
      </c>
    </row>
    <row r="431" spans="1:17" ht="25.5" customHeight="1" x14ac:dyDescent="0.2">
      <c r="A431" s="436"/>
      <c r="B431" s="436"/>
      <c r="C431" s="437"/>
      <c r="D431" s="438"/>
      <c r="E431" s="440"/>
      <c r="F431" s="440"/>
      <c r="G431" s="440"/>
      <c r="H431" s="101" t="s">
        <v>1124</v>
      </c>
      <c r="I431" s="81" t="s">
        <v>30</v>
      </c>
      <c r="J431" s="104">
        <v>190</v>
      </c>
      <c r="K431" s="81">
        <v>2021</v>
      </c>
      <c r="L431" s="104">
        <v>200</v>
      </c>
      <c r="M431" s="104">
        <v>250</v>
      </c>
      <c r="N431" s="436" t="s">
        <v>113</v>
      </c>
      <c r="O431" s="436" t="s">
        <v>43</v>
      </c>
      <c r="P431" s="436" t="s">
        <v>742</v>
      </c>
      <c r="Q431" s="436" t="s">
        <v>1125</v>
      </c>
    </row>
    <row r="432" spans="1:17" ht="26" x14ac:dyDescent="0.2">
      <c r="A432" s="436"/>
      <c r="B432" s="436"/>
      <c r="C432" s="437"/>
      <c r="D432" s="438"/>
      <c r="E432" s="440"/>
      <c r="F432" s="440"/>
      <c r="G432" s="440"/>
      <c r="H432" s="101" t="s">
        <v>1126</v>
      </c>
      <c r="I432" s="81" t="s">
        <v>30</v>
      </c>
      <c r="J432" s="104">
        <v>304</v>
      </c>
      <c r="K432" s="81">
        <v>2021</v>
      </c>
      <c r="L432" s="104">
        <v>310</v>
      </c>
      <c r="M432" s="104">
        <v>400</v>
      </c>
      <c r="N432" s="436"/>
      <c r="O432" s="436"/>
      <c r="P432" s="436"/>
      <c r="Q432" s="436"/>
    </row>
    <row r="433" spans="1:17" ht="26" x14ac:dyDescent="0.2">
      <c r="A433" s="436"/>
      <c r="B433" s="436"/>
      <c r="C433" s="437"/>
      <c r="D433" s="438"/>
      <c r="E433" s="441"/>
      <c r="F433" s="441"/>
      <c r="G433" s="441"/>
      <c r="H433" s="101" t="s">
        <v>1127</v>
      </c>
      <c r="I433" s="81" t="s">
        <v>30</v>
      </c>
      <c r="J433" s="104">
        <v>0</v>
      </c>
      <c r="K433" s="81">
        <v>2021</v>
      </c>
      <c r="L433" s="104">
        <v>15</v>
      </c>
      <c r="M433" s="104">
        <v>35</v>
      </c>
      <c r="N433" s="436"/>
      <c r="O433" s="436"/>
      <c r="P433" s="436"/>
      <c r="Q433" s="436"/>
    </row>
    <row r="434" spans="1:17" ht="26" x14ac:dyDescent="0.2">
      <c r="A434" s="401" t="s">
        <v>751</v>
      </c>
      <c r="B434" s="401" t="s">
        <v>1128</v>
      </c>
      <c r="C434" s="404" t="s">
        <v>1129</v>
      </c>
      <c r="D434" s="149">
        <v>945487.3</v>
      </c>
      <c r="E434" s="80" t="s">
        <v>279</v>
      </c>
      <c r="F434" s="401" t="s">
        <v>119</v>
      </c>
      <c r="G434" s="401" t="s">
        <v>224</v>
      </c>
      <c r="H434" s="100" t="s">
        <v>1130</v>
      </c>
      <c r="I434" s="80" t="s">
        <v>30</v>
      </c>
      <c r="J434" s="48">
        <v>6</v>
      </c>
      <c r="K434" s="80">
        <v>2021</v>
      </c>
      <c r="L434" s="48">
        <v>12</v>
      </c>
      <c r="M434" s="48">
        <v>13</v>
      </c>
      <c r="N434" s="80" t="s">
        <v>119</v>
      </c>
      <c r="O434" s="80" t="s">
        <v>573</v>
      </c>
      <c r="P434" s="80" t="s">
        <v>237</v>
      </c>
      <c r="Q434" s="80" t="s">
        <v>119</v>
      </c>
    </row>
    <row r="435" spans="1:17" ht="39" x14ac:dyDescent="0.2">
      <c r="A435" s="401"/>
      <c r="B435" s="401"/>
      <c r="C435" s="404"/>
      <c r="D435" s="149">
        <v>427200</v>
      </c>
      <c r="E435" s="80" t="s">
        <v>17</v>
      </c>
      <c r="F435" s="401"/>
      <c r="G435" s="401"/>
      <c r="H435" s="100" t="s">
        <v>1131</v>
      </c>
      <c r="I435" s="80" t="s">
        <v>18</v>
      </c>
      <c r="J435" s="48">
        <v>37.520000000000003</v>
      </c>
      <c r="K435" s="80">
        <v>2020</v>
      </c>
      <c r="L435" s="48">
        <v>70</v>
      </c>
      <c r="M435" s="48">
        <v>75</v>
      </c>
      <c r="N435" s="80" t="s">
        <v>181</v>
      </c>
      <c r="O435" s="80" t="s">
        <v>2011</v>
      </c>
      <c r="P435" s="80" t="s">
        <v>231</v>
      </c>
      <c r="Q435" s="80" t="s">
        <v>181</v>
      </c>
    </row>
    <row r="436" spans="1:17" ht="39" x14ac:dyDescent="0.2">
      <c r="A436" s="129" t="s">
        <v>755</v>
      </c>
      <c r="B436" s="80" t="s">
        <v>1132</v>
      </c>
      <c r="C436" s="100" t="s">
        <v>2356</v>
      </c>
      <c r="D436" s="149">
        <v>4000</v>
      </c>
      <c r="E436" s="80" t="s">
        <v>1063</v>
      </c>
      <c r="F436" s="80" t="s">
        <v>1133</v>
      </c>
      <c r="G436" s="129" t="s">
        <v>1134</v>
      </c>
      <c r="H436" s="100" t="s">
        <v>2496</v>
      </c>
      <c r="I436" s="80" t="s">
        <v>30</v>
      </c>
      <c r="J436" s="48">
        <v>4</v>
      </c>
      <c r="K436" s="80">
        <v>2021</v>
      </c>
      <c r="L436" s="48">
        <v>100</v>
      </c>
      <c r="M436" s="48">
        <v>200</v>
      </c>
      <c r="N436" s="80" t="s">
        <v>2012</v>
      </c>
      <c r="O436" s="80" t="s">
        <v>278</v>
      </c>
      <c r="P436" s="80" t="s">
        <v>237</v>
      </c>
      <c r="Q436" s="80" t="s">
        <v>113</v>
      </c>
    </row>
    <row r="437" spans="1:17" ht="39" x14ac:dyDescent="0.2">
      <c r="A437" s="401" t="s">
        <v>759</v>
      </c>
      <c r="B437" s="401" t="s">
        <v>88</v>
      </c>
      <c r="C437" s="404" t="s">
        <v>1135</v>
      </c>
      <c r="D437" s="149">
        <v>181400</v>
      </c>
      <c r="E437" s="80" t="s">
        <v>17</v>
      </c>
      <c r="F437" s="80" t="s">
        <v>185</v>
      </c>
      <c r="G437" s="129" t="s">
        <v>119</v>
      </c>
      <c r="H437" s="100" t="s">
        <v>1136</v>
      </c>
      <c r="I437" s="80" t="s">
        <v>18</v>
      </c>
      <c r="J437" s="48">
        <v>5</v>
      </c>
      <c r="K437" s="80">
        <v>2021</v>
      </c>
      <c r="L437" s="48">
        <v>50</v>
      </c>
      <c r="M437" s="48">
        <v>100</v>
      </c>
      <c r="N437" s="80" t="s">
        <v>1137</v>
      </c>
      <c r="O437" s="80" t="s">
        <v>2015</v>
      </c>
      <c r="P437" s="80" t="s">
        <v>237</v>
      </c>
      <c r="Q437" s="80" t="s">
        <v>185</v>
      </c>
    </row>
    <row r="438" spans="1:17" ht="39" x14ac:dyDescent="0.2">
      <c r="A438" s="401"/>
      <c r="B438" s="401"/>
      <c r="C438" s="404"/>
      <c r="D438" s="150"/>
      <c r="E438" s="80"/>
      <c r="F438" s="80" t="s">
        <v>1138</v>
      </c>
      <c r="G438" s="129" t="s">
        <v>1139</v>
      </c>
      <c r="H438" s="100" t="s">
        <v>1140</v>
      </c>
      <c r="I438" s="80" t="s">
        <v>579</v>
      </c>
      <c r="J438" s="48" t="s">
        <v>303</v>
      </c>
      <c r="K438" s="80">
        <v>2021</v>
      </c>
      <c r="L438" s="48">
        <v>80</v>
      </c>
      <c r="M438" s="48">
        <v>100</v>
      </c>
      <c r="N438" s="80" t="s">
        <v>185</v>
      </c>
      <c r="O438" s="80" t="s">
        <v>380</v>
      </c>
      <c r="P438" s="80" t="s">
        <v>742</v>
      </c>
      <c r="Q438" s="80" t="s">
        <v>185</v>
      </c>
    </row>
    <row r="439" spans="1:17" ht="25.5" customHeight="1" x14ac:dyDescent="0.2">
      <c r="A439" s="401" t="s">
        <v>762</v>
      </c>
      <c r="B439" s="401" t="s">
        <v>1141</v>
      </c>
      <c r="C439" s="404" t="s">
        <v>2357</v>
      </c>
      <c r="D439" s="150"/>
      <c r="E439" s="148"/>
      <c r="F439" s="80" t="s">
        <v>1142</v>
      </c>
      <c r="G439" s="129" t="s">
        <v>105</v>
      </c>
      <c r="H439" s="100" t="s">
        <v>2498</v>
      </c>
      <c r="I439" s="80" t="s">
        <v>30</v>
      </c>
      <c r="J439" s="48" t="s">
        <v>303</v>
      </c>
      <c r="K439" s="80">
        <v>2021</v>
      </c>
      <c r="L439" s="48">
        <v>1</v>
      </c>
      <c r="M439" s="48">
        <v>1</v>
      </c>
      <c r="N439" s="80" t="s">
        <v>185</v>
      </c>
      <c r="O439" s="80" t="s">
        <v>43</v>
      </c>
      <c r="P439" s="80" t="s">
        <v>742</v>
      </c>
      <c r="Q439" s="80" t="s">
        <v>113</v>
      </c>
    </row>
    <row r="440" spans="1:17" ht="52" x14ac:dyDescent="0.2">
      <c r="A440" s="401"/>
      <c r="B440" s="401"/>
      <c r="C440" s="404"/>
      <c r="D440" s="149">
        <v>1400000</v>
      </c>
      <c r="E440" s="129" t="s">
        <v>958</v>
      </c>
      <c r="F440" s="80" t="s">
        <v>1142</v>
      </c>
      <c r="G440" s="129" t="s">
        <v>105</v>
      </c>
      <c r="H440" s="100" t="s">
        <v>2501</v>
      </c>
      <c r="I440" s="80" t="s">
        <v>30</v>
      </c>
      <c r="J440" s="48">
        <v>2</v>
      </c>
      <c r="K440" s="80">
        <v>2021</v>
      </c>
      <c r="L440" s="48">
        <v>16</v>
      </c>
      <c r="M440" s="48">
        <v>22</v>
      </c>
      <c r="N440" s="80" t="s">
        <v>185</v>
      </c>
      <c r="O440" s="80" t="s">
        <v>43</v>
      </c>
      <c r="P440" s="80" t="s">
        <v>742</v>
      </c>
      <c r="Q440" s="80" t="s">
        <v>113</v>
      </c>
    </row>
    <row r="441" spans="1:17" ht="52" x14ac:dyDescent="0.2">
      <c r="A441" s="401"/>
      <c r="B441" s="401"/>
      <c r="C441" s="404"/>
      <c r="D441" s="149">
        <v>370</v>
      </c>
      <c r="E441" s="129" t="s">
        <v>958</v>
      </c>
      <c r="F441" s="80" t="s">
        <v>206</v>
      </c>
      <c r="G441" s="129" t="s">
        <v>937</v>
      </c>
      <c r="H441" s="100" t="s">
        <v>2504</v>
      </c>
      <c r="I441" s="80" t="s">
        <v>18</v>
      </c>
      <c r="J441" s="48">
        <v>4.8</v>
      </c>
      <c r="K441" s="80">
        <v>2021</v>
      </c>
      <c r="L441" s="48">
        <v>50</v>
      </c>
      <c r="M441" s="48">
        <v>80</v>
      </c>
      <c r="N441" s="80" t="s">
        <v>206</v>
      </c>
      <c r="O441" s="80" t="s">
        <v>43</v>
      </c>
      <c r="P441" s="80" t="s">
        <v>237</v>
      </c>
      <c r="Q441" s="80" t="s">
        <v>206</v>
      </c>
    </row>
    <row r="442" spans="1:17" ht="39" x14ac:dyDescent="0.2">
      <c r="A442" s="401"/>
      <c r="B442" s="401"/>
      <c r="C442" s="404"/>
      <c r="D442" s="150"/>
      <c r="E442" s="148"/>
      <c r="F442" s="80" t="s">
        <v>185</v>
      </c>
      <c r="G442" s="129" t="s">
        <v>937</v>
      </c>
      <c r="H442" s="100" t="s">
        <v>2506</v>
      </c>
      <c r="I442" s="80" t="s">
        <v>18</v>
      </c>
      <c r="J442" s="48">
        <v>0.3</v>
      </c>
      <c r="K442" s="80">
        <v>2021</v>
      </c>
      <c r="L442" s="48">
        <v>30</v>
      </c>
      <c r="M442" s="48">
        <v>50</v>
      </c>
      <c r="N442" s="80" t="s">
        <v>185</v>
      </c>
      <c r="O442" s="80" t="s">
        <v>43</v>
      </c>
      <c r="P442" s="80" t="s">
        <v>237</v>
      </c>
      <c r="Q442" s="80" t="s">
        <v>185</v>
      </c>
    </row>
    <row r="443" spans="1:17" ht="26" x14ac:dyDescent="0.2">
      <c r="A443" s="401"/>
      <c r="B443" s="401"/>
      <c r="C443" s="404"/>
      <c r="D443" s="149">
        <v>3000</v>
      </c>
      <c r="E443" s="80" t="s">
        <v>17</v>
      </c>
      <c r="F443" s="80" t="s">
        <v>1143</v>
      </c>
      <c r="G443" s="129" t="s">
        <v>1144</v>
      </c>
      <c r="H443" s="100" t="s">
        <v>1145</v>
      </c>
      <c r="I443" s="80" t="s">
        <v>30</v>
      </c>
      <c r="J443" s="48">
        <v>2</v>
      </c>
      <c r="K443" s="80">
        <v>2021</v>
      </c>
      <c r="L443" s="48">
        <v>3</v>
      </c>
      <c r="M443" s="48">
        <v>4</v>
      </c>
      <c r="N443" s="80" t="s">
        <v>1146</v>
      </c>
      <c r="O443" s="80" t="s">
        <v>43</v>
      </c>
      <c r="P443" s="80" t="s">
        <v>237</v>
      </c>
      <c r="Q443" s="80" t="s">
        <v>198</v>
      </c>
    </row>
    <row r="444" spans="1:17" ht="39" x14ac:dyDescent="0.2">
      <c r="A444" s="131">
        <v>5</v>
      </c>
      <c r="B444" s="81">
        <v>6</v>
      </c>
      <c r="C444" s="101" t="s">
        <v>2359</v>
      </c>
      <c r="D444" s="150">
        <f>D445+D464</f>
        <v>8471727.9000000004</v>
      </c>
      <c r="E444" s="81"/>
      <c r="F444" s="81"/>
      <c r="G444" s="131"/>
      <c r="H444" s="101" t="s">
        <v>1147</v>
      </c>
      <c r="I444" s="81" t="s">
        <v>1148</v>
      </c>
      <c r="J444" s="104">
        <v>25800</v>
      </c>
      <c r="K444" s="81">
        <v>2010</v>
      </c>
      <c r="L444" s="104">
        <v>12300</v>
      </c>
      <c r="M444" s="104">
        <v>22000</v>
      </c>
      <c r="N444" s="81" t="s">
        <v>1149</v>
      </c>
      <c r="O444" s="81" t="s">
        <v>43</v>
      </c>
      <c r="P444" s="81" t="s">
        <v>222</v>
      </c>
      <c r="Q444" s="81" t="s">
        <v>113</v>
      </c>
    </row>
    <row r="445" spans="1:17" ht="26" x14ac:dyDescent="0.2">
      <c r="A445" s="436">
        <v>5.0999999999999996</v>
      </c>
      <c r="B445" s="436">
        <v>6.4</v>
      </c>
      <c r="C445" s="437" t="s">
        <v>2361</v>
      </c>
      <c r="D445" s="438">
        <f>SUM(D450:D463)</f>
        <v>4368367.9000000004</v>
      </c>
      <c r="E445" s="436"/>
      <c r="F445" s="81" t="s">
        <v>766</v>
      </c>
      <c r="G445" s="131" t="s">
        <v>2745</v>
      </c>
      <c r="H445" s="101" t="s">
        <v>1150</v>
      </c>
      <c r="I445" s="81" t="s">
        <v>1148</v>
      </c>
      <c r="J445" s="104">
        <v>4006.6</v>
      </c>
      <c r="K445" s="81">
        <v>2021</v>
      </c>
      <c r="L445" s="104">
        <v>699.9</v>
      </c>
      <c r="M445" s="104">
        <v>830.1</v>
      </c>
      <c r="N445" s="81" t="s">
        <v>1149</v>
      </c>
      <c r="O445" s="81" t="s">
        <v>43</v>
      </c>
      <c r="P445" s="81" t="s">
        <v>222</v>
      </c>
      <c r="Q445" s="81" t="s">
        <v>119</v>
      </c>
    </row>
    <row r="446" spans="1:17" ht="26" x14ac:dyDescent="0.2">
      <c r="A446" s="436"/>
      <c r="B446" s="436"/>
      <c r="C446" s="437"/>
      <c r="D446" s="438"/>
      <c r="E446" s="436"/>
      <c r="F446" s="81" t="s">
        <v>1151</v>
      </c>
      <c r="G446" s="131" t="s">
        <v>2745</v>
      </c>
      <c r="H446" s="101" t="s">
        <v>1152</v>
      </c>
      <c r="I446" s="81" t="s">
        <v>1148</v>
      </c>
      <c r="J446" s="104">
        <v>1177.4000000000001</v>
      </c>
      <c r="K446" s="81">
        <v>2015</v>
      </c>
      <c r="L446" s="104">
        <v>782.1</v>
      </c>
      <c r="M446" s="104">
        <v>1045.2</v>
      </c>
      <c r="N446" s="81" t="s">
        <v>1149</v>
      </c>
      <c r="O446" s="81" t="s">
        <v>43</v>
      </c>
      <c r="P446" s="81" t="s">
        <v>222</v>
      </c>
      <c r="Q446" s="81" t="s">
        <v>175</v>
      </c>
    </row>
    <row r="447" spans="1:17" ht="39" x14ac:dyDescent="0.2">
      <c r="A447" s="436"/>
      <c r="B447" s="436"/>
      <c r="C447" s="437"/>
      <c r="D447" s="438"/>
      <c r="E447" s="436"/>
      <c r="F447" s="81" t="s">
        <v>1153</v>
      </c>
      <c r="G447" s="131" t="s">
        <v>2746</v>
      </c>
      <c r="H447" s="101" t="s">
        <v>1154</v>
      </c>
      <c r="I447" s="81" t="s">
        <v>1148</v>
      </c>
      <c r="J447" s="104">
        <v>2003.6</v>
      </c>
      <c r="K447" s="81">
        <v>2015</v>
      </c>
      <c r="L447" s="104">
        <v>779.1</v>
      </c>
      <c r="M447" s="104">
        <v>1048.8</v>
      </c>
      <c r="N447" s="81" t="s">
        <v>1149</v>
      </c>
      <c r="O447" s="81" t="s">
        <v>43</v>
      </c>
      <c r="P447" s="81" t="s">
        <v>222</v>
      </c>
      <c r="Q447" s="81" t="s">
        <v>119</v>
      </c>
    </row>
    <row r="448" spans="1:17" ht="39" x14ac:dyDescent="0.2">
      <c r="A448" s="436"/>
      <c r="B448" s="436"/>
      <c r="C448" s="437"/>
      <c r="D448" s="438"/>
      <c r="E448" s="436"/>
      <c r="F448" s="81" t="s">
        <v>1155</v>
      </c>
      <c r="G448" s="131" t="s">
        <v>2746</v>
      </c>
      <c r="H448" s="101" t="s">
        <v>1156</v>
      </c>
      <c r="I448" s="81" t="s">
        <v>1148</v>
      </c>
      <c r="J448" s="104">
        <v>18002.2</v>
      </c>
      <c r="K448" s="81">
        <v>2015</v>
      </c>
      <c r="L448" s="104">
        <v>3378.9</v>
      </c>
      <c r="M448" s="104">
        <v>5283.3</v>
      </c>
      <c r="N448" s="81" t="s">
        <v>1149</v>
      </c>
      <c r="O448" s="81" t="s">
        <v>43</v>
      </c>
      <c r="P448" s="81" t="s">
        <v>222</v>
      </c>
      <c r="Q448" s="81" t="s">
        <v>185</v>
      </c>
    </row>
    <row r="449" spans="1:17" ht="52" x14ac:dyDescent="0.2">
      <c r="A449" s="436"/>
      <c r="B449" s="436"/>
      <c r="C449" s="437"/>
      <c r="D449" s="438"/>
      <c r="E449" s="436"/>
      <c r="F449" s="81" t="s">
        <v>2744</v>
      </c>
      <c r="G449" s="131" t="s">
        <v>2747</v>
      </c>
      <c r="H449" s="101" t="s">
        <v>1157</v>
      </c>
      <c r="I449" s="81" t="s">
        <v>18</v>
      </c>
      <c r="J449" s="104" t="s">
        <v>235</v>
      </c>
      <c r="K449" s="104" t="s">
        <v>235</v>
      </c>
      <c r="L449" s="104">
        <v>1.5</v>
      </c>
      <c r="M449" s="104">
        <v>3</v>
      </c>
      <c r="N449" s="81" t="s">
        <v>204</v>
      </c>
      <c r="O449" s="81" t="s">
        <v>278</v>
      </c>
      <c r="P449" s="81" t="s">
        <v>237</v>
      </c>
      <c r="Q449" s="81" t="s">
        <v>204</v>
      </c>
    </row>
    <row r="450" spans="1:17" ht="102" customHeight="1" x14ac:dyDescent="0.2">
      <c r="A450" s="401" t="s">
        <v>524</v>
      </c>
      <c r="B450" s="401" t="s">
        <v>1158</v>
      </c>
      <c r="C450" s="404" t="s">
        <v>2362</v>
      </c>
      <c r="D450" s="405">
        <v>2800000</v>
      </c>
      <c r="E450" s="434" t="s">
        <v>765</v>
      </c>
      <c r="F450" s="80" t="s">
        <v>1159</v>
      </c>
      <c r="G450" s="129" t="s">
        <v>1144</v>
      </c>
      <c r="H450" s="100" t="s">
        <v>1160</v>
      </c>
      <c r="I450" s="80" t="s">
        <v>18</v>
      </c>
      <c r="J450" s="48">
        <v>10.199999999999999</v>
      </c>
      <c r="K450" s="80">
        <v>2021</v>
      </c>
      <c r="L450" s="48">
        <v>25</v>
      </c>
      <c r="M450" s="48">
        <v>30</v>
      </c>
      <c r="N450" s="80" t="s">
        <v>210</v>
      </c>
      <c r="O450" s="80" t="s">
        <v>1161</v>
      </c>
      <c r="P450" s="80" t="s">
        <v>237</v>
      </c>
      <c r="Q450" s="80" t="s">
        <v>210</v>
      </c>
    </row>
    <row r="451" spans="1:17" ht="38.25" customHeight="1" x14ac:dyDescent="0.2">
      <c r="A451" s="401"/>
      <c r="B451" s="401"/>
      <c r="C451" s="404"/>
      <c r="D451" s="405"/>
      <c r="E451" s="435"/>
      <c r="F451" s="80" t="s">
        <v>1159</v>
      </c>
      <c r="G451" s="129" t="s">
        <v>224</v>
      </c>
      <c r="H451" s="100" t="s">
        <v>2509</v>
      </c>
      <c r="I451" s="80" t="s">
        <v>30</v>
      </c>
      <c r="J451" s="48">
        <v>20</v>
      </c>
      <c r="K451" s="80">
        <v>2022</v>
      </c>
      <c r="L451" s="48">
        <v>100</v>
      </c>
      <c r="M451" s="48" t="s">
        <v>1163</v>
      </c>
      <c r="N451" s="80" t="s">
        <v>210</v>
      </c>
      <c r="O451" s="80" t="s">
        <v>1161</v>
      </c>
      <c r="P451" s="80" t="s">
        <v>237</v>
      </c>
      <c r="Q451" s="80" t="s">
        <v>210</v>
      </c>
    </row>
    <row r="452" spans="1:17" ht="52" x14ac:dyDescent="0.2">
      <c r="A452" s="401"/>
      <c r="B452" s="401"/>
      <c r="C452" s="404"/>
      <c r="D452" s="146">
        <v>300</v>
      </c>
      <c r="E452" s="263" t="s">
        <v>1162</v>
      </c>
      <c r="F452" s="80" t="s">
        <v>113</v>
      </c>
      <c r="G452" s="129" t="s">
        <v>224</v>
      </c>
      <c r="H452" s="100" t="s">
        <v>2510</v>
      </c>
      <c r="I452" s="80" t="s">
        <v>30</v>
      </c>
      <c r="J452" s="48">
        <v>5</v>
      </c>
      <c r="K452" s="80">
        <v>2022</v>
      </c>
      <c r="L452" s="48">
        <v>20</v>
      </c>
      <c r="M452" s="48" t="s">
        <v>1164</v>
      </c>
      <c r="N452" s="80" t="s">
        <v>113</v>
      </c>
      <c r="O452" s="80" t="s">
        <v>43</v>
      </c>
      <c r="P452" s="80" t="s">
        <v>237</v>
      </c>
      <c r="Q452" s="80" t="s">
        <v>113</v>
      </c>
    </row>
    <row r="453" spans="1:17" ht="52" x14ac:dyDescent="0.2">
      <c r="A453" s="129" t="s">
        <v>531</v>
      </c>
      <c r="B453" s="80" t="s">
        <v>2562</v>
      </c>
      <c r="C453" s="100" t="s">
        <v>2363</v>
      </c>
      <c r="D453" s="149"/>
      <c r="E453" s="80"/>
      <c r="F453" s="80" t="s">
        <v>175</v>
      </c>
      <c r="G453" s="129" t="s">
        <v>1165</v>
      </c>
      <c r="H453" s="100" t="s">
        <v>2512</v>
      </c>
      <c r="I453" s="80" t="s">
        <v>30</v>
      </c>
      <c r="J453" s="48" t="s">
        <v>235</v>
      </c>
      <c r="K453" s="48" t="s">
        <v>235</v>
      </c>
      <c r="L453" s="8">
        <v>2</v>
      </c>
      <c r="M453" s="8">
        <v>5</v>
      </c>
      <c r="N453" s="80" t="s">
        <v>2018</v>
      </c>
      <c r="O453" s="80" t="s">
        <v>43</v>
      </c>
      <c r="P453" s="80" t="s">
        <v>222</v>
      </c>
      <c r="Q453" s="80" t="s">
        <v>175</v>
      </c>
    </row>
    <row r="454" spans="1:17" ht="26" x14ac:dyDescent="0.2">
      <c r="A454" s="401" t="s">
        <v>534</v>
      </c>
      <c r="B454" s="401" t="s">
        <v>2555</v>
      </c>
      <c r="C454" s="404" t="s">
        <v>2365</v>
      </c>
      <c r="D454" s="433">
        <v>1400000</v>
      </c>
      <c r="E454" s="401" t="s">
        <v>765</v>
      </c>
      <c r="F454" s="80" t="s">
        <v>210</v>
      </c>
      <c r="G454" s="129" t="s">
        <v>105</v>
      </c>
      <c r="H454" s="100" t="s">
        <v>1166</v>
      </c>
      <c r="I454" s="80" t="s">
        <v>18</v>
      </c>
      <c r="J454" s="48">
        <v>13.7</v>
      </c>
      <c r="K454" s="80">
        <v>2021</v>
      </c>
      <c r="L454" s="48">
        <v>11</v>
      </c>
      <c r="M454" s="48">
        <v>6.9</v>
      </c>
      <c r="N454" s="80" t="s">
        <v>210</v>
      </c>
      <c r="O454" s="80" t="s">
        <v>43</v>
      </c>
      <c r="P454" s="80" t="s">
        <v>237</v>
      </c>
      <c r="Q454" s="80" t="s">
        <v>210</v>
      </c>
    </row>
    <row r="455" spans="1:17" ht="52" x14ac:dyDescent="0.2">
      <c r="A455" s="401"/>
      <c r="B455" s="401"/>
      <c r="C455" s="404"/>
      <c r="D455" s="433"/>
      <c r="E455" s="401"/>
      <c r="F455" s="80" t="s">
        <v>210</v>
      </c>
      <c r="G455" s="129" t="s">
        <v>339</v>
      </c>
      <c r="H455" s="100" t="s">
        <v>1167</v>
      </c>
      <c r="I455" s="80" t="s">
        <v>18</v>
      </c>
      <c r="J455" s="48" t="s">
        <v>235</v>
      </c>
      <c r="K455" s="48" t="s">
        <v>235</v>
      </c>
      <c r="L455" s="48">
        <v>50</v>
      </c>
      <c r="M455" s="48">
        <v>80</v>
      </c>
      <c r="N455" s="80" t="s">
        <v>210</v>
      </c>
      <c r="O455" s="80" t="s">
        <v>43</v>
      </c>
      <c r="P455" s="80" t="s">
        <v>237</v>
      </c>
      <c r="Q455" s="80" t="s">
        <v>210</v>
      </c>
    </row>
    <row r="456" spans="1:17" ht="39" x14ac:dyDescent="0.2">
      <c r="A456" s="129" t="s">
        <v>538</v>
      </c>
      <c r="B456" s="80" t="s">
        <v>2550</v>
      </c>
      <c r="C456" s="100" t="s">
        <v>2367</v>
      </c>
      <c r="D456" s="149">
        <v>10000</v>
      </c>
      <c r="E456" s="80" t="s">
        <v>1168</v>
      </c>
      <c r="F456" s="80" t="s">
        <v>210</v>
      </c>
      <c r="G456" s="129" t="s">
        <v>113</v>
      </c>
      <c r="H456" s="100" t="s">
        <v>2514</v>
      </c>
      <c r="I456" s="80" t="s">
        <v>30</v>
      </c>
      <c r="J456" s="48">
        <v>2</v>
      </c>
      <c r="K456" s="80">
        <v>2021</v>
      </c>
      <c r="L456" s="48">
        <v>20</v>
      </c>
      <c r="M456" s="48" t="s">
        <v>1113</v>
      </c>
      <c r="N456" s="80" t="s">
        <v>210</v>
      </c>
      <c r="O456" s="80" t="s">
        <v>229</v>
      </c>
      <c r="P456" s="80" t="s">
        <v>237</v>
      </c>
      <c r="Q456" s="80" t="s">
        <v>210</v>
      </c>
    </row>
    <row r="457" spans="1:17" ht="52" x14ac:dyDescent="0.2">
      <c r="A457" s="129" t="s">
        <v>546</v>
      </c>
      <c r="B457" s="80" t="s">
        <v>1169</v>
      </c>
      <c r="C457" s="105" t="s">
        <v>1170</v>
      </c>
      <c r="D457" s="149">
        <v>160</v>
      </c>
      <c r="E457" s="80" t="s">
        <v>241</v>
      </c>
      <c r="F457" s="80" t="s">
        <v>113</v>
      </c>
      <c r="G457" s="129" t="s">
        <v>1171</v>
      </c>
      <c r="H457" s="100" t="s">
        <v>2515</v>
      </c>
      <c r="I457" s="80" t="s">
        <v>30</v>
      </c>
      <c r="J457" s="8">
        <v>0</v>
      </c>
      <c r="K457" s="80">
        <v>2021</v>
      </c>
      <c r="L457" s="48">
        <v>3</v>
      </c>
      <c r="M457" s="48">
        <v>5</v>
      </c>
      <c r="N457" s="80" t="s">
        <v>572</v>
      </c>
      <c r="O457" s="80" t="s">
        <v>43</v>
      </c>
      <c r="P457" s="80" t="s">
        <v>237</v>
      </c>
      <c r="Q457" s="80" t="s">
        <v>113</v>
      </c>
    </row>
    <row r="458" spans="1:17" ht="89.25" customHeight="1" x14ac:dyDescent="0.2">
      <c r="A458" s="401" t="s">
        <v>1172</v>
      </c>
      <c r="B458" s="401" t="s">
        <v>1173</v>
      </c>
      <c r="C458" s="404" t="s">
        <v>2368</v>
      </c>
      <c r="D458" s="433">
        <v>156627.9</v>
      </c>
      <c r="E458" s="409" t="s">
        <v>449</v>
      </c>
      <c r="F458" s="401" t="s">
        <v>150</v>
      </c>
      <c r="G458" s="401" t="s">
        <v>1038</v>
      </c>
      <c r="H458" s="100" t="s">
        <v>2621</v>
      </c>
      <c r="I458" s="80" t="s">
        <v>30</v>
      </c>
      <c r="J458" s="48" t="s">
        <v>235</v>
      </c>
      <c r="K458" s="48" t="s">
        <v>235</v>
      </c>
      <c r="L458" s="48">
        <v>7000</v>
      </c>
      <c r="M458" s="48">
        <v>10000</v>
      </c>
      <c r="N458" s="80" t="s">
        <v>150</v>
      </c>
      <c r="O458" s="80" t="s">
        <v>278</v>
      </c>
      <c r="P458" s="80" t="s">
        <v>237</v>
      </c>
      <c r="Q458" s="80" t="s">
        <v>150</v>
      </c>
    </row>
    <row r="459" spans="1:17" ht="26" x14ac:dyDescent="0.2">
      <c r="A459" s="401"/>
      <c r="B459" s="401"/>
      <c r="C459" s="404"/>
      <c r="D459" s="433"/>
      <c r="E459" s="413"/>
      <c r="F459" s="401"/>
      <c r="G459" s="401"/>
      <c r="H459" s="100" t="s">
        <v>1174</v>
      </c>
      <c r="I459" s="80" t="s">
        <v>18</v>
      </c>
      <c r="J459" s="48" t="s">
        <v>235</v>
      </c>
      <c r="K459" s="48" t="s">
        <v>235</v>
      </c>
      <c r="L459" s="48">
        <v>10</v>
      </c>
      <c r="M459" s="48">
        <v>20</v>
      </c>
      <c r="N459" s="80" t="s">
        <v>165</v>
      </c>
      <c r="O459" s="80" t="s">
        <v>278</v>
      </c>
      <c r="P459" s="80" t="s">
        <v>237</v>
      </c>
      <c r="Q459" s="80" t="s">
        <v>165</v>
      </c>
    </row>
    <row r="460" spans="1:17" ht="39" x14ac:dyDescent="0.2">
      <c r="A460" s="401"/>
      <c r="B460" s="401"/>
      <c r="C460" s="404"/>
      <c r="D460" s="433"/>
      <c r="E460" s="410"/>
      <c r="F460" s="401"/>
      <c r="G460" s="401"/>
      <c r="H460" s="100" t="s">
        <v>1175</v>
      </c>
      <c r="I460" s="80" t="s">
        <v>18</v>
      </c>
      <c r="J460" s="48" t="s">
        <v>235</v>
      </c>
      <c r="K460" s="48" t="s">
        <v>235</v>
      </c>
      <c r="L460" s="48">
        <v>10</v>
      </c>
      <c r="M460" s="48">
        <v>40</v>
      </c>
      <c r="N460" s="80" t="s">
        <v>181</v>
      </c>
      <c r="O460" s="80" t="s">
        <v>43</v>
      </c>
      <c r="P460" s="80" t="s">
        <v>222</v>
      </c>
      <c r="Q460" s="80" t="s">
        <v>181</v>
      </c>
    </row>
    <row r="461" spans="1:17" ht="52" x14ac:dyDescent="0.2">
      <c r="A461" s="401" t="s">
        <v>1176</v>
      </c>
      <c r="B461" s="401" t="s">
        <v>1177</v>
      </c>
      <c r="C461" s="404" t="s">
        <v>2369</v>
      </c>
      <c r="D461" s="149"/>
      <c r="E461" s="80"/>
      <c r="F461" s="80" t="s">
        <v>1178</v>
      </c>
      <c r="G461" s="129" t="s">
        <v>2748</v>
      </c>
      <c r="H461" s="100" t="s">
        <v>2517</v>
      </c>
      <c r="I461" s="80" t="s">
        <v>30</v>
      </c>
      <c r="J461" s="48" t="s">
        <v>235</v>
      </c>
      <c r="K461" s="48" t="s">
        <v>235</v>
      </c>
      <c r="L461" s="48">
        <v>10</v>
      </c>
      <c r="M461" s="48">
        <v>30</v>
      </c>
      <c r="N461" s="80" t="s">
        <v>1178</v>
      </c>
      <c r="O461" s="80" t="s">
        <v>43</v>
      </c>
      <c r="P461" s="80" t="s">
        <v>237</v>
      </c>
      <c r="Q461" s="80" t="s">
        <v>791</v>
      </c>
    </row>
    <row r="462" spans="1:17" ht="65" x14ac:dyDescent="0.2">
      <c r="A462" s="401"/>
      <c r="B462" s="401"/>
      <c r="C462" s="404"/>
      <c r="D462" s="149">
        <v>280</v>
      </c>
      <c r="E462" s="80" t="s">
        <v>449</v>
      </c>
      <c r="F462" s="80" t="s">
        <v>113</v>
      </c>
      <c r="G462" s="129" t="s">
        <v>224</v>
      </c>
      <c r="H462" s="100" t="s">
        <v>2519</v>
      </c>
      <c r="I462" s="80" t="s">
        <v>30</v>
      </c>
      <c r="J462" s="48">
        <v>8</v>
      </c>
      <c r="K462" s="80">
        <v>2020</v>
      </c>
      <c r="L462" s="48">
        <v>24</v>
      </c>
      <c r="M462" s="48">
        <v>40</v>
      </c>
      <c r="N462" s="80" t="s">
        <v>1179</v>
      </c>
      <c r="O462" s="80" t="s">
        <v>278</v>
      </c>
      <c r="P462" s="80" t="s">
        <v>237</v>
      </c>
      <c r="Q462" s="80" t="s">
        <v>902</v>
      </c>
    </row>
    <row r="463" spans="1:17" ht="104" x14ac:dyDescent="0.2">
      <c r="A463" s="129" t="s">
        <v>1180</v>
      </c>
      <c r="B463" s="80" t="s">
        <v>87</v>
      </c>
      <c r="C463" s="2" t="s">
        <v>2370</v>
      </c>
      <c r="D463" s="50">
        <v>1000</v>
      </c>
      <c r="E463" s="86" t="s">
        <v>279</v>
      </c>
      <c r="F463" s="86" t="s">
        <v>165</v>
      </c>
      <c r="G463" s="86" t="s">
        <v>2749</v>
      </c>
      <c r="H463" s="1" t="s">
        <v>2522</v>
      </c>
      <c r="I463" s="86" t="s">
        <v>30</v>
      </c>
      <c r="J463" s="24">
        <v>0</v>
      </c>
      <c r="K463" s="86">
        <v>2021</v>
      </c>
      <c r="L463" s="48">
        <v>2</v>
      </c>
      <c r="M463" s="48">
        <v>4</v>
      </c>
      <c r="N463" s="86" t="s">
        <v>1181</v>
      </c>
      <c r="O463" s="86" t="s">
        <v>278</v>
      </c>
      <c r="P463" s="80" t="s">
        <v>237</v>
      </c>
      <c r="Q463" s="86" t="s">
        <v>165</v>
      </c>
    </row>
    <row r="464" spans="1:17" ht="52" x14ac:dyDescent="0.2">
      <c r="A464" s="131">
        <v>5.2</v>
      </c>
      <c r="B464" s="81">
        <v>6.4</v>
      </c>
      <c r="C464" s="101" t="s">
        <v>2371</v>
      </c>
      <c r="D464" s="150">
        <f>SUM(D465:D471)</f>
        <v>4103360</v>
      </c>
      <c r="E464" s="81"/>
      <c r="F464" s="81" t="s">
        <v>884</v>
      </c>
      <c r="G464" s="131" t="s">
        <v>224</v>
      </c>
      <c r="H464" s="101" t="s">
        <v>2601</v>
      </c>
      <c r="I464" s="81" t="s">
        <v>18</v>
      </c>
      <c r="J464" s="104">
        <v>0</v>
      </c>
      <c r="K464" s="81">
        <v>2022</v>
      </c>
      <c r="L464" s="104">
        <v>80</v>
      </c>
      <c r="M464" s="104">
        <v>95</v>
      </c>
      <c r="N464" s="81" t="s">
        <v>113</v>
      </c>
      <c r="O464" s="81" t="s">
        <v>278</v>
      </c>
      <c r="P464" s="81" t="s">
        <v>237</v>
      </c>
      <c r="Q464" s="81" t="s">
        <v>1142</v>
      </c>
    </row>
    <row r="465" spans="1:17" ht="39" x14ac:dyDescent="0.2">
      <c r="A465" s="401" t="s">
        <v>1182</v>
      </c>
      <c r="B465" s="401" t="s">
        <v>86</v>
      </c>
      <c r="C465" s="404" t="s">
        <v>2372</v>
      </c>
      <c r="D465" s="433">
        <v>4070000</v>
      </c>
      <c r="E465" s="401" t="s">
        <v>568</v>
      </c>
      <c r="F465" s="401" t="s">
        <v>152</v>
      </c>
      <c r="G465" s="401" t="s">
        <v>224</v>
      </c>
      <c r="H465" s="100" t="s">
        <v>2524</v>
      </c>
      <c r="I465" s="80" t="s">
        <v>30</v>
      </c>
      <c r="J465" s="8" t="s">
        <v>235</v>
      </c>
      <c r="K465" s="80">
        <v>2022</v>
      </c>
      <c r="L465" s="8" t="s">
        <v>235</v>
      </c>
      <c r="M465" s="8" t="s">
        <v>235</v>
      </c>
      <c r="N465" s="401" t="s">
        <v>1183</v>
      </c>
      <c r="O465" s="401" t="s">
        <v>278</v>
      </c>
      <c r="P465" s="401" t="s">
        <v>237</v>
      </c>
      <c r="Q465" s="401" t="s">
        <v>152</v>
      </c>
    </row>
    <row r="466" spans="1:17" ht="26" x14ac:dyDescent="0.2">
      <c r="A466" s="401"/>
      <c r="B466" s="401"/>
      <c r="C466" s="404"/>
      <c r="D466" s="433"/>
      <c r="E466" s="401"/>
      <c r="F466" s="401"/>
      <c r="G466" s="401"/>
      <c r="H466" s="100" t="s">
        <v>1914</v>
      </c>
      <c r="I466" s="80" t="s">
        <v>18</v>
      </c>
      <c r="J466" s="8" t="s">
        <v>235</v>
      </c>
      <c r="K466" s="80">
        <v>2021</v>
      </c>
      <c r="L466" s="8" t="s">
        <v>235</v>
      </c>
      <c r="M466" s="8" t="s">
        <v>235</v>
      </c>
      <c r="N466" s="401"/>
      <c r="O466" s="401"/>
      <c r="P466" s="401"/>
      <c r="Q466" s="401"/>
    </row>
    <row r="467" spans="1:17" ht="39" x14ac:dyDescent="0.2">
      <c r="A467" s="401"/>
      <c r="B467" s="401"/>
      <c r="C467" s="404"/>
      <c r="D467" s="149">
        <v>30000</v>
      </c>
      <c r="E467" s="80" t="s">
        <v>241</v>
      </c>
      <c r="F467" s="80" t="s">
        <v>113</v>
      </c>
      <c r="G467" s="129" t="s">
        <v>1184</v>
      </c>
      <c r="H467" s="100" t="s">
        <v>2526</v>
      </c>
      <c r="I467" s="80" t="s">
        <v>30</v>
      </c>
      <c r="J467" s="48">
        <v>1</v>
      </c>
      <c r="K467" s="80">
        <v>2021</v>
      </c>
      <c r="L467" s="48">
        <v>2</v>
      </c>
      <c r="M467" s="48">
        <v>5</v>
      </c>
      <c r="N467" s="80" t="s">
        <v>572</v>
      </c>
      <c r="O467" s="80" t="s">
        <v>278</v>
      </c>
      <c r="P467" s="80" t="s">
        <v>237</v>
      </c>
      <c r="Q467" s="80" t="s">
        <v>113</v>
      </c>
    </row>
    <row r="468" spans="1:17" ht="65" x14ac:dyDescent="0.2">
      <c r="A468" s="129" t="s">
        <v>560</v>
      </c>
      <c r="B468" s="80" t="s">
        <v>1185</v>
      </c>
      <c r="C468" s="100" t="s">
        <v>2373</v>
      </c>
      <c r="D468" s="149">
        <v>100</v>
      </c>
      <c r="E468" s="80" t="s">
        <v>568</v>
      </c>
      <c r="F468" s="80" t="s">
        <v>113</v>
      </c>
      <c r="G468" s="129" t="s">
        <v>997</v>
      </c>
      <c r="H468" s="100" t="s">
        <v>2527</v>
      </c>
      <c r="I468" s="80" t="s">
        <v>30</v>
      </c>
      <c r="J468" s="48">
        <v>150</v>
      </c>
      <c r="K468" s="80">
        <v>2021</v>
      </c>
      <c r="L468" s="48" t="s">
        <v>1186</v>
      </c>
      <c r="M468" s="48" t="s">
        <v>1187</v>
      </c>
      <c r="N468" s="80" t="s">
        <v>113</v>
      </c>
      <c r="O468" s="80" t="s">
        <v>278</v>
      </c>
      <c r="P468" s="80" t="s">
        <v>237</v>
      </c>
      <c r="Q468" s="80" t="s">
        <v>1125</v>
      </c>
    </row>
    <row r="469" spans="1:17" ht="39" x14ac:dyDescent="0.2">
      <c r="A469" s="129" t="s">
        <v>563</v>
      </c>
      <c r="B469" s="80" t="s">
        <v>85</v>
      </c>
      <c r="C469" s="100" t="s">
        <v>2376</v>
      </c>
      <c r="D469" s="149">
        <v>60</v>
      </c>
      <c r="E469" s="80" t="s">
        <v>241</v>
      </c>
      <c r="F469" s="80" t="s">
        <v>113</v>
      </c>
      <c r="G469" s="129" t="s">
        <v>867</v>
      </c>
      <c r="H469" s="1" t="s">
        <v>1188</v>
      </c>
      <c r="I469" s="86" t="s">
        <v>1189</v>
      </c>
      <c r="J469" s="24" t="s">
        <v>592</v>
      </c>
      <c r="K469" s="86">
        <v>2021</v>
      </c>
      <c r="L469" s="24" t="s">
        <v>587</v>
      </c>
      <c r="M469" s="24" t="s">
        <v>303</v>
      </c>
      <c r="N469" s="86" t="s">
        <v>572</v>
      </c>
      <c r="O469" s="86" t="s">
        <v>278</v>
      </c>
      <c r="P469" s="80" t="s">
        <v>237</v>
      </c>
      <c r="Q469" s="80" t="s">
        <v>1125</v>
      </c>
    </row>
    <row r="470" spans="1:17" ht="52" x14ac:dyDescent="0.2">
      <c r="A470" s="401" t="s">
        <v>567</v>
      </c>
      <c r="B470" s="401" t="s">
        <v>1190</v>
      </c>
      <c r="C470" s="402" t="s">
        <v>2377</v>
      </c>
      <c r="D470" s="433">
        <v>3200</v>
      </c>
      <c r="E470" s="401" t="s">
        <v>568</v>
      </c>
      <c r="F470" s="129" t="s">
        <v>2751</v>
      </c>
      <c r="G470" s="129" t="s">
        <v>1191</v>
      </c>
      <c r="H470" s="100" t="s">
        <v>2531</v>
      </c>
      <c r="I470" s="80" t="s">
        <v>30</v>
      </c>
      <c r="J470" s="8">
        <v>2</v>
      </c>
      <c r="K470" s="80">
        <v>2021</v>
      </c>
      <c r="L470" s="8">
        <v>3</v>
      </c>
      <c r="M470" s="8">
        <v>8</v>
      </c>
      <c r="N470" s="401" t="s">
        <v>572</v>
      </c>
      <c r="O470" s="401" t="s">
        <v>278</v>
      </c>
      <c r="P470" s="401" t="s">
        <v>237</v>
      </c>
      <c r="Q470" s="401" t="s">
        <v>1192</v>
      </c>
    </row>
    <row r="471" spans="1:17" ht="63.75" customHeight="1" x14ac:dyDescent="0.2">
      <c r="A471" s="401"/>
      <c r="B471" s="401"/>
      <c r="C471" s="402"/>
      <c r="D471" s="433"/>
      <c r="E471" s="401"/>
      <c r="F471" s="129" t="s">
        <v>2751</v>
      </c>
      <c r="G471" s="129" t="s">
        <v>1193</v>
      </c>
      <c r="H471" s="100" t="s">
        <v>1194</v>
      </c>
      <c r="I471" s="80" t="s">
        <v>30</v>
      </c>
      <c r="J471" s="8">
        <v>6204</v>
      </c>
      <c r="K471" s="80">
        <v>2021</v>
      </c>
      <c r="L471" s="8">
        <v>10000</v>
      </c>
      <c r="M471" s="8">
        <v>30000</v>
      </c>
      <c r="N471" s="408"/>
      <c r="O471" s="408"/>
      <c r="P471" s="408"/>
      <c r="Q471" s="401"/>
    </row>
    <row r="472" spans="1:17" x14ac:dyDescent="0.2">
      <c r="A472" s="129"/>
      <c r="B472" s="80"/>
      <c r="C472" s="100"/>
      <c r="D472" s="150">
        <f>D309+D334+D388+D413+D444</f>
        <v>25091443</v>
      </c>
      <c r="E472" s="80"/>
      <c r="F472" s="80"/>
      <c r="G472" s="129"/>
      <c r="H472" s="100"/>
      <c r="I472" s="80"/>
      <c r="J472" s="48"/>
      <c r="K472" s="80"/>
      <c r="L472" s="48"/>
      <c r="M472" s="48"/>
      <c r="N472" s="80"/>
      <c r="O472" s="80"/>
      <c r="P472" s="80"/>
      <c r="Q472" s="80"/>
    </row>
    <row r="473" spans="1:17" x14ac:dyDescent="0.2">
      <c r="A473" s="7"/>
      <c r="B473" s="7"/>
      <c r="C473" s="100" t="s">
        <v>48</v>
      </c>
      <c r="D473" s="50">
        <v>5</v>
      </c>
      <c r="E473" s="7"/>
      <c r="F473" s="7"/>
      <c r="G473" s="7"/>
      <c r="H473" s="4"/>
      <c r="I473" s="7"/>
      <c r="J473" s="47"/>
      <c r="K473" s="7"/>
      <c r="L473" s="47"/>
      <c r="M473" s="47"/>
      <c r="N473" s="7"/>
      <c r="O473" s="7"/>
      <c r="P473" s="7"/>
      <c r="Q473" s="7"/>
    </row>
    <row r="474" spans="1:17" x14ac:dyDescent="0.2">
      <c r="A474" s="132"/>
      <c r="B474" s="82"/>
      <c r="C474" s="100" t="s">
        <v>49</v>
      </c>
      <c r="D474" s="50">
        <v>11</v>
      </c>
      <c r="E474" s="7"/>
      <c r="F474" s="7"/>
      <c r="G474" s="7"/>
      <c r="H474" s="4"/>
      <c r="I474" s="7"/>
      <c r="J474" s="47"/>
      <c r="K474" s="7"/>
      <c r="L474" s="47"/>
      <c r="M474" s="47"/>
      <c r="N474" s="7"/>
      <c r="O474" s="7"/>
      <c r="P474" s="7"/>
      <c r="Q474" s="7"/>
    </row>
    <row r="475" spans="1:17" x14ac:dyDescent="0.2">
      <c r="A475" s="7"/>
      <c r="B475" s="7"/>
      <c r="C475" s="100" t="s">
        <v>50</v>
      </c>
      <c r="D475" s="50">
        <v>55</v>
      </c>
      <c r="E475" s="7"/>
      <c r="F475" s="7"/>
      <c r="G475" s="7"/>
      <c r="H475" s="4"/>
      <c r="I475" s="7"/>
      <c r="J475" s="47"/>
      <c r="K475" s="7"/>
      <c r="L475" s="47"/>
      <c r="M475" s="47"/>
      <c r="N475" s="7"/>
      <c r="O475" s="7"/>
      <c r="P475" s="7"/>
      <c r="Q475" s="7"/>
    </row>
    <row r="476" spans="1:17" x14ac:dyDescent="0.2">
      <c r="A476" s="7"/>
      <c r="B476" s="7"/>
      <c r="C476" s="100" t="s">
        <v>3</v>
      </c>
      <c r="D476" s="50">
        <v>163</v>
      </c>
      <c r="E476" s="7"/>
      <c r="F476" s="7"/>
      <c r="G476" s="7"/>
      <c r="H476" s="4"/>
      <c r="I476" s="7"/>
      <c r="J476" s="47"/>
      <c r="K476" s="7"/>
      <c r="L476" s="47"/>
      <c r="M476" s="47"/>
      <c r="N476" s="7"/>
      <c r="O476" s="7"/>
      <c r="P476" s="7"/>
      <c r="Q476" s="7"/>
    </row>
    <row r="477" spans="1:17" s="180" customFormat="1" x14ac:dyDescent="0.2">
      <c r="A477" s="179"/>
      <c r="D477" s="181"/>
      <c r="E477" s="179"/>
      <c r="G477" s="179"/>
      <c r="H477" s="182"/>
      <c r="I477" s="181"/>
      <c r="J477" s="183"/>
      <c r="K477" s="184"/>
      <c r="L477" s="183"/>
      <c r="M477" s="183"/>
    </row>
    <row r="478" spans="1:17" ht="38.25" customHeight="1" x14ac:dyDescent="0.2">
      <c r="A478" s="205"/>
      <c r="B478" s="205"/>
      <c r="C478" s="213"/>
      <c r="D478" s="209"/>
      <c r="E478" s="205"/>
      <c r="F478" s="205"/>
      <c r="G478" s="205"/>
      <c r="H478" s="213"/>
      <c r="I478" s="205"/>
      <c r="J478" s="224"/>
      <c r="K478" s="205"/>
      <c r="L478" s="224"/>
      <c r="M478" s="430" t="s">
        <v>1910</v>
      </c>
      <c r="N478" s="431"/>
      <c r="O478" s="431"/>
      <c r="P478" s="431"/>
      <c r="Q478" s="431"/>
    </row>
    <row r="479" spans="1:17" x14ac:dyDescent="0.2">
      <c r="A479" s="205"/>
      <c r="B479" s="432" t="s">
        <v>1195</v>
      </c>
      <c r="C479" s="432"/>
      <c r="D479" s="432"/>
      <c r="E479" s="432"/>
      <c r="F479" s="432"/>
      <c r="G479" s="432"/>
      <c r="H479" s="432"/>
      <c r="I479" s="432"/>
      <c r="J479" s="432"/>
      <c r="K479" s="432"/>
      <c r="L479" s="432"/>
      <c r="M479" s="432"/>
      <c r="N479" s="432"/>
      <c r="O479" s="432"/>
      <c r="P479" s="432"/>
      <c r="Q479" s="432"/>
    </row>
    <row r="480" spans="1:17" x14ac:dyDescent="0.2">
      <c r="A480" s="205"/>
      <c r="B480" s="107"/>
      <c r="C480" s="14"/>
      <c r="D480" s="55"/>
      <c r="E480" s="107"/>
      <c r="F480" s="107"/>
      <c r="G480" s="155"/>
      <c r="H480" s="14"/>
      <c r="I480" s="107"/>
      <c r="J480" s="56"/>
      <c r="K480" s="107"/>
      <c r="L480" s="56"/>
      <c r="M480" s="56"/>
      <c r="N480" s="107"/>
      <c r="O480" s="107"/>
      <c r="P480" s="107"/>
      <c r="Q480" s="107"/>
    </row>
    <row r="481" spans="1:17" ht="12.75" customHeight="1" x14ac:dyDescent="0.2">
      <c r="A481" s="418" t="s">
        <v>0</v>
      </c>
      <c r="B481" s="418" t="s">
        <v>215</v>
      </c>
      <c r="C481" s="418" t="s">
        <v>216</v>
      </c>
      <c r="D481" s="422" t="s">
        <v>1</v>
      </c>
      <c r="E481" s="418" t="s">
        <v>2</v>
      </c>
      <c r="F481" s="418" t="s">
        <v>218</v>
      </c>
      <c r="G481" s="418"/>
      <c r="H481" s="418" t="s">
        <v>3</v>
      </c>
      <c r="I481" s="428" t="s">
        <v>4</v>
      </c>
      <c r="J481" s="428" t="s">
        <v>5</v>
      </c>
      <c r="K481" s="428"/>
      <c r="L481" s="429" t="s">
        <v>6</v>
      </c>
      <c r="M481" s="429"/>
      <c r="N481" s="418" t="s">
        <v>7</v>
      </c>
      <c r="O481" s="418" t="s">
        <v>8</v>
      </c>
      <c r="P481" s="418" t="s">
        <v>9</v>
      </c>
      <c r="Q481" s="418" t="s">
        <v>10</v>
      </c>
    </row>
    <row r="482" spans="1:17" ht="26" x14ac:dyDescent="0.2">
      <c r="A482" s="418"/>
      <c r="B482" s="418"/>
      <c r="C482" s="418"/>
      <c r="D482" s="422"/>
      <c r="E482" s="418"/>
      <c r="F482" s="93" t="s">
        <v>11</v>
      </c>
      <c r="G482" s="136" t="s">
        <v>12</v>
      </c>
      <c r="H482" s="418"/>
      <c r="I482" s="428"/>
      <c r="J482" s="95" t="s">
        <v>13</v>
      </c>
      <c r="K482" s="94" t="s">
        <v>14</v>
      </c>
      <c r="L482" s="95" t="s">
        <v>219</v>
      </c>
      <c r="M482" s="95" t="s">
        <v>220</v>
      </c>
      <c r="N482" s="418"/>
      <c r="O482" s="418"/>
      <c r="P482" s="418"/>
      <c r="Q482" s="418"/>
    </row>
    <row r="483" spans="1:17" x14ac:dyDescent="0.2">
      <c r="A483" s="136">
        <v>0</v>
      </c>
      <c r="B483" s="93">
        <v>1</v>
      </c>
      <c r="C483" s="93">
        <v>2</v>
      </c>
      <c r="D483" s="31" t="s">
        <v>2080</v>
      </c>
      <c r="E483" s="93">
        <v>4</v>
      </c>
      <c r="F483" s="93">
        <v>5</v>
      </c>
      <c r="G483" s="136">
        <v>6</v>
      </c>
      <c r="H483" s="93">
        <v>7</v>
      </c>
      <c r="I483" s="93">
        <v>8</v>
      </c>
      <c r="J483" s="57">
        <v>9</v>
      </c>
      <c r="K483" s="93">
        <v>10</v>
      </c>
      <c r="L483" s="57">
        <v>11</v>
      </c>
      <c r="M483" s="57">
        <v>12</v>
      </c>
      <c r="N483" s="93">
        <v>13</v>
      </c>
      <c r="O483" s="93">
        <v>14</v>
      </c>
      <c r="P483" s="93">
        <v>15</v>
      </c>
      <c r="Q483" s="93">
        <v>16</v>
      </c>
    </row>
    <row r="484" spans="1:17" ht="39" x14ac:dyDescent="0.2">
      <c r="A484" s="142">
        <v>1</v>
      </c>
      <c r="B484" s="87">
        <v>5</v>
      </c>
      <c r="C484" s="88" t="s">
        <v>1196</v>
      </c>
      <c r="D484" s="137">
        <f>SUM(D485,D492,D510,D513,D516,D521)</f>
        <v>1622882.8043</v>
      </c>
      <c r="E484" s="87"/>
      <c r="F484" s="87"/>
      <c r="G484" s="142"/>
      <c r="H484" s="88" t="s">
        <v>1197</v>
      </c>
      <c r="I484" s="87" t="s">
        <v>579</v>
      </c>
      <c r="J484" s="57">
        <v>44.7</v>
      </c>
      <c r="K484" s="87">
        <v>2020</v>
      </c>
      <c r="L484" s="57">
        <v>51.2</v>
      </c>
      <c r="M484" s="57">
        <v>60.7</v>
      </c>
      <c r="N484" s="87" t="s">
        <v>1323</v>
      </c>
      <c r="O484" s="87" t="s">
        <v>1198</v>
      </c>
      <c r="P484" s="87" t="s">
        <v>237</v>
      </c>
      <c r="Q484" s="87" t="s">
        <v>187</v>
      </c>
    </row>
    <row r="485" spans="1:17" ht="78" x14ac:dyDescent="0.2">
      <c r="A485" s="142">
        <v>1.1000000000000001</v>
      </c>
      <c r="B485" s="87">
        <v>5.0999999999999996</v>
      </c>
      <c r="C485" s="88" t="s">
        <v>1199</v>
      </c>
      <c r="D485" s="137">
        <f>SUM(D486:D491)</f>
        <v>1020</v>
      </c>
      <c r="E485" s="87"/>
      <c r="F485" s="87" t="s">
        <v>649</v>
      </c>
      <c r="G485" s="142" t="s">
        <v>1200</v>
      </c>
      <c r="H485" s="88" t="s">
        <v>1201</v>
      </c>
      <c r="I485" s="87" t="s">
        <v>579</v>
      </c>
      <c r="J485" s="95">
        <v>0</v>
      </c>
      <c r="K485" s="87">
        <v>2022</v>
      </c>
      <c r="L485" s="57">
        <v>100</v>
      </c>
      <c r="M485" s="57">
        <v>100</v>
      </c>
      <c r="N485" s="87" t="s">
        <v>1202</v>
      </c>
      <c r="O485" s="87" t="s">
        <v>1198</v>
      </c>
      <c r="P485" s="87" t="s">
        <v>237</v>
      </c>
      <c r="Q485" s="87" t="s">
        <v>187</v>
      </c>
    </row>
    <row r="486" spans="1:17" ht="65" x14ac:dyDescent="0.2">
      <c r="A486" s="194" t="s">
        <v>226</v>
      </c>
      <c r="B486" s="185" t="s">
        <v>524</v>
      </c>
      <c r="C486" s="186" t="s">
        <v>2379</v>
      </c>
      <c r="D486" s="210">
        <v>1000</v>
      </c>
      <c r="E486" s="185" t="s">
        <v>46</v>
      </c>
      <c r="F486" s="185" t="s">
        <v>187</v>
      </c>
      <c r="G486" s="194" t="s">
        <v>1200</v>
      </c>
      <c r="H486" s="186" t="s">
        <v>1203</v>
      </c>
      <c r="I486" s="185" t="s">
        <v>585</v>
      </c>
      <c r="J486" s="193" t="s">
        <v>586</v>
      </c>
      <c r="K486" s="185">
        <v>2022</v>
      </c>
      <c r="L486" s="193" t="s">
        <v>915</v>
      </c>
      <c r="M486" s="193" t="s">
        <v>915</v>
      </c>
      <c r="N486" s="185" t="s">
        <v>1204</v>
      </c>
      <c r="O486" s="185" t="s">
        <v>1198</v>
      </c>
      <c r="P486" s="185" t="s">
        <v>237</v>
      </c>
      <c r="Q486" s="185" t="s">
        <v>187</v>
      </c>
    </row>
    <row r="487" spans="1:17" ht="52" x14ac:dyDescent="0.2">
      <c r="A487" s="194" t="s">
        <v>40</v>
      </c>
      <c r="B487" s="185" t="s">
        <v>524</v>
      </c>
      <c r="C487" s="186" t="s">
        <v>1205</v>
      </c>
      <c r="D487" s="210">
        <v>10</v>
      </c>
      <c r="E487" s="185" t="s">
        <v>46</v>
      </c>
      <c r="F487" s="185" t="s">
        <v>187</v>
      </c>
      <c r="G487" s="194" t="s">
        <v>1206</v>
      </c>
      <c r="H487" s="186" t="s">
        <v>2539</v>
      </c>
      <c r="I487" s="185" t="s">
        <v>30</v>
      </c>
      <c r="J487" s="193">
        <v>76</v>
      </c>
      <c r="K487" s="185">
        <v>2022</v>
      </c>
      <c r="L487" s="193">
        <v>150</v>
      </c>
      <c r="M487" s="193">
        <v>150</v>
      </c>
      <c r="N487" s="185" t="s">
        <v>1207</v>
      </c>
      <c r="O487" s="185" t="s">
        <v>2019</v>
      </c>
      <c r="P487" s="185" t="s">
        <v>237</v>
      </c>
      <c r="Q487" s="185" t="s">
        <v>187</v>
      </c>
    </row>
    <row r="488" spans="1:17" ht="78" x14ac:dyDescent="0.2">
      <c r="A488" s="194" t="s">
        <v>232</v>
      </c>
      <c r="B488" s="185" t="s">
        <v>524</v>
      </c>
      <c r="C488" s="186" t="s">
        <v>1208</v>
      </c>
      <c r="D488" s="210">
        <v>5</v>
      </c>
      <c r="E488" s="185" t="s">
        <v>46</v>
      </c>
      <c r="F488" s="185" t="s">
        <v>187</v>
      </c>
      <c r="G488" s="194" t="s">
        <v>1206</v>
      </c>
      <c r="H488" s="186" t="s">
        <v>1209</v>
      </c>
      <c r="I488" s="185" t="s">
        <v>585</v>
      </c>
      <c r="J488" s="193" t="s">
        <v>586</v>
      </c>
      <c r="K488" s="185">
        <v>2022</v>
      </c>
      <c r="L488" s="193" t="s">
        <v>592</v>
      </c>
      <c r="M488" s="193" t="s">
        <v>915</v>
      </c>
      <c r="N488" s="185" t="s">
        <v>1210</v>
      </c>
      <c r="O488" s="185" t="s">
        <v>2020</v>
      </c>
      <c r="P488" s="185" t="s">
        <v>2021</v>
      </c>
      <c r="Q488" s="185" t="s">
        <v>187</v>
      </c>
    </row>
    <row r="489" spans="1:17" ht="78" x14ac:dyDescent="0.2">
      <c r="A489" s="194" t="s">
        <v>247</v>
      </c>
      <c r="B489" s="185" t="s">
        <v>524</v>
      </c>
      <c r="C489" s="186" t="s">
        <v>1212</v>
      </c>
      <c r="D489" s="210"/>
      <c r="E489" s="185"/>
      <c r="F489" s="185" t="s">
        <v>1213</v>
      </c>
      <c r="G489" s="194" t="s">
        <v>204</v>
      </c>
      <c r="H489" s="186" t="s">
        <v>1214</v>
      </c>
      <c r="I489" s="185" t="s">
        <v>585</v>
      </c>
      <c r="J489" s="193" t="s">
        <v>586</v>
      </c>
      <c r="K489" s="185">
        <v>2022</v>
      </c>
      <c r="L489" s="193" t="s">
        <v>592</v>
      </c>
      <c r="M489" s="193" t="s">
        <v>1215</v>
      </c>
      <c r="N489" s="185" t="s">
        <v>1216</v>
      </c>
      <c r="O489" s="185" t="s">
        <v>2020</v>
      </c>
      <c r="P489" s="185" t="s">
        <v>258</v>
      </c>
      <c r="Q489" s="185" t="s">
        <v>1213</v>
      </c>
    </row>
    <row r="490" spans="1:17" ht="78" x14ac:dyDescent="0.2">
      <c r="A490" s="194" t="s">
        <v>253</v>
      </c>
      <c r="B490" s="185" t="s">
        <v>1211</v>
      </c>
      <c r="C490" s="186" t="s">
        <v>1217</v>
      </c>
      <c r="D490" s="210"/>
      <c r="E490" s="185"/>
      <c r="F490" s="185" t="s">
        <v>1218</v>
      </c>
      <c r="G490" s="194" t="s">
        <v>187</v>
      </c>
      <c r="H490" s="186" t="s">
        <v>2537</v>
      </c>
      <c r="I490" s="185" t="s">
        <v>38</v>
      </c>
      <c r="J490" s="188">
        <v>575</v>
      </c>
      <c r="K490" s="185" t="s">
        <v>1219</v>
      </c>
      <c r="L490" s="188">
        <v>0</v>
      </c>
      <c r="M490" s="188">
        <v>0</v>
      </c>
      <c r="N490" s="185" t="s">
        <v>1220</v>
      </c>
      <c r="O490" s="185" t="s">
        <v>1221</v>
      </c>
      <c r="P490" s="185" t="s">
        <v>258</v>
      </c>
      <c r="Q490" s="185" t="s">
        <v>1218</v>
      </c>
    </row>
    <row r="491" spans="1:17" ht="78" x14ac:dyDescent="0.2">
      <c r="A491" s="194" t="s">
        <v>1222</v>
      </c>
      <c r="B491" s="185" t="s">
        <v>524</v>
      </c>
      <c r="C491" s="186" t="s">
        <v>1223</v>
      </c>
      <c r="D491" s="210">
        <v>5</v>
      </c>
      <c r="E491" s="185" t="s">
        <v>46</v>
      </c>
      <c r="F491" s="185" t="s">
        <v>1218</v>
      </c>
      <c r="G491" s="194" t="s">
        <v>187</v>
      </c>
      <c r="H491" s="186" t="s">
        <v>1224</v>
      </c>
      <c r="I491" s="185" t="s">
        <v>579</v>
      </c>
      <c r="J491" s="193">
        <v>40</v>
      </c>
      <c r="K491" s="185">
        <v>2022</v>
      </c>
      <c r="L491" s="193">
        <v>100</v>
      </c>
      <c r="M491" s="193">
        <v>100</v>
      </c>
      <c r="N491" s="185" t="s">
        <v>1220</v>
      </c>
      <c r="O491" s="185" t="s">
        <v>1225</v>
      </c>
      <c r="P491" s="185" t="s">
        <v>237</v>
      </c>
      <c r="Q491" s="185" t="s">
        <v>1213</v>
      </c>
    </row>
    <row r="492" spans="1:17" ht="26" x14ac:dyDescent="0.2">
      <c r="A492" s="142">
        <v>1.2</v>
      </c>
      <c r="B492" s="87">
        <v>5.0999999999999996</v>
      </c>
      <c r="C492" s="88" t="s">
        <v>1226</v>
      </c>
      <c r="D492" s="137">
        <f>SUM(D493:D509)</f>
        <v>1161590.1043</v>
      </c>
      <c r="E492" s="87"/>
      <c r="F492" s="87" t="s">
        <v>649</v>
      </c>
      <c r="G492" s="142" t="s">
        <v>1200</v>
      </c>
      <c r="H492" s="88" t="s">
        <v>1201</v>
      </c>
      <c r="I492" s="87" t="s">
        <v>579</v>
      </c>
      <c r="J492" s="95">
        <v>0</v>
      </c>
      <c r="K492" s="87">
        <v>2022</v>
      </c>
      <c r="L492" s="57">
        <v>100</v>
      </c>
      <c r="M492" s="57">
        <v>100</v>
      </c>
      <c r="N492" s="87" t="s">
        <v>1220</v>
      </c>
      <c r="O492" s="87" t="s">
        <v>1227</v>
      </c>
      <c r="P492" s="87" t="s">
        <v>1228</v>
      </c>
      <c r="Q492" s="87" t="s">
        <v>1229</v>
      </c>
    </row>
    <row r="493" spans="1:17" ht="52" x14ac:dyDescent="0.2">
      <c r="A493" s="194" t="s">
        <v>267</v>
      </c>
      <c r="B493" s="417" t="s">
        <v>534</v>
      </c>
      <c r="C493" s="186" t="s">
        <v>2381</v>
      </c>
      <c r="D493" s="210">
        <v>27212.44</v>
      </c>
      <c r="E493" s="185" t="s">
        <v>46</v>
      </c>
      <c r="F493" s="185" t="s">
        <v>1230</v>
      </c>
      <c r="G493" s="194" t="s">
        <v>1231</v>
      </c>
      <c r="H493" s="186" t="s">
        <v>2540</v>
      </c>
      <c r="I493" s="185" t="s">
        <v>30</v>
      </c>
      <c r="J493" s="188">
        <v>504</v>
      </c>
      <c r="K493" s="185">
        <v>2022</v>
      </c>
      <c r="L493" s="220">
        <v>699</v>
      </c>
      <c r="M493" s="220">
        <v>780</v>
      </c>
      <c r="N493" s="185" t="s">
        <v>2025</v>
      </c>
      <c r="O493" s="185" t="s">
        <v>2026</v>
      </c>
      <c r="P493" s="185" t="s">
        <v>237</v>
      </c>
      <c r="Q493" s="185" t="s">
        <v>1230</v>
      </c>
    </row>
    <row r="494" spans="1:17" ht="65" x14ac:dyDescent="0.2">
      <c r="A494" s="194" t="s">
        <v>634</v>
      </c>
      <c r="B494" s="417"/>
      <c r="C494" s="186" t="s">
        <v>2384</v>
      </c>
      <c r="D494" s="210"/>
      <c r="E494" s="185"/>
      <c r="F494" s="185" t="s">
        <v>1230</v>
      </c>
      <c r="G494" s="194" t="s">
        <v>224</v>
      </c>
      <c r="H494" s="186" t="s">
        <v>2541</v>
      </c>
      <c r="I494" s="185" t="s">
        <v>30</v>
      </c>
      <c r="J494" s="188" t="s">
        <v>1233</v>
      </c>
      <c r="K494" s="185">
        <v>2022</v>
      </c>
      <c r="L494" s="188" t="s">
        <v>1234</v>
      </c>
      <c r="M494" s="188">
        <v>3</v>
      </c>
      <c r="N494" s="185" t="s">
        <v>1235</v>
      </c>
      <c r="O494" s="417" t="s">
        <v>1227</v>
      </c>
      <c r="P494" s="185" t="s">
        <v>1228</v>
      </c>
      <c r="Q494" s="185" t="s">
        <v>1230</v>
      </c>
    </row>
    <row r="495" spans="1:17" ht="78" x14ac:dyDescent="0.2">
      <c r="A495" s="194" t="s">
        <v>1236</v>
      </c>
      <c r="B495" s="417"/>
      <c r="C495" s="186" t="s">
        <v>1237</v>
      </c>
      <c r="D495" s="210">
        <v>100</v>
      </c>
      <c r="E495" s="185" t="s">
        <v>46</v>
      </c>
      <c r="F495" s="185" t="s">
        <v>1230</v>
      </c>
      <c r="G495" s="194" t="s">
        <v>224</v>
      </c>
      <c r="H495" s="186" t="s">
        <v>1238</v>
      </c>
      <c r="I495" s="185" t="s">
        <v>30</v>
      </c>
      <c r="J495" s="188">
        <v>0</v>
      </c>
      <c r="K495" s="185">
        <v>2022</v>
      </c>
      <c r="L495" s="188">
        <v>1</v>
      </c>
      <c r="M495" s="188">
        <v>1</v>
      </c>
      <c r="N495" s="185" t="s">
        <v>1239</v>
      </c>
      <c r="O495" s="417"/>
      <c r="P495" s="185" t="s">
        <v>237</v>
      </c>
      <c r="Q495" s="185" t="s">
        <v>1230</v>
      </c>
    </row>
    <row r="496" spans="1:17" ht="78" x14ac:dyDescent="0.2">
      <c r="A496" s="194" t="s">
        <v>917</v>
      </c>
      <c r="B496" s="417"/>
      <c r="C496" s="186" t="s">
        <v>2385</v>
      </c>
      <c r="D496" s="259">
        <v>1049526</v>
      </c>
      <c r="E496" s="185" t="s">
        <v>46</v>
      </c>
      <c r="F496" s="185" t="s">
        <v>1240</v>
      </c>
      <c r="G496" s="194" t="s">
        <v>187</v>
      </c>
      <c r="H496" s="186" t="s">
        <v>1244</v>
      </c>
      <c r="I496" s="185" t="s">
        <v>237</v>
      </c>
      <c r="J496" s="188" t="s">
        <v>1245</v>
      </c>
      <c r="K496" s="185">
        <v>2022</v>
      </c>
      <c r="L496" s="188">
        <v>300</v>
      </c>
      <c r="M496" s="188">
        <v>100</v>
      </c>
      <c r="N496" s="185" t="s">
        <v>1242</v>
      </c>
      <c r="O496" s="417"/>
      <c r="P496" s="185" t="s">
        <v>1228</v>
      </c>
      <c r="Q496" s="185" t="s">
        <v>1240</v>
      </c>
    </row>
    <row r="497" spans="1:17" ht="65" x14ac:dyDescent="0.2">
      <c r="A497" s="194" t="s">
        <v>1243</v>
      </c>
      <c r="B497" s="417"/>
      <c r="C497" s="186" t="s">
        <v>2387</v>
      </c>
      <c r="D497" s="210">
        <v>75196.664300000004</v>
      </c>
      <c r="E497" s="185" t="s">
        <v>46</v>
      </c>
      <c r="F497" s="185" t="s">
        <v>1230</v>
      </c>
      <c r="G497" s="194"/>
      <c r="H497" s="216" t="s">
        <v>1241</v>
      </c>
      <c r="I497" s="194" t="s">
        <v>237</v>
      </c>
      <c r="J497" s="204">
        <v>75196.664300000004</v>
      </c>
      <c r="K497" s="194">
        <v>2022</v>
      </c>
      <c r="L497" s="204">
        <v>125816.77</v>
      </c>
      <c r="M497" s="204">
        <v>134415.432</v>
      </c>
      <c r="N497" s="185" t="s">
        <v>1246</v>
      </c>
      <c r="O497" s="185" t="s">
        <v>1247</v>
      </c>
      <c r="P497" s="185" t="s">
        <v>237</v>
      </c>
      <c r="Q497" s="185" t="s">
        <v>1230</v>
      </c>
    </row>
    <row r="498" spans="1:17" ht="91" x14ac:dyDescent="0.2">
      <c r="A498" s="194" t="s">
        <v>1248</v>
      </c>
      <c r="B498" s="417"/>
      <c r="C498" s="186" t="s">
        <v>2389</v>
      </c>
      <c r="D498" s="210">
        <v>5</v>
      </c>
      <c r="E498" s="185" t="s">
        <v>46</v>
      </c>
      <c r="F498" s="185" t="s">
        <v>1230</v>
      </c>
      <c r="G498" s="194" t="s">
        <v>47</v>
      </c>
      <c r="H498" s="186" t="s">
        <v>1249</v>
      </c>
      <c r="I498" s="185" t="s">
        <v>30</v>
      </c>
      <c r="J498" s="188">
        <v>0</v>
      </c>
      <c r="K498" s="185">
        <v>2022</v>
      </c>
      <c r="L498" s="188">
        <v>1</v>
      </c>
      <c r="M498" s="188">
        <v>1</v>
      </c>
      <c r="N498" s="185" t="s">
        <v>1250</v>
      </c>
      <c r="O498" s="417" t="s">
        <v>1227</v>
      </c>
      <c r="P498" s="185" t="s">
        <v>237</v>
      </c>
      <c r="Q498" s="185" t="s">
        <v>1230</v>
      </c>
    </row>
    <row r="499" spans="1:17" ht="78" x14ac:dyDescent="0.2">
      <c r="A499" s="194" t="s">
        <v>1251</v>
      </c>
      <c r="B499" s="417"/>
      <c r="C499" s="186" t="s">
        <v>2391</v>
      </c>
      <c r="D499" s="210"/>
      <c r="E499" s="185"/>
      <c r="F499" s="185" t="s">
        <v>1230</v>
      </c>
      <c r="G499" s="194"/>
      <c r="H499" s="186" t="s">
        <v>1252</v>
      </c>
      <c r="I499" s="185" t="s">
        <v>30</v>
      </c>
      <c r="J499" s="188" t="s">
        <v>1253</v>
      </c>
      <c r="K499" s="185">
        <v>2022</v>
      </c>
      <c r="L499" s="188">
        <v>1</v>
      </c>
      <c r="M499" s="188"/>
      <c r="N499" s="185" t="s">
        <v>1254</v>
      </c>
      <c r="O499" s="417"/>
      <c r="P499" s="185" t="s">
        <v>237</v>
      </c>
      <c r="Q499" s="185" t="s">
        <v>1230</v>
      </c>
    </row>
    <row r="500" spans="1:17" ht="117" x14ac:dyDescent="0.2">
      <c r="A500" s="194" t="s">
        <v>1255</v>
      </c>
      <c r="B500" s="417"/>
      <c r="C500" s="238" t="s">
        <v>2392</v>
      </c>
      <c r="D500" s="210">
        <v>1190</v>
      </c>
      <c r="E500" s="185" t="s">
        <v>46</v>
      </c>
      <c r="F500" s="185" t="s">
        <v>1230</v>
      </c>
      <c r="G500" s="194" t="s">
        <v>165</v>
      </c>
      <c r="H500" s="186" t="s">
        <v>1256</v>
      </c>
      <c r="I500" s="185" t="s">
        <v>237</v>
      </c>
      <c r="J500" s="188" t="s">
        <v>1257</v>
      </c>
      <c r="K500" s="185">
        <v>2022</v>
      </c>
      <c r="L500" s="188">
        <v>12000</v>
      </c>
      <c r="M500" s="188">
        <v>12000</v>
      </c>
      <c r="N500" s="185" t="s">
        <v>1258</v>
      </c>
      <c r="O500" s="185" t="s">
        <v>1247</v>
      </c>
      <c r="P500" s="185" t="s">
        <v>237</v>
      </c>
      <c r="Q500" s="185" t="s">
        <v>1230</v>
      </c>
    </row>
    <row r="501" spans="1:17" ht="143" x14ac:dyDescent="0.2">
      <c r="A501" s="194" t="s">
        <v>1259</v>
      </c>
      <c r="B501" s="417"/>
      <c r="C501" s="186" t="s">
        <v>2393</v>
      </c>
      <c r="D501" s="210">
        <v>250</v>
      </c>
      <c r="E501" s="185" t="s">
        <v>46</v>
      </c>
      <c r="F501" s="185" t="s">
        <v>1260</v>
      </c>
      <c r="G501" s="194" t="s">
        <v>187</v>
      </c>
      <c r="H501" s="186" t="s">
        <v>1261</v>
      </c>
      <c r="I501" s="185" t="s">
        <v>18</v>
      </c>
      <c r="J501" s="193">
        <v>77.8</v>
      </c>
      <c r="K501" s="185">
        <v>2022</v>
      </c>
      <c r="L501" s="193">
        <v>90</v>
      </c>
      <c r="M501" s="193">
        <v>100</v>
      </c>
      <c r="N501" s="185" t="s">
        <v>2029</v>
      </c>
      <c r="O501" s="417" t="s">
        <v>1227</v>
      </c>
      <c r="P501" s="185" t="s">
        <v>1262</v>
      </c>
      <c r="Q501" s="185" t="s">
        <v>1260</v>
      </c>
    </row>
    <row r="502" spans="1:17" ht="52" x14ac:dyDescent="0.2">
      <c r="A502" s="194" t="s">
        <v>52</v>
      </c>
      <c r="B502" s="417"/>
      <c r="C502" s="186" t="s">
        <v>1263</v>
      </c>
      <c r="D502" s="210">
        <v>10</v>
      </c>
      <c r="E502" s="185" t="s">
        <v>46</v>
      </c>
      <c r="F502" s="185" t="s">
        <v>1260</v>
      </c>
      <c r="G502" s="194" t="s">
        <v>1264</v>
      </c>
      <c r="H502" s="186" t="s">
        <v>1265</v>
      </c>
      <c r="I502" s="185" t="s">
        <v>30</v>
      </c>
      <c r="J502" s="188">
        <v>0</v>
      </c>
      <c r="K502" s="185">
        <v>2022</v>
      </c>
      <c r="L502" s="188">
        <v>1</v>
      </c>
      <c r="M502" s="188">
        <v>1</v>
      </c>
      <c r="N502" s="185" t="s">
        <v>1266</v>
      </c>
      <c r="O502" s="417"/>
      <c r="P502" s="185" t="s">
        <v>237</v>
      </c>
      <c r="Q502" s="185" t="s">
        <v>1260</v>
      </c>
    </row>
    <row r="503" spans="1:17" ht="91" x14ac:dyDescent="0.2">
      <c r="A503" s="194" t="s">
        <v>1267</v>
      </c>
      <c r="B503" s="417"/>
      <c r="C503" s="186" t="s">
        <v>2394</v>
      </c>
      <c r="D503" s="210">
        <v>20</v>
      </c>
      <c r="E503" s="185" t="s">
        <v>46</v>
      </c>
      <c r="F503" s="185" t="s">
        <v>1268</v>
      </c>
      <c r="G503" s="194"/>
      <c r="H503" s="186" t="s">
        <v>1269</v>
      </c>
      <c r="I503" s="185" t="s">
        <v>30</v>
      </c>
      <c r="J503" s="188">
        <v>0</v>
      </c>
      <c r="K503" s="185">
        <v>2022</v>
      </c>
      <c r="L503" s="188">
        <v>2</v>
      </c>
      <c r="M503" s="188"/>
      <c r="N503" s="185" t="s">
        <v>1270</v>
      </c>
      <c r="O503" s="185" t="s">
        <v>1247</v>
      </c>
      <c r="P503" s="185" t="s">
        <v>237</v>
      </c>
      <c r="Q503" s="185" t="s">
        <v>1271</v>
      </c>
    </row>
    <row r="504" spans="1:17" ht="49.5" customHeight="1" x14ac:dyDescent="0.2">
      <c r="A504" s="417" t="s">
        <v>1272</v>
      </c>
      <c r="B504" s="417"/>
      <c r="C504" s="426" t="s">
        <v>1273</v>
      </c>
      <c r="D504" s="427">
        <v>3810</v>
      </c>
      <c r="E504" s="417" t="s">
        <v>46</v>
      </c>
      <c r="F504" s="417" t="s">
        <v>1230</v>
      </c>
      <c r="G504" s="417" t="s">
        <v>1274</v>
      </c>
      <c r="H504" s="423" t="s">
        <v>1275</v>
      </c>
      <c r="I504" s="417" t="s">
        <v>18</v>
      </c>
      <c r="J504" s="425">
        <v>23.6</v>
      </c>
      <c r="K504" s="417">
        <v>2022</v>
      </c>
      <c r="L504" s="425">
        <v>25</v>
      </c>
      <c r="M504" s="425">
        <v>30</v>
      </c>
      <c r="N504" s="417" t="s">
        <v>1276</v>
      </c>
      <c r="O504" s="417" t="s">
        <v>1227</v>
      </c>
      <c r="P504" s="417" t="s">
        <v>237</v>
      </c>
      <c r="Q504" s="417" t="s">
        <v>1230</v>
      </c>
    </row>
    <row r="505" spans="1:17" x14ac:dyDescent="0.2">
      <c r="A505" s="417"/>
      <c r="B505" s="417"/>
      <c r="C505" s="426"/>
      <c r="D505" s="427"/>
      <c r="E505" s="417"/>
      <c r="F505" s="417"/>
      <c r="G505" s="417"/>
      <c r="H505" s="423"/>
      <c r="I505" s="417"/>
      <c r="J505" s="425"/>
      <c r="K505" s="417"/>
      <c r="L505" s="425"/>
      <c r="M505" s="425"/>
      <c r="N505" s="417"/>
      <c r="O505" s="417"/>
      <c r="P505" s="417"/>
      <c r="Q505" s="417"/>
    </row>
    <row r="506" spans="1:17" ht="52" x14ac:dyDescent="0.2">
      <c r="A506" s="417" t="s">
        <v>1277</v>
      </c>
      <c r="B506" s="417"/>
      <c r="C506" s="423" t="s">
        <v>2396</v>
      </c>
      <c r="D506" s="210">
        <v>2910</v>
      </c>
      <c r="E506" s="222" t="s">
        <v>46</v>
      </c>
      <c r="F506" s="417" t="s">
        <v>1230</v>
      </c>
      <c r="G506" s="417" t="s">
        <v>1274</v>
      </c>
      <c r="H506" s="186" t="s">
        <v>1278</v>
      </c>
      <c r="I506" s="185" t="s">
        <v>18</v>
      </c>
      <c r="J506" s="193">
        <v>29.05</v>
      </c>
      <c r="K506" s="185">
        <v>2021</v>
      </c>
      <c r="L506" s="193">
        <v>36</v>
      </c>
      <c r="M506" s="193">
        <v>50</v>
      </c>
      <c r="N506" s="185" t="s">
        <v>1276</v>
      </c>
      <c r="O506" s="185"/>
      <c r="P506" s="185" t="s">
        <v>237</v>
      </c>
      <c r="Q506" s="185" t="s">
        <v>1230</v>
      </c>
    </row>
    <row r="507" spans="1:17" ht="78" x14ac:dyDescent="0.2">
      <c r="A507" s="417"/>
      <c r="B507" s="417"/>
      <c r="C507" s="423"/>
      <c r="D507" s="210">
        <v>1000</v>
      </c>
      <c r="E507" s="222" t="s">
        <v>46</v>
      </c>
      <c r="F507" s="417"/>
      <c r="G507" s="417"/>
      <c r="H507" s="186" t="s">
        <v>1279</v>
      </c>
      <c r="I507" s="185" t="s">
        <v>30</v>
      </c>
      <c r="J507" s="188" t="s">
        <v>1280</v>
      </c>
      <c r="K507" s="185">
        <v>2022</v>
      </c>
      <c r="L507" s="188" t="s">
        <v>1281</v>
      </c>
      <c r="M507" s="188" t="s">
        <v>1281</v>
      </c>
      <c r="N507" s="185" t="s">
        <v>1282</v>
      </c>
      <c r="O507" s="417" t="s">
        <v>1227</v>
      </c>
      <c r="P507" s="185" t="s">
        <v>237</v>
      </c>
      <c r="Q507" s="185" t="s">
        <v>1230</v>
      </c>
    </row>
    <row r="508" spans="1:17" ht="65" x14ac:dyDescent="0.2">
      <c r="A508" s="194" t="s">
        <v>1283</v>
      </c>
      <c r="B508" s="417"/>
      <c r="C508" s="186" t="s">
        <v>2397</v>
      </c>
      <c r="D508" s="210">
        <v>10</v>
      </c>
      <c r="E508" s="222" t="s">
        <v>46</v>
      </c>
      <c r="F508" s="185" t="s">
        <v>1230</v>
      </c>
      <c r="G508" s="194"/>
      <c r="H508" s="186" t="s">
        <v>1232</v>
      </c>
      <c r="I508" s="185" t="s">
        <v>30</v>
      </c>
      <c r="J508" s="188" t="s">
        <v>1233</v>
      </c>
      <c r="K508" s="185">
        <v>2022</v>
      </c>
      <c r="L508" s="188" t="s">
        <v>1234</v>
      </c>
      <c r="M508" s="188">
        <v>3</v>
      </c>
      <c r="N508" s="185" t="s">
        <v>1254</v>
      </c>
      <c r="O508" s="417"/>
      <c r="P508" s="185" t="s">
        <v>237</v>
      </c>
      <c r="Q508" s="417" t="s">
        <v>1230</v>
      </c>
    </row>
    <row r="509" spans="1:17" ht="65" x14ac:dyDescent="0.2">
      <c r="A509" s="194" t="s">
        <v>1284</v>
      </c>
      <c r="B509" s="417"/>
      <c r="C509" s="186" t="s">
        <v>2398</v>
      </c>
      <c r="D509" s="210">
        <v>350</v>
      </c>
      <c r="E509" s="185" t="s">
        <v>46</v>
      </c>
      <c r="F509" s="185" t="s">
        <v>1230</v>
      </c>
      <c r="G509" s="194" t="s">
        <v>1285</v>
      </c>
      <c r="H509" s="186" t="s">
        <v>1286</v>
      </c>
      <c r="I509" s="185" t="s">
        <v>579</v>
      </c>
      <c r="J509" s="193">
        <v>52</v>
      </c>
      <c r="K509" s="185">
        <v>2021</v>
      </c>
      <c r="L509" s="193">
        <v>60</v>
      </c>
      <c r="M509" s="193">
        <v>65</v>
      </c>
      <c r="N509" s="185" t="s">
        <v>1287</v>
      </c>
      <c r="O509" s="185" t="s">
        <v>1288</v>
      </c>
      <c r="P509" s="185" t="s">
        <v>237</v>
      </c>
      <c r="Q509" s="417"/>
    </row>
    <row r="510" spans="1:17" ht="52" x14ac:dyDescent="0.2">
      <c r="A510" s="142">
        <v>1.3</v>
      </c>
      <c r="B510" s="87">
        <v>5.2</v>
      </c>
      <c r="C510" s="88" t="s">
        <v>1289</v>
      </c>
      <c r="D510" s="137">
        <f>SUM(D511:D512)</f>
        <v>7010</v>
      </c>
      <c r="E510" s="87"/>
      <c r="F510" s="87" t="s">
        <v>649</v>
      </c>
      <c r="G510" s="142" t="s">
        <v>1200</v>
      </c>
      <c r="H510" s="88" t="s">
        <v>1201</v>
      </c>
      <c r="I510" s="87" t="s">
        <v>579</v>
      </c>
      <c r="J510" s="95">
        <v>0</v>
      </c>
      <c r="K510" s="87">
        <v>2022</v>
      </c>
      <c r="L510" s="57">
        <v>100</v>
      </c>
      <c r="M510" s="57">
        <v>100</v>
      </c>
      <c r="N510" s="87"/>
      <c r="O510" s="87"/>
      <c r="P510" s="185" t="s">
        <v>237</v>
      </c>
      <c r="Q510" s="87"/>
    </row>
    <row r="511" spans="1:17" ht="156" x14ac:dyDescent="0.2">
      <c r="A511" s="194" t="s">
        <v>282</v>
      </c>
      <c r="B511" s="417" t="s">
        <v>560</v>
      </c>
      <c r="C511" s="186" t="s">
        <v>1290</v>
      </c>
      <c r="D511" s="210">
        <v>7000</v>
      </c>
      <c r="E511" s="185" t="s">
        <v>46</v>
      </c>
      <c r="F511" s="185" t="s">
        <v>1206</v>
      </c>
      <c r="G511" s="194" t="s">
        <v>1200</v>
      </c>
      <c r="H511" s="186" t="s">
        <v>2542</v>
      </c>
      <c r="I511" s="185" t="s">
        <v>30</v>
      </c>
      <c r="J511" s="188">
        <v>330</v>
      </c>
      <c r="K511" s="185">
        <v>2022</v>
      </c>
      <c r="L511" s="188">
        <v>200</v>
      </c>
      <c r="M511" s="188">
        <v>108</v>
      </c>
      <c r="N511" s="417" t="s">
        <v>1291</v>
      </c>
      <c r="O511" s="417" t="s">
        <v>1292</v>
      </c>
      <c r="P511" s="185" t="s">
        <v>237</v>
      </c>
      <c r="Q511" s="185" t="s">
        <v>1206</v>
      </c>
    </row>
    <row r="512" spans="1:17" ht="52" x14ac:dyDescent="0.2">
      <c r="A512" s="194" t="s">
        <v>289</v>
      </c>
      <c r="B512" s="417"/>
      <c r="C512" s="252" t="s">
        <v>1293</v>
      </c>
      <c r="D512" s="210">
        <v>10</v>
      </c>
      <c r="E512" s="185" t="s">
        <v>46</v>
      </c>
      <c r="F512" s="185" t="s">
        <v>1294</v>
      </c>
      <c r="G512" s="194" t="s">
        <v>1295</v>
      </c>
      <c r="H512" s="186" t="s">
        <v>1296</v>
      </c>
      <c r="I512" s="185" t="s">
        <v>585</v>
      </c>
      <c r="J512" s="193" t="s">
        <v>586</v>
      </c>
      <c r="K512" s="185">
        <v>2022</v>
      </c>
      <c r="L512" s="193" t="s">
        <v>1297</v>
      </c>
      <c r="M512" s="193" t="s">
        <v>915</v>
      </c>
      <c r="N512" s="417"/>
      <c r="O512" s="417"/>
      <c r="P512" s="185" t="s">
        <v>237</v>
      </c>
      <c r="Q512" s="185" t="s">
        <v>1294</v>
      </c>
    </row>
    <row r="513" spans="1:17" ht="39" x14ac:dyDescent="0.2">
      <c r="A513" s="142">
        <v>1.4</v>
      </c>
      <c r="B513" s="87">
        <v>5.2</v>
      </c>
      <c r="C513" s="251" t="s">
        <v>1298</v>
      </c>
      <c r="D513" s="137"/>
      <c r="E513" s="87"/>
      <c r="F513" s="87" t="s">
        <v>649</v>
      </c>
      <c r="G513" s="142" t="s">
        <v>1200</v>
      </c>
      <c r="H513" s="88" t="s">
        <v>1201</v>
      </c>
      <c r="I513" s="87" t="s">
        <v>579</v>
      </c>
      <c r="J513" s="95">
        <v>0</v>
      </c>
      <c r="K513" s="87">
        <v>2022</v>
      </c>
      <c r="L513" s="57">
        <v>100</v>
      </c>
      <c r="M513" s="57">
        <v>100</v>
      </c>
      <c r="N513" s="87"/>
      <c r="O513" s="87"/>
      <c r="P513" s="185" t="s">
        <v>237</v>
      </c>
      <c r="Q513" s="87"/>
    </row>
    <row r="514" spans="1:17" ht="91" x14ac:dyDescent="0.2">
      <c r="A514" s="194" t="s">
        <v>45</v>
      </c>
      <c r="B514" s="417" t="s">
        <v>555</v>
      </c>
      <c r="C514" s="186" t="s">
        <v>1299</v>
      </c>
      <c r="D514" s="210"/>
      <c r="E514" s="185"/>
      <c r="F514" s="185" t="s">
        <v>1300</v>
      </c>
      <c r="G514" s="194" t="s">
        <v>1206</v>
      </c>
      <c r="H514" s="186" t="s">
        <v>1301</v>
      </c>
      <c r="I514" s="185" t="s">
        <v>585</v>
      </c>
      <c r="J514" s="193" t="s">
        <v>586</v>
      </c>
      <c r="K514" s="185">
        <v>2022</v>
      </c>
      <c r="L514" s="193" t="s">
        <v>1297</v>
      </c>
      <c r="M514" s="193" t="s">
        <v>915</v>
      </c>
      <c r="N514" s="417" t="s">
        <v>2030</v>
      </c>
      <c r="O514" s="417" t="s">
        <v>1227</v>
      </c>
      <c r="P514" s="417" t="s">
        <v>1228</v>
      </c>
      <c r="Q514" s="185" t="s">
        <v>1300</v>
      </c>
    </row>
    <row r="515" spans="1:17" ht="91" x14ac:dyDescent="0.2">
      <c r="A515" s="194" t="s">
        <v>321</v>
      </c>
      <c r="B515" s="417"/>
      <c r="C515" s="186" t="s">
        <v>1302</v>
      </c>
      <c r="D515" s="210"/>
      <c r="E515" s="185"/>
      <c r="F515" s="185" t="s">
        <v>187</v>
      </c>
      <c r="G515" s="194"/>
      <c r="H515" s="186" t="s">
        <v>1303</v>
      </c>
      <c r="I515" s="185" t="s">
        <v>585</v>
      </c>
      <c r="J515" s="193" t="s">
        <v>586</v>
      </c>
      <c r="K515" s="185">
        <v>2022</v>
      </c>
      <c r="L515" s="193" t="s">
        <v>1297</v>
      </c>
      <c r="M515" s="193" t="s">
        <v>915</v>
      </c>
      <c r="N515" s="417"/>
      <c r="O515" s="417"/>
      <c r="P515" s="417"/>
      <c r="Q515" s="185" t="s">
        <v>187</v>
      </c>
    </row>
    <row r="516" spans="1:17" ht="91" x14ac:dyDescent="0.2">
      <c r="A516" s="142">
        <v>1.5</v>
      </c>
      <c r="B516" s="87">
        <v>7.1</v>
      </c>
      <c r="C516" s="88" t="s">
        <v>16</v>
      </c>
      <c r="D516" s="137">
        <f>SUM(D517:D520)</f>
        <v>453157.7</v>
      </c>
      <c r="E516" s="87"/>
      <c r="F516" s="87" t="s">
        <v>2752</v>
      </c>
      <c r="G516" s="142" t="s">
        <v>224</v>
      </c>
      <c r="H516" s="88" t="s">
        <v>1304</v>
      </c>
      <c r="I516" s="87" t="s">
        <v>18</v>
      </c>
      <c r="J516" s="57">
        <v>80</v>
      </c>
      <c r="K516" s="87">
        <v>2022</v>
      </c>
      <c r="L516" s="57">
        <v>85</v>
      </c>
      <c r="M516" s="57">
        <v>90</v>
      </c>
      <c r="N516" s="87" t="s">
        <v>19</v>
      </c>
      <c r="O516" s="87" t="s">
        <v>20</v>
      </c>
      <c r="P516" s="87" t="s">
        <v>237</v>
      </c>
      <c r="Q516" s="87" t="s">
        <v>15</v>
      </c>
    </row>
    <row r="517" spans="1:17" ht="117" x14ac:dyDescent="0.2">
      <c r="A517" s="194" t="s">
        <v>21</v>
      </c>
      <c r="B517" s="185" t="s">
        <v>22</v>
      </c>
      <c r="C517" s="186" t="s">
        <v>1305</v>
      </c>
      <c r="D517" s="210">
        <v>7639</v>
      </c>
      <c r="E517" s="185" t="s">
        <v>17</v>
      </c>
      <c r="F517" s="185" t="s">
        <v>15</v>
      </c>
      <c r="G517" s="194" t="s">
        <v>1306</v>
      </c>
      <c r="H517" s="186" t="s">
        <v>1304</v>
      </c>
      <c r="I517" s="185" t="s">
        <v>18</v>
      </c>
      <c r="J517" s="193">
        <v>10</v>
      </c>
      <c r="K517" s="185">
        <v>2022</v>
      </c>
      <c r="L517" s="193">
        <v>20</v>
      </c>
      <c r="M517" s="193">
        <v>30</v>
      </c>
      <c r="N517" s="185" t="s">
        <v>2031</v>
      </c>
      <c r="O517" s="185" t="s">
        <v>20</v>
      </c>
      <c r="P517" s="185" t="s">
        <v>237</v>
      </c>
      <c r="Q517" s="185" t="s">
        <v>15</v>
      </c>
    </row>
    <row r="518" spans="1:17" ht="91" x14ac:dyDescent="0.2">
      <c r="A518" s="194" t="s">
        <v>23</v>
      </c>
      <c r="B518" s="185" t="s">
        <v>24</v>
      </c>
      <c r="C518" s="186" t="s">
        <v>2399</v>
      </c>
      <c r="D518" s="210">
        <v>430961.7</v>
      </c>
      <c r="E518" s="185" t="s">
        <v>17</v>
      </c>
      <c r="F518" s="185" t="s">
        <v>15</v>
      </c>
      <c r="G518" s="194" t="s">
        <v>1307</v>
      </c>
      <c r="H518" s="186" t="s">
        <v>2544</v>
      </c>
      <c r="I518" s="185" t="s">
        <v>18</v>
      </c>
      <c r="J518" s="193">
        <v>20</v>
      </c>
      <c r="K518" s="185">
        <v>2022</v>
      </c>
      <c r="L518" s="193">
        <v>25</v>
      </c>
      <c r="M518" s="193">
        <v>30</v>
      </c>
      <c r="N518" s="185" t="s">
        <v>25</v>
      </c>
      <c r="O518" s="185" t="s">
        <v>20</v>
      </c>
      <c r="P518" s="185" t="s">
        <v>237</v>
      </c>
      <c r="Q518" s="185" t="s">
        <v>15</v>
      </c>
    </row>
    <row r="519" spans="1:17" ht="65" x14ac:dyDescent="0.2">
      <c r="A519" s="194" t="s">
        <v>26</v>
      </c>
      <c r="B519" s="185" t="s">
        <v>27</v>
      </c>
      <c r="C519" s="186" t="s">
        <v>2400</v>
      </c>
      <c r="D519" s="210">
        <v>14553</v>
      </c>
      <c r="E519" s="185" t="s">
        <v>17</v>
      </c>
      <c r="F519" s="185" t="s">
        <v>15</v>
      </c>
      <c r="G519" s="194" t="s">
        <v>1306</v>
      </c>
      <c r="H519" s="186" t="s">
        <v>2543</v>
      </c>
      <c r="I519" s="185" t="s">
        <v>18</v>
      </c>
      <c r="J519" s="193">
        <v>15</v>
      </c>
      <c r="K519" s="185">
        <v>2022</v>
      </c>
      <c r="L519" s="193">
        <v>20</v>
      </c>
      <c r="M519" s="193">
        <v>25</v>
      </c>
      <c r="N519" s="185" t="s">
        <v>2032</v>
      </c>
      <c r="O519" s="185" t="s">
        <v>20</v>
      </c>
      <c r="P519" s="185" t="s">
        <v>237</v>
      </c>
      <c r="Q519" s="185" t="s">
        <v>15</v>
      </c>
    </row>
    <row r="520" spans="1:17" ht="52" x14ac:dyDescent="0.2">
      <c r="A520" s="194" t="s">
        <v>1308</v>
      </c>
      <c r="B520" s="185" t="s">
        <v>24</v>
      </c>
      <c r="C520" s="186" t="s">
        <v>1309</v>
      </c>
      <c r="D520" s="210">
        <v>4</v>
      </c>
      <c r="E520" s="185" t="s">
        <v>17</v>
      </c>
      <c r="F520" s="185" t="s">
        <v>187</v>
      </c>
      <c r="G520" s="194" t="s">
        <v>191</v>
      </c>
      <c r="H520" s="186" t="s">
        <v>1310</v>
      </c>
      <c r="I520" s="185" t="s">
        <v>585</v>
      </c>
      <c r="J520" s="193" t="s">
        <v>586</v>
      </c>
      <c r="K520" s="185">
        <v>2022</v>
      </c>
      <c r="L520" s="193" t="s">
        <v>915</v>
      </c>
      <c r="M520" s="193" t="s">
        <v>915</v>
      </c>
      <c r="N520" s="185" t="s">
        <v>1311</v>
      </c>
      <c r="O520" s="185" t="s">
        <v>20</v>
      </c>
      <c r="P520" s="185" t="s">
        <v>222</v>
      </c>
      <c r="Q520" s="185" t="s">
        <v>693</v>
      </c>
    </row>
    <row r="521" spans="1:17" ht="26" x14ac:dyDescent="0.2">
      <c r="A521" s="142">
        <v>1.6</v>
      </c>
      <c r="B521" s="87">
        <v>5.0999999999999996</v>
      </c>
      <c r="C521" s="88" t="s">
        <v>1312</v>
      </c>
      <c r="D521" s="137">
        <f>SUM(D522:D523)</f>
        <v>105</v>
      </c>
      <c r="E521" s="87"/>
      <c r="F521" s="87" t="s">
        <v>649</v>
      </c>
      <c r="G521" s="142" t="s">
        <v>1200</v>
      </c>
      <c r="H521" s="88" t="s">
        <v>1201</v>
      </c>
      <c r="I521" s="87" t="s">
        <v>579</v>
      </c>
      <c r="J521" s="95">
        <v>0</v>
      </c>
      <c r="K521" s="87">
        <v>2022</v>
      </c>
      <c r="L521" s="57">
        <v>100</v>
      </c>
      <c r="M521" s="57">
        <v>100</v>
      </c>
      <c r="N521" s="87"/>
      <c r="O521" s="87"/>
      <c r="P521" s="185" t="s">
        <v>237</v>
      </c>
      <c r="Q521" s="87"/>
    </row>
    <row r="522" spans="1:17" ht="52" x14ac:dyDescent="0.2">
      <c r="A522" s="194" t="s">
        <v>1313</v>
      </c>
      <c r="B522" s="417" t="s">
        <v>1314</v>
      </c>
      <c r="C522" s="186" t="s">
        <v>2122</v>
      </c>
      <c r="D522" s="210">
        <v>100</v>
      </c>
      <c r="E522" s="185" t="s">
        <v>46</v>
      </c>
      <c r="F522" s="185" t="s">
        <v>187</v>
      </c>
      <c r="G522" s="194" t="s">
        <v>1315</v>
      </c>
      <c r="H522" s="186" t="s">
        <v>1303</v>
      </c>
      <c r="I522" s="185" t="s">
        <v>585</v>
      </c>
      <c r="J522" s="193" t="s">
        <v>586</v>
      </c>
      <c r="K522" s="185">
        <v>2022</v>
      </c>
      <c r="L522" s="193" t="s">
        <v>915</v>
      </c>
      <c r="M522" s="193" t="s">
        <v>915</v>
      </c>
      <c r="N522" s="185" t="s">
        <v>1316</v>
      </c>
      <c r="O522" s="185" t="s">
        <v>2033</v>
      </c>
      <c r="P522" s="185" t="s">
        <v>237</v>
      </c>
      <c r="Q522" s="185" t="s">
        <v>693</v>
      </c>
    </row>
    <row r="523" spans="1:17" ht="52" x14ac:dyDescent="0.2">
      <c r="A523" s="194" t="s">
        <v>1317</v>
      </c>
      <c r="B523" s="417"/>
      <c r="C523" s="186" t="s">
        <v>1318</v>
      </c>
      <c r="D523" s="210">
        <v>5</v>
      </c>
      <c r="E523" s="185" t="s">
        <v>46</v>
      </c>
      <c r="F523" s="185" t="s">
        <v>1230</v>
      </c>
      <c r="G523" s="194" t="s">
        <v>183</v>
      </c>
      <c r="H523" s="186" t="s">
        <v>1319</v>
      </c>
      <c r="I523" s="185" t="s">
        <v>585</v>
      </c>
      <c r="J523" s="193" t="s">
        <v>586</v>
      </c>
      <c r="K523" s="185">
        <v>2022</v>
      </c>
      <c r="L523" s="193" t="s">
        <v>915</v>
      </c>
      <c r="M523" s="193" t="s">
        <v>915</v>
      </c>
      <c r="N523" s="185" t="s">
        <v>1320</v>
      </c>
      <c r="O523" s="185" t="s">
        <v>1288</v>
      </c>
      <c r="P523" s="185" t="s">
        <v>237</v>
      </c>
      <c r="Q523" s="185" t="s">
        <v>693</v>
      </c>
    </row>
    <row r="524" spans="1:17" ht="39" x14ac:dyDescent="0.2">
      <c r="A524" s="142">
        <v>2</v>
      </c>
      <c r="B524" s="87">
        <v>5</v>
      </c>
      <c r="C524" s="88" t="s">
        <v>1321</v>
      </c>
      <c r="D524" s="137">
        <f>SUM(D525,D539,D544,D550,D554)</f>
        <v>7620</v>
      </c>
      <c r="E524" s="87"/>
      <c r="F524" s="87"/>
      <c r="G524" s="142"/>
      <c r="H524" s="88" t="s">
        <v>1322</v>
      </c>
      <c r="I524" s="87" t="s">
        <v>579</v>
      </c>
      <c r="J524" s="104" t="s">
        <v>235</v>
      </c>
      <c r="K524" s="104" t="s">
        <v>235</v>
      </c>
      <c r="L524" s="57">
        <v>64.900000000000006</v>
      </c>
      <c r="M524" s="57">
        <v>72.2</v>
      </c>
      <c r="N524" s="87" t="s">
        <v>1323</v>
      </c>
      <c r="O524" s="87" t="s">
        <v>1225</v>
      </c>
      <c r="P524" s="87" t="s">
        <v>237</v>
      </c>
      <c r="Q524" s="87" t="s">
        <v>187</v>
      </c>
    </row>
    <row r="525" spans="1:17" ht="52" x14ac:dyDescent="0.2">
      <c r="A525" s="142">
        <v>2.1</v>
      </c>
      <c r="B525" s="87">
        <v>5.5</v>
      </c>
      <c r="C525" s="88" t="s">
        <v>1324</v>
      </c>
      <c r="D525" s="137">
        <f>SUM(D526:D538)</f>
        <v>650</v>
      </c>
      <c r="E525" s="87"/>
      <c r="F525" s="87" t="s">
        <v>649</v>
      </c>
      <c r="G525" s="142" t="s">
        <v>1200</v>
      </c>
      <c r="H525" s="88" t="s">
        <v>1201</v>
      </c>
      <c r="I525" s="87" t="s">
        <v>579</v>
      </c>
      <c r="J525" s="95">
        <v>0</v>
      </c>
      <c r="K525" s="87">
        <v>2022</v>
      </c>
      <c r="L525" s="57">
        <v>100</v>
      </c>
      <c r="M525" s="57">
        <v>100</v>
      </c>
      <c r="N525" s="87"/>
      <c r="O525" s="87"/>
      <c r="P525" s="185" t="s">
        <v>237</v>
      </c>
      <c r="Q525" s="87"/>
    </row>
    <row r="526" spans="1:17" ht="39" x14ac:dyDescent="0.2">
      <c r="A526" s="194" t="s">
        <v>652</v>
      </c>
      <c r="B526" s="185" t="s">
        <v>844</v>
      </c>
      <c r="C526" s="186" t="s">
        <v>2401</v>
      </c>
      <c r="D526" s="210">
        <v>50</v>
      </c>
      <c r="E526" s="185" t="s">
        <v>46</v>
      </c>
      <c r="F526" s="185" t="s">
        <v>1325</v>
      </c>
      <c r="G526" s="194" t="s">
        <v>1200</v>
      </c>
      <c r="H526" s="186" t="s">
        <v>1326</v>
      </c>
      <c r="I526" s="185" t="s">
        <v>585</v>
      </c>
      <c r="J526" s="193" t="s">
        <v>586</v>
      </c>
      <c r="K526" s="185">
        <v>2022</v>
      </c>
      <c r="L526" s="193" t="s">
        <v>915</v>
      </c>
      <c r="M526" s="193" t="s">
        <v>915</v>
      </c>
      <c r="N526" s="185"/>
      <c r="O526" s="185"/>
      <c r="P526" s="185" t="s">
        <v>237</v>
      </c>
      <c r="Q526" s="185" t="s">
        <v>1325</v>
      </c>
    </row>
    <row r="527" spans="1:17" ht="65" x14ac:dyDescent="0.2">
      <c r="A527" s="194" t="s">
        <v>361</v>
      </c>
      <c r="B527" s="185" t="s">
        <v>844</v>
      </c>
      <c r="C527" s="186" t="s">
        <v>1327</v>
      </c>
      <c r="D527" s="210">
        <v>50</v>
      </c>
      <c r="E527" s="185" t="s">
        <v>46</v>
      </c>
      <c r="F527" s="185" t="s">
        <v>693</v>
      </c>
      <c r="G527" s="194" t="s">
        <v>194</v>
      </c>
      <c r="H527" s="186" t="s">
        <v>1328</v>
      </c>
      <c r="I527" s="185" t="s">
        <v>585</v>
      </c>
      <c r="J527" s="193" t="s">
        <v>586</v>
      </c>
      <c r="K527" s="185">
        <v>2022</v>
      </c>
      <c r="L527" s="193" t="s">
        <v>915</v>
      </c>
      <c r="M527" s="193" t="s">
        <v>915</v>
      </c>
      <c r="N527" s="185" t="s">
        <v>2650</v>
      </c>
      <c r="O527" s="185"/>
      <c r="P527" s="185" t="s">
        <v>237</v>
      </c>
      <c r="Q527" s="185" t="s">
        <v>693</v>
      </c>
    </row>
    <row r="528" spans="1:17" ht="65" x14ac:dyDescent="0.2">
      <c r="A528" s="194" t="s">
        <v>366</v>
      </c>
      <c r="B528" s="185" t="s">
        <v>2129</v>
      </c>
      <c r="C528" s="238" t="s">
        <v>2160</v>
      </c>
      <c r="D528" s="210">
        <v>50</v>
      </c>
      <c r="E528" s="185" t="s">
        <v>46</v>
      </c>
      <c r="F528" s="185" t="s">
        <v>1329</v>
      </c>
      <c r="G528" s="194" t="s">
        <v>1200</v>
      </c>
      <c r="H528" s="186" t="s">
        <v>1330</v>
      </c>
      <c r="I528" s="185" t="s">
        <v>585</v>
      </c>
      <c r="J528" s="193" t="s">
        <v>586</v>
      </c>
      <c r="K528" s="185">
        <v>2022</v>
      </c>
      <c r="L528" s="193" t="s">
        <v>915</v>
      </c>
      <c r="M528" s="193" t="s">
        <v>915</v>
      </c>
      <c r="N528" s="185" t="s">
        <v>2651</v>
      </c>
      <c r="O528" s="185"/>
      <c r="P528" s="185" t="s">
        <v>237</v>
      </c>
      <c r="Q528" s="185" t="s">
        <v>1331</v>
      </c>
    </row>
    <row r="529" spans="1:17" ht="39" x14ac:dyDescent="0.2">
      <c r="A529" s="194" t="s">
        <v>372</v>
      </c>
      <c r="B529" s="417" t="s">
        <v>846</v>
      </c>
      <c r="C529" s="186" t="s">
        <v>1332</v>
      </c>
      <c r="D529" s="210">
        <v>50</v>
      </c>
      <c r="E529" s="185" t="s">
        <v>46</v>
      </c>
      <c r="F529" s="185" t="s">
        <v>194</v>
      </c>
      <c r="G529" s="194" t="s">
        <v>224</v>
      </c>
      <c r="H529" s="186" t="s">
        <v>1333</v>
      </c>
      <c r="I529" s="185" t="s">
        <v>585</v>
      </c>
      <c r="J529" s="193" t="s">
        <v>586</v>
      </c>
      <c r="K529" s="185">
        <v>2022</v>
      </c>
      <c r="L529" s="193" t="s">
        <v>915</v>
      </c>
      <c r="M529" s="193" t="s">
        <v>915</v>
      </c>
      <c r="N529" s="185" t="s">
        <v>1334</v>
      </c>
      <c r="O529" s="185"/>
      <c r="P529" s="185" t="s">
        <v>237</v>
      </c>
      <c r="Q529" s="185" t="s">
        <v>1335</v>
      </c>
    </row>
    <row r="530" spans="1:17" ht="39" x14ac:dyDescent="0.2">
      <c r="A530" s="194" t="s">
        <v>952</v>
      </c>
      <c r="B530" s="417"/>
      <c r="C530" s="186" t="s">
        <v>1336</v>
      </c>
      <c r="D530" s="210">
        <v>50</v>
      </c>
      <c r="E530" s="185" t="s">
        <v>46</v>
      </c>
      <c r="F530" s="185" t="s">
        <v>187</v>
      </c>
      <c r="G530" s="194" t="s">
        <v>1206</v>
      </c>
      <c r="H530" s="186" t="s">
        <v>1337</v>
      </c>
      <c r="I530" s="185" t="s">
        <v>585</v>
      </c>
      <c r="J530" s="193" t="s">
        <v>586</v>
      </c>
      <c r="K530" s="185">
        <v>2022</v>
      </c>
      <c r="L530" s="193" t="s">
        <v>915</v>
      </c>
      <c r="M530" s="193" t="s">
        <v>915</v>
      </c>
      <c r="N530" s="185"/>
      <c r="O530" s="185"/>
      <c r="P530" s="185" t="s">
        <v>237</v>
      </c>
      <c r="Q530" s="185" t="s">
        <v>693</v>
      </c>
    </row>
    <row r="531" spans="1:17" ht="65" x14ac:dyDescent="0.2">
      <c r="A531" s="194" t="s">
        <v>956</v>
      </c>
      <c r="B531" s="185" t="s">
        <v>2129</v>
      </c>
      <c r="C531" s="186" t="s">
        <v>2162</v>
      </c>
      <c r="D531" s="210">
        <v>50</v>
      </c>
      <c r="E531" s="185" t="s">
        <v>46</v>
      </c>
      <c r="F531" s="185" t="s">
        <v>194</v>
      </c>
      <c r="G531" s="194"/>
      <c r="H531" s="186" t="s">
        <v>1338</v>
      </c>
      <c r="I531" s="185" t="s">
        <v>585</v>
      </c>
      <c r="J531" s="193" t="s">
        <v>586</v>
      </c>
      <c r="K531" s="185">
        <v>2022</v>
      </c>
      <c r="L531" s="193" t="s">
        <v>915</v>
      </c>
      <c r="M531" s="193" t="s">
        <v>915</v>
      </c>
      <c r="N531" s="185"/>
      <c r="O531" s="185"/>
      <c r="P531" s="185" t="s">
        <v>237</v>
      </c>
      <c r="Q531" s="185"/>
    </row>
    <row r="532" spans="1:17" ht="65" x14ac:dyDescent="0.2">
      <c r="A532" s="194" t="s">
        <v>961</v>
      </c>
      <c r="B532" s="185" t="s">
        <v>2144</v>
      </c>
      <c r="C532" s="186" t="s">
        <v>2179</v>
      </c>
      <c r="D532" s="210">
        <v>50</v>
      </c>
      <c r="E532" s="185" t="s">
        <v>46</v>
      </c>
      <c r="F532" s="185" t="s">
        <v>693</v>
      </c>
      <c r="G532" s="194" t="s">
        <v>1200</v>
      </c>
      <c r="H532" s="186" t="s">
        <v>1339</v>
      </c>
      <c r="I532" s="185" t="s">
        <v>585</v>
      </c>
      <c r="J532" s="193" t="s">
        <v>586</v>
      </c>
      <c r="K532" s="185">
        <v>2022</v>
      </c>
      <c r="L532" s="193" t="s">
        <v>915</v>
      </c>
      <c r="M532" s="193" t="s">
        <v>915</v>
      </c>
      <c r="N532" s="185"/>
      <c r="O532" s="185"/>
      <c r="P532" s="185" t="s">
        <v>237</v>
      </c>
      <c r="Q532" s="185" t="s">
        <v>693</v>
      </c>
    </row>
    <row r="533" spans="1:17" ht="91" x14ac:dyDescent="0.2">
      <c r="A533" s="194" t="s">
        <v>1340</v>
      </c>
      <c r="B533" s="417" t="s">
        <v>2129</v>
      </c>
      <c r="C533" s="238" t="s">
        <v>1341</v>
      </c>
      <c r="D533" s="210">
        <v>50</v>
      </c>
      <c r="E533" s="185" t="s">
        <v>46</v>
      </c>
      <c r="F533" s="185" t="s">
        <v>693</v>
      </c>
      <c r="G533" s="194" t="s">
        <v>1200</v>
      </c>
      <c r="H533" s="186" t="s">
        <v>1342</v>
      </c>
      <c r="I533" s="185" t="s">
        <v>585</v>
      </c>
      <c r="J533" s="193" t="s">
        <v>586</v>
      </c>
      <c r="K533" s="185">
        <v>2022</v>
      </c>
      <c r="L533" s="193" t="s">
        <v>915</v>
      </c>
      <c r="M533" s="193" t="s">
        <v>915</v>
      </c>
      <c r="N533" s="185"/>
      <c r="O533" s="185"/>
      <c r="P533" s="185" t="s">
        <v>237</v>
      </c>
      <c r="Q533" s="185" t="s">
        <v>693</v>
      </c>
    </row>
    <row r="534" spans="1:17" ht="39" x14ac:dyDescent="0.2">
      <c r="A534" s="207" t="s">
        <v>1343</v>
      </c>
      <c r="B534" s="424"/>
      <c r="C534" s="225" t="s">
        <v>2180</v>
      </c>
      <c r="D534" s="259">
        <v>50</v>
      </c>
      <c r="E534" s="192" t="s">
        <v>46</v>
      </c>
      <c r="F534" s="192" t="s">
        <v>693</v>
      </c>
      <c r="G534" s="207" t="s">
        <v>1200</v>
      </c>
      <c r="H534" s="225" t="s">
        <v>1344</v>
      </c>
      <c r="I534" s="192" t="s">
        <v>1345</v>
      </c>
      <c r="J534" s="239" t="s">
        <v>1346</v>
      </c>
      <c r="K534" s="192">
        <v>2022</v>
      </c>
      <c r="L534" s="242" t="s">
        <v>2049</v>
      </c>
      <c r="M534" s="242" t="s">
        <v>2051</v>
      </c>
      <c r="N534" s="192" t="s">
        <v>1347</v>
      </c>
      <c r="O534" s="192" t="s">
        <v>1348</v>
      </c>
      <c r="P534" s="185" t="s">
        <v>237</v>
      </c>
      <c r="Q534" s="192" t="s">
        <v>693</v>
      </c>
    </row>
    <row r="535" spans="1:17" ht="143" x14ac:dyDescent="0.2">
      <c r="A535" s="207" t="s">
        <v>54</v>
      </c>
      <c r="B535" s="424"/>
      <c r="C535" s="225" t="s">
        <v>1349</v>
      </c>
      <c r="D535" s="259">
        <v>50</v>
      </c>
      <c r="E535" s="192" t="s">
        <v>46</v>
      </c>
      <c r="F535" s="192" t="s">
        <v>693</v>
      </c>
      <c r="G535" s="207" t="s">
        <v>1200</v>
      </c>
      <c r="H535" s="225" t="s">
        <v>1342</v>
      </c>
      <c r="I535" s="192" t="s">
        <v>585</v>
      </c>
      <c r="J535" s="193" t="s">
        <v>586</v>
      </c>
      <c r="K535" s="192">
        <v>2022</v>
      </c>
      <c r="L535" s="193" t="s">
        <v>915</v>
      </c>
      <c r="M535" s="193" t="s">
        <v>915</v>
      </c>
      <c r="N535" s="192"/>
      <c r="O535" s="192"/>
      <c r="P535" s="185" t="s">
        <v>237</v>
      </c>
      <c r="Q535" s="192" t="s">
        <v>693</v>
      </c>
    </row>
    <row r="536" spans="1:17" ht="91" x14ac:dyDescent="0.2">
      <c r="A536" s="194" t="s">
        <v>55</v>
      </c>
      <c r="B536" s="417"/>
      <c r="C536" s="186" t="s">
        <v>1350</v>
      </c>
      <c r="D536" s="210">
        <v>50</v>
      </c>
      <c r="E536" s="185" t="s">
        <v>46</v>
      </c>
      <c r="F536" s="185" t="s">
        <v>1351</v>
      </c>
      <c r="G536" s="194" t="s">
        <v>693</v>
      </c>
      <c r="H536" s="186" t="s">
        <v>1352</v>
      </c>
      <c r="I536" s="185" t="s">
        <v>38</v>
      </c>
      <c r="J536" s="188">
        <v>105</v>
      </c>
      <c r="K536" s="185" t="s">
        <v>1353</v>
      </c>
      <c r="L536" s="188" t="s">
        <v>235</v>
      </c>
      <c r="M536" s="188" t="s">
        <v>235</v>
      </c>
      <c r="N536" s="185"/>
      <c r="O536" s="185"/>
      <c r="P536" s="185" t="s">
        <v>237</v>
      </c>
      <c r="Q536" s="185" t="s">
        <v>693</v>
      </c>
    </row>
    <row r="537" spans="1:17" ht="52" x14ac:dyDescent="0.2">
      <c r="A537" s="194" t="s">
        <v>56</v>
      </c>
      <c r="B537" s="185" t="s">
        <v>844</v>
      </c>
      <c r="C537" s="186" t="s">
        <v>1354</v>
      </c>
      <c r="D537" s="210">
        <v>50</v>
      </c>
      <c r="E537" s="185" t="s">
        <v>46</v>
      </c>
      <c r="F537" s="185" t="s">
        <v>693</v>
      </c>
      <c r="G537" s="194" t="s">
        <v>224</v>
      </c>
      <c r="H537" s="186" t="s">
        <v>1301</v>
      </c>
      <c r="I537" s="185" t="s">
        <v>585</v>
      </c>
      <c r="J537" s="193" t="s">
        <v>586</v>
      </c>
      <c r="K537" s="185">
        <v>2022</v>
      </c>
      <c r="L537" s="193" t="s">
        <v>915</v>
      </c>
      <c r="M537" s="193" t="s">
        <v>915</v>
      </c>
      <c r="N537" s="185"/>
      <c r="O537" s="185"/>
      <c r="P537" s="185" t="s">
        <v>237</v>
      </c>
      <c r="Q537" s="185"/>
    </row>
    <row r="538" spans="1:17" ht="52" x14ac:dyDescent="0.2">
      <c r="A538" s="194" t="s">
        <v>57</v>
      </c>
      <c r="B538" s="185" t="s">
        <v>2129</v>
      </c>
      <c r="C538" s="186" t="s">
        <v>1355</v>
      </c>
      <c r="D538" s="210">
        <v>50</v>
      </c>
      <c r="E538" s="185" t="s">
        <v>46</v>
      </c>
      <c r="F538" s="185" t="s">
        <v>187</v>
      </c>
      <c r="G538" s="194" t="s">
        <v>194</v>
      </c>
      <c r="H538" s="186" t="s">
        <v>1356</v>
      </c>
      <c r="I538" s="185" t="s">
        <v>38</v>
      </c>
      <c r="J538" s="188">
        <v>18</v>
      </c>
      <c r="K538" s="185" t="s">
        <v>1353</v>
      </c>
      <c r="L538" s="188" t="s">
        <v>235</v>
      </c>
      <c r="M538" s="188" t="s">
        <v>235</v>
      </c>
      <c r="N538" s="185" t="s">
        <v>1357</v>
      </c>
      <c r="O538" s="185" t="s">
        <v>1288</v>
      </c>
      <c r="P538" s="185" t="s">
        <v>237</v>
      </c>
      <c r="Q538" s="185" t="s">
        <v>187</v>
      </c>
    </row>
    <row r="539" spans="1:17" ht="39" x14ac:dyDescent="0.2">
      <c r="A539" s="142">
        <v>2.2000000000000002</v>
      </c>
      <c r="B539" s="87">
        <v>5.5</v>
      </c>
      <c r="C539" s="88" t="s">
        <v>1358</v>
      </c>
      <c r="D539" s="137">
        <f>SUM(D540:D543)</f>
        <v>450</v>
      </c>
      <c r="E539" s="87"/>
      <c r="F539" s="87" t="s">
        <v>649</v>
      </c>
      <c r="G539" s="142" t="s">
        <v>1200</v>
      </c>
      <c r="H539" s="88" t="s">
        <v>1201</v>
      </c>
      <c r="I539" s="87" t="s">
        <v>579</v>
      </c>
      <c r="J539" s="95">
        <v>0</v>
      </c>
      <c r="K539" s="87">
        <v>2022</v>
      </c>
      <c r="L539" s="57">
        <v>100</v>
      </c>
      <c r="M539" s="57">
        <v>100</v>
      </c>
      <c r="N539" s="226"/>
      <c r="O539" s="87"/>
      <c r="P539" s="185" t="s">
        <v>237</v>
      </c>
      <c r="Q539" s="87"/>
    </row>
    <row r="540" spans="1:17" ht="52" x14ac:dyDescent="0.2">
      <c r="A540" s="194" t="s">
        <v>377</v>
      </c>
      <c r="B540" s="185" t="s">
        <v>844</v>
      </c>
      <c r="C540" s="186" t="s">
        <v>2403</v>
      </c>
      <c r="D540" s="210">
        <v>300</v>
      </c>
      <c r="E540" s="185" t="s">
        <v>46</v>
      </c>
      <c r="F540" s="185" t="s">
        <v>693</v>
      </c>
      <c r="G540" s="194" t="s">
        <v>1359</v>
      </c>
      <c r="H540" s="186" t="s">
        <v>1360</v>
      </c>
      <c r="I540" s="185" t="s">
        <v>585</v>
      </c>
      <c r="J540" s="193" t="s">
        <v>586</v>
      </c>
      <c r="K540" s="185">
        <v>2022</v>
      </c>
      <c r="L540" s="193" t="s">
        <v>1215</v>
      </c>
      <c r="M540" s="193" t="s">
        <v>1215</v>
      </c>
      <c r="N540" s="185" t="s">
        <v>2030</v>
      </c>
      <c r="O540" s="417" t="s">
        <v>1288</v>
      </c>
      <c r="P540" s="417" t="s">
        <v>237</v>
      </c>
      <c r="Q540" s="185" t="s">
        <v>693</v>
      </c>
    </row>
    <row r="541" spans="1:17" ht="52" x14ac:dyDescent="0.2">
      <c r="A541" s="194" t="s">
        <v>381</v>
      </c>
      <c r="B541" s="185" t="s">
        <v>846</v>
      </c>
      <c r="C541" s="186" t="s">
        <v>2404</v>
      </c>
      <c r="D541" s="210">
        <v>50</v>
      </c>
      <c r="E541" s="185" t="s">
        <v>46</v>
      </c>
      <c r="F541" s="185" t="s">
        <v>1361</v>
      </c>
      <c r="G541" s="194" t="s">
        <v>693</v>
      </c>
      <c r="H541" s="186" t="s">
        <v>1362</v>
      </c>
      <c r="I541" s="185" t="s">
        <v>30</v>
      </c>
      <c r="J541" s="188">
        <v>16</v>
      </c>
      <c r="K541" s="185">
        <v>2022</v>
      </c>
      <c r="L541" s="188">
        <v>1</v>
      </c>
      <c r="M541" s="188">
        <v>3</v>
      </c>
      <c r="N541" s="185" t="s">
        <v>1363</v>
      </c>
      <c r="O541" s="417"/>
      <c r="P541" s="417"/>
      <c r="Q541" s="185" t="s">
        <v>1361</v>
      </c>
    </row>
    <row r="542" spans="1:17" ht="39" x14ac:dyDescent="0.2">
      <c r="A542" s="194" t="s">
        <v>387</v>
      </c>
      <c r="B542" s="185" t="s">
        <v>844</v>
      </c>
      <c r="C542" s="186" t="s">
        <v>2405</v>
      </c>
      <c r="D542" s="210">
        <v>50</v>
      </c>
      <c r="E542" s="185" t="s">
        <v>46</v>
      </c>
      <c r="F542" s="185" t="s">
        <v>200</v>
      </c>
      <c r="G542" s="194" t="s">
        <v>693</v>
      </c>
      <c r="H542" s="186" t="s">
        <v>1364</v>
      </c>
      <c r="I542" s="185" t="s">
        <v>30</v>
      </c>
      <c r="J542" s="188">
        <v>5300</v>
      </c>
      <c r="K542" s="185">
        <v>2022</v>
      </c>
      <c r="L542" s="188">
        <v>2000</v>
      </c>
      <c r="M542" s="188">
        <v>4000</v>
      </c>
      <c r="N542" s="185" t="s">
        <v>148</v>
      </c>
      <c r="O542" s="185" t="s">
        <v>1225</v>
      </c>
      <c r="P542" s="417"/>
      <c r="Q542" s="185" t="s">
        <v>693</v>
      </c>
    </row>
    <row r="543" spans="1:17" ht="91" x14ac:dyDescent="0.2">
      <c r="A543" s="194" t="s">
        <v>981</v>
      </c>
      <c r="B543" s="185" t="s">
        <v>844</v>
      </c>
      <c r="C543" s="238" t="s">
        <v>1365</v>
      </c>
      <c r="D543" s="210">
        <v>50</v>
      </c>
      <c r="E543" s="185" t="s">
        <v>46</v>
      </c>
      <c r="F543" s="185" t="s">
        <v>693</v>
      </c>
      <c r="G543" s="194" t="s">
        <v>1366</v>
      </c>
      <c r="H543" s="186" t="s">
        <v>1367</v>
      </c>
      <c r="I543" s="185" t="s">
        <v>18</v>
      </c>
      <c r="J543" s="193">
        <v>15</v>
      </c>
      <c r="K543" s="185">
        <v>2020</v>
      </c>
      <c r="L543" s="193">
        <v>30</v>
      </c>
      <c r="M543" s="193">
        <v>30</v>
      </c>
      <c r="N543" s="185" t="s">
        <v>148</v>
      </c>
      <c r="O543" s="185" t="s">
        <v>1225</v>
      </c>
      <c r="P543" s="417"/>
      <c r="Q543" s="185" t="s">
        <v>693</v>
      </c>
    </row>
    <row r="544" spans="1:17" ht="52" x14ac:dyDescent="0.2">
      <c r="A544" s="142">
        <v>2.2999999999999998</v>
      </c>
      <c r="B544" s="87">
        <v>5.5</v>
      </c>
      <c r="C544" s="88" t="s">
        <v>1368</v>
      </c>
      <c r="D544" s="137">
        <f>SUM(D545:D549)</f>
        <v>250</v>
      </c>
      <c r="E544" s="87"/>
      <c r="F544" s="87" t="s">
        <v>649</v>
      </c>
      <c r="G544" s="142" t="s">
        <v>1200</v>
      </c>
      <c r="H544" s="88" t="s">
        <v>1201</v>
      </c>
      <c r="I544" s="87" t="s">
        <v>579</v>
      </c>
      <c r="J544" s="95">
        <v>0</v>
      </c>
      <c r="K544" s="87">
        <v>2022</v>
      </c>
      <c r="L544" s="57">
        <v>100</v>
      </c>
      <c r="M544" s="57">
        <v>100</v>
      </c>
      <c r="N544" s="87"/>
      <c r="O544" s="87"/>
      <c r="P544" s="185" t="s">
        <v>237</v>
      </c>
      <c r="Q544" s="87"/>
    </row>
    <row r="545" spans="1:17" ht="39" x14ac:dyDescent="0.2">
      <c r="A545" s="194" t="s">
        <v>395</v>
      </c>
      <c r="B545" s="417" t="s">
        <v>524</v>
      </c>
      <c r="C545" s="186" t="s">
        <v>2406</v>
      </c>
      <c r="D545" s="210">
        <v>50</v>
      </c>
      <c r="E545" s="185" t="s">
        <v>46</v>
      </c>
      <c r="F545" s="185" t="s">
        <v>693</v>
      </c>
      <c r="G545" s="194" t="s">
        <v>1200</v>
      </c>
      <c r="H545" s="186" t="s">
        <v>1369</v>
      </c>
      <c r="I545" s="185" t="s">
        <v>579</v>
      </c>
      <c r="J545" s="193">
        <v>51</v>
      </c>
      <c r="K545" s="185">
        <v>2022</v>
      </c>
      <c r="L545" s="193">
        <v>75</v>
      </c>
      <c r="M545" s="193">
        <v>75</v>
      </c>
      <c r="N545" s="417" t="s">
        <v>2030</v>
      </c>
      <c r="O545" s="417" t="s">
        <v>1227</v>
      </c>
      <c r="P545" s="185" t="s">
        <v>237</v>
      </c>
      <c r="Q545" s="185" t="s">
        <v>693</v>
      </c>
    </row>
    <row r="546" spans="1:17" ht="52" x14ac:dyDescent="0.2">
      <c r="A546" s="194" t="s">
        <v>398</v>
      </c>
      <c r="B546" s="417"/>
      <c r="C546" s="186" t="s">
        <v>2407</v>
      </c>
      <c r="D546" s="210">
        <v>50</v>
      </c>
      <c r="E546" s="185" t="s">
        <v>46</v>
      </c>
      <c r="F546" s="185" t="s">
        <v>693</v>
      </c>
      <c r="G546" s="194" t="s">
        <v>1200</v>
      </c>
      <c r="H546" s="186" t="s">
        <v>1370</v>
      </c>
      <c r="I546" s="185" t="s">
        <v>585</v>
      </c>
      <c r="J546" s="193" t="s">
        <v>586</v>
      </c>
      <c r="K546" s="185">
        <v>2022</v>
      </c>
      <c r="L546" s="193" t="s">
        <v>915</v>
      </c>
      <c r="M546" s="193" t="s">
        <v>915</v>
      </c>
      <c r="N546" s="417"/>
      <c r="O546" s="417"/>
      <c r="P546" s="185" t="s">
        <v>237</v>
      </c>
      <c r="Q546" s="185" t="s">
        <v>693</v>
      </c>
    </row>
    <row r="547" spans="1:17" ht="52" x14ac:dyDescent="0.2">
      <c r="A547" s="194" t="s">
        <v>401</v>
      </c>
      <c r="B547" s="185" t="s">
        <v>844</v>
      </c>
      <c r="C547" s="186" t="s">
        <v>2408</v>
      </c>
      <c r="D547" s="210">
        <v>50</v>
      </c>
      <c r="E547" s="185" t="s">
        <v>46</v>
      </c>
      <c r="F547" s="185" t="s">
        <v>693</v>
      </c>
      <c r="G547" s="194" t="s">
        <v>224</v>
      </c>
      <c r="H547" s="186" t="s">
        <v>1371</v>
      </c>
      <c r="I547" s="185" t="s">
        <v>18</v>
      </c>
      <c r="J547" s="193">
        <v>80</v>
      </c>
      <c r="K547" s="185">
        <v>2022</v>
      </c>
      <c r="L547" s="193">
        <v>100</v>
      </c>
      <c r="M547" s="193">
        <v>100</v>
      </c>
      <c r="N547" s="417" t="s">
        <v>1316</v>
      </c>
      <c r="O547" s="185" t="s">
        <v>20</v>
      </c>
      <c r="P547" s="417" t="s">
        <v>1262</v>
      </c>
      <c r="Q547" s="185" t="s">
        <v>187</v>
      </c>
    </row>
    <row r="548" spans="1:17" ht="65" x14ac:dyDescent="0.2">
      <c r="A548" s="194" t="s">
        <v>1372</v>
      </c>
      <c r="B548" s="185" t="s">
        <v>2129</v>
      </c>
      <c r="C548" s="186" t="s">
        <v>2409</v>
      </c>
      <c r="D548" s="210">
        <v>50</v>
      </c>
      <c r="E548" s="185" t="s">
        <v>46</v>
      </c>
      <c r="F548" s="185" t="s">
        <v>693</v>
      </c>
      <c r="G548" s="194" t="s">
        <v>224</v>
      </c>
      <c r="H548" s="186" t="s">
        <v>1373</v>
      </c>
      <c r="I548" s="185" t="s">
        <v>585</v>
      </c>
      <c r="J548" s="193" t="s">
        <v>586</v>
      </c>
      <c r="K548" s="185">
        <v>2022</v>
      </c>
      <c r="L548" s="193" t="s">
        <v>915</v>
      </c>
      <c r="M548" s="193" t="s">
        <v>915</v>
      </c>
      <c r="N548" s="417"/>
      <c r="O548" s="185" t="s">
        <v>20</v>
      </c>
      <c r="P548" s="417"/>
      <c r="Q548" s="185" t="s">
        <v>693</v>
      </c>
    </row>
    <row r="549" spans="1:17" ht="52" x14ac:dyDescent="0.2">
      <c r="A549" s="194" t="s">
        <v>1374</v>
      </c>
      <c r="B549" s="185" t="s">
        <v>846</v>
      </c>
      <c r="C549" s="186" t="s">
        <v>2410</v>
      </c>
      <c r="D549" s="210">
        <v>50</v>
      </c>
      <c r="E549" s="185" t="s">
        <v>46</v>
      </c>
      <c r="F549" s="185" t="s">
        <v>693</v>
      </c>
      <c r="G549" s="194" t="s">
        <v>1200</v>
      </c>
      <c r="H549" s="186" t="s">
        <v>1375</v>
      </c>
      <c r="I549" s="185" t="s">
        <v>38</v>
      </c>
      <c r="J549" s="188">
        <v>103</v>
      </c>
      <c r="K549" s="185">
        <v>2022</v>
      </c>
      <c r="L549" s="188">
        <v>200</v>
      </c>
      <c r="M549" s="188">
        <v>400</v>
      </c>
      <c r="N549" s="185" t="s">
        <v>187</v>
      </c>
      <c r="O549" s="185" t="s">
        <v>1198</v>
      </c>
      <c r="P549" s="185" t="s">
        <v>1376</v>
      </c>
      <c r="Q549" s="185" t="s">
        <v>693</v>
      </c>
    </row>
    <row r="550" spans="1:17" ht="52" x14ac:dyDescent="0.2">
      <c r="A550" s="142">
        <v>2.4</v>
      </c>
      <c r="B550" s="87">
        <v>5.5</v>
      </c>
      <c r="C550" s="88" t="s">
        <v>80</v>
      </c>
      <c r="D550" s="137">
        <f>SUM(D551:D553)</f>
        <v>150</v>
      </c>
      <c r="E550" s="87"/>
      <c r="F550" s="87" t="s">
        <v>649</v>
      </c>
      <c r="G550" s="142" t="s">
        <v>1200</v>
      </c>
      <c r="H550" s="88" t="s">
        <v>1201</v>
      </c>
      <c r="I550" s="87" t="s">
        <v>579</v>
      </c>
      <c r="J550" s="95">
        <v>0</v>
      </c>
      <c r="K550" s="87">
        <v>2022</v>
      </c>
      <c r="L550" s="57">
        <v>100</v>
      </c>
      <c r="M550" s="57">
        <v>100</v>
      </c>
      <c r="N550" s="87"/>
      <c r="O550" s="87"/>
      <c r="P550" s="185" t="s">
        <v>237</v>
      </c>
      <c r="Q550" s="87"/>
    </row>
    <row r="551" spans="1:17" ht="65" x14ac:dyDescent="0.2">
      <c r="A551" s="194" t="s">
        <v>410</v>
      </c>
      <c r="B551" s="417" t="s">
        <v>2129</v>
      </c>
      <c r="C551" s="186" t="s">
        <v>1377</v>
      </c>
      <c r="D551" s="210">
        <v>50</v>
      </c>
      <c r="E551" s="194" t="s">
        <v>46</v>
      </c>
      <c r="F551" s="185" t="s">
        <v>693</v>
      </c>
      <c r="G551" s="194" t="s">
        <v>1200</v>
      </c>
      <c r="H551" s="186" t="s">
        <v>1378</v>
      </c>
      <c r="I551" s="185" t="s">
        <v>18</v>
      </c>
      <c r="J551" s="193">
        <v>80.599999999999994</v>
      </c>
      <c r="K551" s="185">
        <v>2022</v>
      </c>
      <c r="L551" s="193">
        <v>95</v>
      </c>
      <c r="M551" s="193">
        <v>100</v>
      </c>
      <c r="N551" s="417" t="s">
        <v>2652</v>
      </c>
      <c r="O551" s="417" t="s">
        <v>20</v>
      </c>
      <c r="P551" s="417" t="s">
        <v>237</v>
      </c>
      <c r="Q551" s="185" t="s">
        <v>693</v>
      </c>
    </row>
    <row r="552" spans="1:17" ht="65" x14ac:dyDescent="0.2">
      <c r="A552" s="194" t="s">
        <v>412</v>
      </c>
      <c r="B552" s="417"/>
      <c r="C552" s="186" t="s">
        <v>1379</v>
      </c>
      <c r="D552" s="210">
        <v>50</v>
      </c>
      <c r="E552" s="185" t="s">
        <v>46</v>
      </c>
      <c r="F552" s="185" t="s">
        <v>693</v>
      </c>
      <c r="G552" s="194" t="s">
        <v>1200</v>
      </c>
      <c r="H552" s="186" t="s">
        <v>2171</v>
      </c>
      <c r="I552" s="185" t="s">
        <v>585</v>
      </c>
      <c r="J552" s="193" t="s">
        <v>586</v>
      </c>
      <c r="K552" s="185">
        <v>2022</v>
      </c>
      <c r="L552" s="193" t="s">
        <v>915</v>
      </c>
      <c r="M552" s="193" t="s">
        <v>915</v>
      </c>
      <c r="N552" s="417"/>
      <c r="O552" s="417"/>
      <c r="P552" s="417"/>
      <c r="Q552" s="185" t="s">
        <v>693</v>
      </c>
    </row>
    <row r="553" spans="1:17" ht="52" x14ac:dyDescent="0.2">
      <c r="A553" s="194" t="s">
        <v>1380</v>
      </c>
      <c r="B553" s="417"/>
      <c r="C553" s="186" t="s">
        <v>1381</v>
      </c>
      <c r="D553" s="210">
        <v>50</v>
      </c>
      <c r="E553" s="185" t="s">
        <v>46</v>
      </c>
      <c r="F553" s="185" t="s">
        <v>156</v>
      </c>
      <c r="G553" s="194"/>
      <c r="H553" s="186" t="s">
        <v>1382</v>
      </c>
      <c r="I553" s="185" t="s">
        <v>18</v>
      </c>
      <c r="J553" s="193">
        <v>48.2</v>
      </c>
      <c r="K553" s="185">
        <v>2021</v>
      </c>
      <c r="L553" s="193">
        <v>60</v>
      </c>
      <c r="M553" s="193">
        <v>80</v>
      </c>
      <c r="N553" s="185" t="s">
        <v>2653</v>
      </c>
      <c r="O553" s="185" t="s">
        <v>1383</v>
      </c>
      <c r="P553" s="185" t="s">
        <v>258</v>
      </c>
      <c r="Q553" s="185" t="s">
        <v>156</v>
      </c>
    </row>
    <row r="554" spans="1:17" ht="39" x14ac:dyDescent="0.2">
      <c r="A554" s="142">
        <v>2.5</v>
      </c>
      <c r="B554" s="87">
        <v>5.2</v>
      </c>
      <c r="C554" s="88" t="s">
        <v>1384</v>
      </c>
      <c r="D554" s="137">
        <f>SUM(D555:D557)</f>
        <v>6120</v>
      </c>
      <c r="E554" s="87"/>
      <c r="F554" s="142" t="s">
        <v>649</v>
      </c>
      <c r="G554" s="142" t="s">
        <v>1200</v>
      </c>
      <c r="H554" s="88"/>
      <c r="I554" s="87" t="s">
        <v>579</v>
      </c>
      <c r="J554" s="95">
        <v>0</v>
      </c>
      <c r="K554" s="87">
        <v>2022</v>
      </c>
      <c r="L554" s="57">
        <v>100</v>
      </c>
      <c r="M554" s="57">
        <v>100</v>
      </c>
      <c r="N554" s="87"/>
      <c r="O554" s="87"/>
      <c r="P554" s="87"/>
      <c r="Q554" s="87"/>
    </row>
    <row r="555" spans="1:17" ht="26" x14ac:dyDescent="0.2">
      <c r="A555" s="194" t="s">
        <v>419</v>
      </c>
      <c r="B555" s="185" t="s">
        <v>555</v>
      </c>
      <c r="C555" s="186" t="s">
        <v>2412</v>
      </c>
      <c r="D555" s="210">
        <v>600</v>
      </c>
      <c r="E555" s="185" t="s">
        <v>46</v>
      </c>
      <c r="F555" s="185" t="s">
        <v>693</v>
      </c>
      <c r="G555" s="194"/>
      <c r="H555" s="186" t="s">
        <v>1385</v>
      </c>
      <c r="I555" s="185" t="s">
        <v>585</v>
      </c>
      <c r="J555" s="193" t="s">
        <v>1297</v>
      </c>
      <c r="K555" s="185">
        <v>2022</v>
      </c>
      <c r="L555" s="193" t="s">
        <v>915</v>
      </c>
      <c r="M555" s="193" t="s">
        <v>915</v>
      </c>
      <c r="N555" s="185" t="s">
        <v>2030</v>
      </c>
      <c r="O555" s="417" t="s">
        <v>1227</v>
      </c>
      <c r="P555" s="185" t="s">
        <v>237</v>
      </c>
      <c r="Q555" s="185" t="s">
        <v>693</v>
      </c>
    </row>
    <row r="556" spans="1:17" ht="65" x14ac:dyDescent="0.2">
      <c r="A556" s="156" t="s">
        <v>398</v>
      </c>
      <c r="B556" s="108" t="s">
        <v>1386</v>
      </c>
      <c r="C556" s="109" t="s">
        <v>1387</v>
      </c>
      <c r="D556" s="158">
        <v>5500</v>
      </c>
      <c r="E556" s="21" t="s">
        <v>699</v>
      </c>
      <c r="F556" s="108" t="s">
        <v>187</v>
      </c>
      <c r="G556" s="156"/>
      <c r="H556" s="109" t="s">
        <v>1388</v>
      </c>
      <c r="I556" s="108" t="s">
        <v>18</v>
      </c>
      <c r="J556" s="228">
        <v>65.8</v>
      </c>
      <c r="K556" s="108">
        <v>2018</v>
      </c>
      <c r="L556" s="59">
        <v>72</v>
      </c>
      <c r="M556" s="59">
        <v>80</v>
      </c>
      <c r="N556" s="108" t="s">
        <v>691</v>
      </c>
      <c r="O556" s="417"/>
      <c r="P556" s="108" t="s">
        <v>237</v>
      </c>
      <c r="Q556" s="108" t="s">
        <v>693</v>
      </c>
    </row>
    <row r="557" spans="1:17" ht="91" x14ac:dyDescent="0.2">
      <c r="A557" s="194" t="s">
        <v>423</v>
      </c>
      <c r="B557" s="185" t="s">
        <v>846</v>
      </c>
      <c r="C557" s="186" t="s">
        <v>2193</v>
      </c>
      <c r="D557" s="210">
        <v>20</v>
      </c>
      <c r="E557" s="185" t="s">
        <v>46</v>
      </c>
      <c r="F557" s="185" t="s">
        <v>194</v>
      </c>
      <c r="G557" s="194" t="s">
        <v>693</v>
      </c>
      <c r="H557" s="186" t="s">
        <v>2172</v>
      </c>
      <c r="I557" s="185" t="s">
        <v>585</v>
      </c>
      <c r="J557" s="193" t="s">
        <v>586</v>
      </c>
      <c r="K557" s="185">
        <v>2022</v>
      </c>
      <c r="L557" s="193" t="s">
        <v>915</v>
      </c>
      <c r="M557" s="193" t="s">
        <v>915</v>
      </c>
      <c r="N557" s="185" t="s">
        <v>1389</v>
      </c>
      <c r="O557" s="417"/>
      <c r="P557" s="185" t="s">
        <v>1390</v>
      </c>
      <c r="Q557" s="185" t="s">
        <v>194</v>
      </c>
    </row>
    <row r="558" spans="1:17" ht="39" x14ac:dyDescent="0.2">
      <c r="A558" s="142">
        <v>3</v>
      </c>
      <c r="B558" s="87">
        <v>5</v>
      </c>
      <c r="C558" s="88" t="s">
        <v>2195</v>
      </c>
      <c r="D558" s="137">
        <f>SUM(D559,D563,D567,D570,D574,D580,D583,D589)</f>
        <v>416617</v>
      </c>
      <c r="E558" s="87"/>
      <c r="F558" s="87"/>
      <c r="G558" s="142"/>
      <c r="H558" s="88" t="s">
        <v>1391</v>
      </c>
      <c r="I558" s="87" t="s">
        <v>579</v>
      </c>
      <c r="J558" s="57">
        <v>45.7</v>
      </c>
      <c r="K558" s="87">
        <v>2020</v>
      </c>
      <c r="L558" s="57">
        <v>54.3</v>
      </c>
      <c r="M558" s="57">
        <v>71.900000000000006</v>
      </c>
      <c r="N558" s="87" t="s">
        <v>1323</v>
      </c>
      <c r="O558" s="87" t="s">
        <v>1198</v>
      </c>
      <c r="P558" s="87" t="s">
        <v>237</v>
      </c>
      <c r="Q558" s="87" t="s">
        <v>693</v>
      </c>
    </row>
    <row r="559" spans="1:17" ht="39" x14ac:dyDescent="0.2">
      <c r="A559" s="142">
        <v>3.1</v>
      </c>
      <c r="B559" s="87">
        <v>5.4</v>
      </c>
      <c r="C559" s="88" t="s">
        <v>2197</v>
      </c>
      <c r="D559" s="137">
        <f>SUM(D560:D562)</f>
        <v>90816</v>
      </c>
      <c r="E559" s="87"/>
      <c r="F559" s="87" t="s">
        <v>649</v>
      </c>
      <c r="G559" s="142" t="s">
        <v>1200</v>
      </c>
      <c r="H559" s="88" t="s">
        <v>1201</v>
      </c>
      <c r="I559" s="87" t="s">
        <v>579</v>
      </c>
      <c r="J559" s="95">
        <v>0</v>
      </c>
      <c r="K559" s="87">
        <v>2022</v>
      </c>
      <c r="L559" s="57">
        <v>100</v>
      </c>
      <c r="M559" s="57">
        <v>100</v>
      </c>
      <c r="N559" s="87"/>
      <c r="O559" s="87"/>
      <c r="P559" s="87"/>
      <c r="Q559" s="87"/>
    </row>
    <row r="560" spans="1:17" ht="26" x14ac:dyDescent="0.2">
      <c r="A560" s="194" t="s">
        <v>437</v>
      </c>
      <c r="B560" s="185" t="s">
        <v>821</v>
      </c>
      <c r="C560" s="186" t="s">
        <v>2199</v>
      </c>
      <c r="D560" s="210">
        <v>89856</v>
      </c>
      <c r="E560" s="185" t="s">
        <v>17</v>
      </c>
      <c r="F560" s="185" t="s">
        <v>196</v>
      </c>
      <c r="G560" s="194" t="s">
        <v>1200</v>
      </c>
      <c r="H560" s="186" t="s">
        <v>1392</v>
      </c>
      <c r="I560" s="185" t="s">
        <v>703</v>
      </c>
      <c r="J560" s="193">
        <v>0.64970000000000006</v>
      </c>
      <c r="K560" s="185">
        <v>2020</v>
      </c>
      <c r="L560" s="193">
        <v>0.7</v>
      </c>
      <c r="M560" s="193">
        <v>0.78</v>
      </c>
      <c r="N560" s="417" t="s">
        <v>2041</v>
      </c>
      <c r="O560" s="417" t="s">
        <v>2042</v>
      </c>
      <c r="P560" s="417" t="s">
        <v>222</v>
      </c>
      <c r="Q560" s="185" t="s">
        <v>196</v>
      </c>
    </row>
    <row r="561" spans="1:17" ht="65" x14ac:dyDescent="0.2">
      <c r="A561" s="194" t="s">
        <v>442</v>
      </c>
      <c r="B561" s="185" t="s">
        <v>823</v>
      </c>
      <c r="C561" s="186" t="s">
        <v>1393</v>
      </c>
      <c r="D561" s="210">
        <v>10</v>
      </c>
      <c r="E561" s="185" t="s">
        <v>46</v>
      </c>
      <c r="F561" s="185" t="s">
        <v>196</v>
      </c>
      <c r="G561" s="194" t="s">
        <v>1200</v>
      </c>
      <c r="H561" s="186" t="s">
        <v>1394</v>
      </c>
      <c r="I561" s="185" t="s">
        <v>585</v>
      </c>
      <c r="J561" s="193" t="s">
        <v>586</v>
      </c>
      <c r="K561" s="185">
        <v>2022</v>
      </c>
      <c r="L561" s="193" t="s">
        <v>1215</v>
      </c>
      <c r="M561" s="193" t="s">
        <v>1215</v>
      </c>
      <c r="N561" s="417"/>
      <c r="O561" s="417"/>
      <c r="P561" s="417"/>
      <c r="Q561" s="185" t="s">
        <v>196</v>
      </c>
    </row>
    <row r="562" spans="1:17" ht="91" x14ac:dyDescent="0.2">
      <c r="A562" s="194" t="s">
        <v>448</v>
      </c>
      <c r="B562" s="185" t="s">
        <v>555</v>
      </c>
      <c r="C562" s="186" t="s">
        <v>2203</v>
      </c>
      <c r="D562" s="210">
        <v>950</v>
      </c>
      <c r="E562" s="185" t="s">
        <v>46</v>
      </c>
      <c r="F562" s="185" t="s">
        <v>1206</v>
      </c>
      <c r="G562" s="194" t="s">
        <v>1231</v>
      </c>
      <c r="H562" s="186" t="s">
        <v>1395</v>
      </c>
      <c r="I562" s="185" t="s">
        <v>38</v>
      </c>
      <c r="J562" s="188">
        <v>0</v>
      </c>
      <c r="K562" s="185">
        <v>2022</v>
      </c>
      <c r="L562" s="188">
        <v>1</v>
      </c>
      <c r="M562" s="188">
        <v>1</v>
      </c>
      <c r="N562" s="185" t="s">
        <v>1396</v>
      </c>
      <c r="O562" s="185" t="s">
        <v>1227</v>
      </c>
      <c r="P562" s="185" t="s">
        <v>1228</v>
      </c>
      <c r="Q562" s="185" t="s">
        <v>1206</v>
      </c>
    </row>
    <row r="563" spans="1:17" ht="39" x14ac:dyDescent="0.2">
      <c r="A563" s="142">
        <v>3.2</v>
      </c>
      <c r="B563" s="87">
        <v>5.3</v>
      </c>
      <c r="C563" s="88" t="s">
        <v>2211</v>
      </c>
      <c r="D563" s="137">
        <f>SUM(D564:D566)</f>
        <v>116461</v>
      </c>
      <c r="E563" s="87"/>
      <c r="F563" s="87" t="s">
        <v>649</v>
      </c>
      <c r="G563" s="142" t="s">
        <v>1200</v>
      </c>
      <c r="H563" s="88" t="s">
        <v>1201</v>
      </c>
      <c r="I563" s="87" t="s">
        <v>579</v>
      </c>
      <c r="J563" s="95">
        <v>0</v>
      </c>
      <c r="K563" s="87">
        <v>2022</v>
      </c>
      <c r="L563" s="57">
        <v>100</v>
      </c>
      <c r="M563" s="57">
        <v>100</v>
      </c>
      <c r="N563" s="417" t="s">
        <v>1397</v>
      </c>
      <c r="O563" s="417" t="s">
        <v>2042</v>
      </c>
      <c r="P563" s="417" t="s">
        <v>222</v>
      </c>
      <c r="Q563" s="87" t="s">
        <v>196</v>
      </c>
    </row>
    <row r="564" spans="1:17" ht="65" x14ac:dyDescent="0.2">
      <c r="A564" s="194" t="s">
        <v>724</v>
      </c>
      <c r="B564" s="185" t="s">
        <v>2146</v>
      </c>
      <c r="C564" s="186" t="s">
        <v>1398</v>
      </c>
      <c r="D564" s="210">
        <v>7488</v>
      </c>
      <c r="E564" s="185" t="s">
        <v>46</v>
      </c>
      <c r="F564" s="185" t="s">
        <v>196</v>
      </c>
      <c r="G564" s="194" t="s">
        <v>1200</v>
      </c>
      <c r="H564" s="186" t="s">
        <v>1392</v>
      </c>
      <c r="I564" s="185" t="s">
        <v>703</v>
      </c>
      <c r="J564" s="193">
        <v>0.64970000000000006</v>
      </c>
      <c r="K564" s="185">
        <v>2020</v>
      </c>
      <c r="L564" s="193">
        <v>0.7</v>
      </c>
      <c r="M564" s="193">
        <v>0.74</v>
      </c>
      <c r="N564" s="417"/>
      <c r="O564" s="417"/>
      <c r="P564" s="417"/>
      <c r="Q564" s="185" t="s">
        <v>196</v>
      </c>
    </row>
    <row r="565" spans="1:17" ht="91" x14ac:dyDescent="0.2">
      <c r="A565" s="194" t="s">
        <v>1062</v>
      </c>
      <c r="B565" s="185" t="s">
        <v>2147</v>
      </c>
      <c r="C565" s="186" t="s">
        <v>1399</v>
      </c>
      <c r="D565" s="210">
        <v>59053</v>
      </c>
      <c r="E565" s="185" t="s">
        <v>46</v>
      </c>
      <c r="F565" s="185" t="s">
        <v>196</v>
      </c>
      <c r="G565" s="194" t="s">
        <v>1200</v>
      </c>
      <c r="H565" s="186" t="s">
        <v>1392</v>
      </c>
      <c r="I565" s="185" t="s">
        <v>703</v>
      </c>
      <c r="J565" s="193">
        <v>6.02</v>
      </c>
      <c r="K565" s="185">
        <v>2021</v>
      </c>
      <c r="L565" s="193">
        <v>7.95</v>
      </c>
      <c r="M565" s="193">
        <v>9.75</v>
      </c>
      <c r="N565" s="417"/>
      <c r="O565" s="417"/>
      <c r="P565" s="417"/>
      <c r="Q565" s="185" t="s">
        <v>196</v>
      </c>
    </row>
    <row r="566" spans="1:17" ht="52" x14ac:dyDescent="0.2">
      <c r="A566" s="194" t="s">
        <v>1067</v>
      </c>
      <c r="B566" s="185" t="s">
        <v>2146</v>
      </c>
      <c r="C566" s="186" t="s">
        <v>2413</v>
      </c>
      <c r="D566" s="210">
        <v>49920</v>
      </c>
      <c r="E566" s="185" t="s">
        <v>46</v>
      </c>
      <c r="F566" s="185" t="s">
        <v>196</v>
      </c>
      <c r="G566" s="194" t="s">
        <v>1200</v>
      </c>
      <c r="H566" s="186" t="s">
        <v>1392</v>
      </c>
      <c r="I566" s="185" t="s">
        <v>703</v>
      </c>
      <c r="J566" s="193">
        <v>0.64970000000000006</v>
      </c>
      <c r="K566" s="185">
        <v>2020</v>
      </c>
      <c r="L566" s="193">
        <v>0.7</v>
      </c>
      <c r="M566" s="193">
        <v>0.78</v>
      </c>
      <c r="N566" s="417"/>
      <c r="O566" s="417"/>
      <c r="P566" s="417"/>
      <c r="Q566" s="185" t="s">
        <v>196</v>
      </c>
    </row>
    <row r="567" spans="1:17" ht="65" x14ac:dyDescent="0.2">
      <c r="A567" s="142">
        <v>3.3</v>
      </c>
      <c r="B567" s="87">
        <v>5.2</v>
      </c>
      <c r="C567" s="88" t="s">
        <v>1400</v>
      </c>
      <c r="D567" s="137">
        <f>SUM(D568:D569)</f>
        <v>70</v>
      </c>
      <c r="E567" s="87"/>
      <c r="F567" s="87" t="s">
        <v>649</v>
      </c>
      <c r="G567" s="142" t="s">
        <v>1200</v>
      </c>
      <c r="H567" s="88" t="s">
        <v>1201</v>
      </c>
      <c r="I567" s="87" t="s">
        <v>579</v>
      </c>
      <c r="J567" s="95">
        <v>0</v>
      </c>
      <c r="K567" s="87">
        <v>2022</v>
      </c>
      <c r="L567" s="57">
        <v>100</v>
      </c>
      <c r="M567" s="57">
        <v>100</v>
      </c>
      <c r="N567" s="87"/>
      <c r="O567" s="87"/>
      <c r="P567" s="87"/>
      <c r="Q567" s="87"/>
    </row>
    <row r="568" spans="1:17" ht="52" x14ac:dyDescent="0.2">
      <c r="A568" s="194" t="s">
        <v>1401</v>
      </c>
      <c r="B568" s="185" t="s">
        <v>2148</v>
      </c>
      <c r="C568" s="186" t="s">
        <v>1402</v>
      </c>
      <c r="D568" s="210">
        <v>20</v>
      </c>
      <c r="E568" s="185" t="s">
        <v>46</v>
      </c>
      <c r="F568" s="17" t="s">
        <v>2754</v>
      </c>
      <c r="G568" s="194" t="s">
        <v>1200</v>
      </c>
      <c r="H568" s="186" t="s">
        <v>1403</v>
      </c>
      <c r="I568" s="185" t="s">
        <v>585</v>
      </c>
      <c r="J568" s="193" t="s">
        <v>586</v>
      </c>
      <c r="K568" s="185">
        <v>2022</v>
      </c>
      <c r="L568" s="193" t="s">
        <v>1215</v>
      </c>
      <c r="M568" s="193" t="s">
        <v>1215</v>
      </c>
      <c r="N568" s="417" t="s">
        <v>1389</v>
      </c>
      <c r="O568" s="417" t="s">
        <v>1404</v>
      </c>
      <c r="P568" s="185" t="s">
        <v>222</v>
      </c>
      <c r="Q568" s="185" t="s">
        <v>1405</v>
      </c>
    </row>
    <row r="569" spans="1:17" ht="39" x14ac:dyDescent="0.2">
      <c r="A569" s="194" t="s">
        <v>1406</v>
      </c>
      <c r="B569" s="185" t="s">
        <v>2149</v>
      </c>
      <c r="C569" s="186" t="s">
        <v>1407</v>
      </c>
      <c r="D569" s="210">
        <v>50</v>
      </c>
      <c r="E569" s="185" t="s">
        <v>46</v>
      </c>
      <c r="F569" s="185" t="s">
        <v>693</v>
      </c>
      <c r="G569" s="194" t="s">
        <v>1200</v>
      </c>
      <c r="H569" s="186" t="s">
        <v>1408</v>
      </c>
      <c r="I569" s="185" t="s">
        <v>585</v>
      </c>
      <c r="J569" s="193" t="s">
        <v>586</v>
      </c>
      <c r="K569" s="185">
        <v>2022</v>
      </c>
      <c r="L569" s="193" t="s">
        <v>1215</v>
      </c>
      <c r="M569" s="193" t="s">
        <v>1215</v>
      </c>
      <c r="N569" s="417"/>
      <c r="O569" s="417"/>
      <c r="P569" s="185" t="s">
        <v>1228</v>
      </c>
      <c r="Q569" s="185" t="s">
        <v>693</v>
      </c>
    </row>
    <row r="570" spans="1:17" ht="39" x14ac:dyDescent="0.2">
      <c r="A570" s="142">
        <v>3.4</v>
      </c>
      <c r="B570" s="87">
        <v>5.2</v>
      </c>
      <c r="C570" s="88" t="s">
        <v>2414</v>
      </c>
      <c r="D570" s="137">
        <f>SUM(D571:D573)</f>
        <v>100</v>
      </c>
      <c r="E570" s="87"/>
      <c r="F570" s="142" t="s">
        <v>649</v>
      </c>
      <c r="G570" s="142" t="s">
        <v>1200</v>
      </c>
      <c r="H570" s="88"/>
      <c r="I570" s="87" t="s">
        <v>579</v>
      </c>
      <c r="J570" s="95">
        <v>0</v>
      </c>
      <c r="K570" s="87">
        <v>2022</v>
      </c>
      <c r="L570" s="57">
        <v>100</v>
      </c>
      <c r="M570" s="57">
        <v>100</v>
      </c>
      <c r="N570" s="87"/>
      <c r="O570" s="87"/>
      <c r="P570" s="185" t="s">
        <v>237</v>
      </c>
      <c r="Q570" s="87"/>
    </row>
    <row r="571" spans="1:17" ht="38.25" customHeight="1" x14ac:dyDescent="0.2">
      <c r="A571" s="194" t="s">
        <v>1409</v>
      </c>
      <c r="B571" s="185" t="s">
        <v>555</v>
      </c>
      <c r="C571" s="186" t="s">
        <v>1410</v>
      </c>
      <c r="D571" s="210">
        <v>50</v>
      </c>
      <c r="E571" s="185" t="s">
        <v>46</v>
      </c>
      <c r="F571" s="185" t="s">
        <v>1411</v>
      </c>
      <c r="G571" s="194" t="s">
        <v>1412</v>
      </c>
      <c r="H571" s="186" t="s">
        <v>1403</v>
      </c>
      <c r="I571" s="185" t="s">
        <v>585</v>
      </c>
      <c r="J571" s="193" t="s">
        <v>586</v>
      </c>
      <c r="K571" s="185">
        <v>2022</v>
      </c>
      <c r="L571" s="193" t="s">
        <v>915</v>
      </c>
      <c r="M571" s="193" t="s">
        <v>915</v>
      </c>
      <c r="N571" s="417" t="s">
        <v>1389</v>
      </c>
      <c r="O571" s="417" t="s">
        <v>1227</v>
      </c>
      <c r="P571" s="185" t="s">
        <v>237</v>
      </c>
      <c r="Q571" s="185" t="s">
        <v>1411</v>
      </c>
    </row>
    <row r="572" spans="1:17" ht="65" x14ac:dyDescent="0.2">
      <c r="A572" s="194" t="s">
        <v>1413</v>
      </c>
      <c r="B572" s="185" t="s">
        <v>555</v>
      </c>
      <c r="C572" s="186" t="s">
        <v>1414</v>
      </c>
      <c r="D572" s="210"/>
      <c r="E572" s="185"/>
      <c r="F572" s="185" t="s">
        <v>1411</v>
      </c>
      <c r="G572" s="194" t="s">
        <v>1412</v>
      </c>
      <c r="H572" s="186" t="s">
        <v>1415</v>
      </c>
      <c r="I572" s="185" t="s">
        <v>585</v>
      </c>
      <c r="J572" s="193" t="s">
        <v>586</v>
      </c>
      <c r="K572" s="185">
        <v>2022</v>
      </c>
      <c r="L572" s="193" t="s">
        <v>915</v>
      </c>
      <c r="M572" s="193" t="s">
        <v>915</v>
      </c>
      <c r="N572" s="417"/>
      <c r="O572" s="417"/>
      <c r="P572" s="185" t="s">
        <v>1262</v>
      </c>
      <c r="Q572" s="185" t="s">
        <v>1411</v>
      </c>
    </row>
    <row r="573" spans="1:17" ht="65" x14ac:dyDescent="0.2">
      <c r="A573" s="194" t="s">
        <v>1416</v>
      </c>
      <c r="B573" s="185" t="s">
        <v>560</v>
      </c>
      <c r="C573" s="186" t="s">
        <v>1417</v>
      </c>
      <c r="D573" s="210">
        <v>50</v>
      </c>
      <c r="E573" s="185" t="s">
        <v>46</v>
      </c>
      <c r="F573" s="185" t="s">
        <v>1411</v>
      </c>
      <c r="G573" s="194" t="s">
        <v>1412</v>
      </c>
      <c r="H573" s="186" t="s">
        <v>1418</v>
      </c>
      <c r="I573" s="185" t="s">
        <v>579</v>
      </c>
      <c r="J573" s="188">
        <v>0</v>
      </c>
      <c r="K573" s="185">
        <v>2022</v>
      </c>
      <c r="L573" s="193">
        <v>10</v>
      </c>
      <c r="M573" s="193">
        <v>25</v>
      </c>
      <c r="N573" s="417"/>
      <c r="O573" s="417"/>
      <c r="P573" s="185" t="s">
        <v>1390</v>
      </c>
      <c r="Q573" s="185" t="s">
        <v>1411</v>
      </c>
    </row>
    <row r="574" spans="1:17" ht="78" x14ac:dyDescent="0.2">
      <c r="A574" s="142">
        <v>3.5</v>
      </c>
      <c r="B574" s="87">
        <v>5.4</v>
      </c>
      <c r="C574" s="88" t="s">
        <v>2415</v>
      </c>
      <c r="D574" s="137">
        <f>SUM(D575:D579)</f>
        <v>14000</v>
      </c>
      <c r="E574" s="87"/>
      <c r="F574" s="87" t="s">
        <v>649</v>
      </c>
      <c r="G574" s="142" t="s">
        <v>1200</v>
      </c>
      <c r="H574" s="88" t="s">
        <v>1201</v>
      </c>
      <c r="I574" s="87" t="s">
        <v>579</v>
      </c>
      <c r="J574" s="95">
        <v>0</v>
      </c>
      <c r="K574" s="87">
        <v>2022</v>
      </c>
      <c r="L574" s="57">
        <v>100</v>
      </c>
      <c r="M574" s="57">
        <v>100</v>
      </c>
      <c r="N574" s="87"/>
      <c r="O574" s="87"/>
      <c r="P574" s="87"/>
      <c r="Q574" s="87"/>
    </row>
    <row r="575" spans="1:17" ht="78" x14ac:dyDescent="0.2">
      <c r="A575" s="194" t="s">
        <v>1419</v>
      </c>
      <c r="B575" s="185" t="s">
        <v>829</v>
      </c>
      <c r="C575" s="186" t="s">
        <v>1420</v>
      </c>
      <c r="D575" s="210">
        <v>2000</v>
      </c>
      <c r="E575" s="185" t="s">
        <v>46</v>
      </c>
      <c r="F575" s="17" t="s">
        <v>2754</v>
      </c>
      <c r="G575" s="194" t="s">
        <v>1200</v>
      </c>
      <c r="H575" s="186" t="s">
        <v>2390</v>
      </c>
      <c r="I575" s="185" t="s">
        <v>585</v>
      </c>
      <c r="J575" s="193" t="s">
        <v>586</v>
      </c>
      <c r="K575" s="185">
        <v>2022</v>
      </c>
      <c r="L575" s="193" t="s">
        <v>915</v>
      </c>
      <c r="M575" s="193" t="s">
        <v>915</v>
      </c>
      <c r="N575" s="417" t="s">
        <v>1389</v>
      </c>
      <c r="O575" s="417" t="s">
        <v>20</v>
      </c>
      <c r="P575" s="185" t="s">
        <v>237</v>
      </c>
      <c r="Q575" s="185" t="s">
        <v>2654</v>
      </c>
    </row>
    <row r="576" spans="1:17" ht="39" x14ac:dyDescent="0.2">
      <c r="A576" s="194" t="s">
        <v>1421</v>
      </c>
      <c r="B576" s="417" t="s">
        <v>2150</v>
      </c>
      <c r="C576" s="186" t="s">
        <v>1422</v>
      </c>
      <c r="D576" s="210"/>
      <c r="E576" s="185"/>
      <c r="F576" s="185" t="s">
        <v>1423</v>
      </c>
      <c r="G576" s="194" t="s">
        <v>1200</v>
      </c>
      <c r="H576" s="186" t="s">
        <v>2388</v>
      </c>
      <c r="I576" s="185" t="s">
        <v>585</v>
      </c>
      <c r="J576" s="193" t="s">
        <v>586</v>
      </c>
      <c r="K576" s="185">
        <v>2022</v>
      </c>
      <c r="L576" s="193" t="s">
        <v>915</v>
      </c>
      <c r="M576" s="193" t="s">
        <v>915</v>
      </c>
      <c r="N576" s="417"/>
      <c r="O576" s="417"/>
      <c r="P576" s="185" t="s">
        <v>1390</v>
      </c>
      <c r="Q576" s="185" t="s">
        <v>693</v>
      </c>
    </row>
    <row r="577" spans="1:17" ht="39" x14ac:dyDescent="0.2">
      <c r="A577" s="194" t="s">
        <v>1424</v>
      </c>
      <c r="B577" s="417"/>
      <c r="C577" s="186" t="s">
        <v>1425</v>
      </c>
      <c r="D577" s="210">
        <v>2000</v>
      </c>
      <c r="E577" s="185" t="s">
        <v>46</v>
      </c>
      <c r="F577" s="17" t="s">
        <v>2754</v>
      </c>
      <c r="G577" s="194" t="s">
        <v>1200</v>
      </c>
      <c r="H577" s="186" t="s">
        <v>2380</v>
      </c>
      <c r="I577" s="185" t="s">
        <v>30</v>
      </c>
      <c r="J577" s="188">
        <v>208864</v>
      </c>
      <c r="K577" s="185">
        <v>2021</v>
      </c>
      <c r="L577" s="188" t="s">
        <v>235</v>
      </c>
      <c r="M577" s="188" t="s">
        <v>235</v>
      </c>
      <c r="N577" s="417" t="s">
        <v>1426</v>
      </c>
      <c r="O577" s="185" t="s">
        <v>1198</v>
      </c>
      <c r="P577" s="185" t="s">
        <v>237</v>
      </c>
      <c r="Q577" s="185" t="s">
        <v>132</v>
      </c>
    </row>
    <row r="578" spans="1:17" ht="39.75" customHeight="1" x14ac:dyDescent="0.2">
      <c r="A578" s="417" t="s">
        <v>1427</v>
      </c>
      <c r="B578" s="417" t="s">
        <v>2151</v>
      </c>
      <c r="C578" s="423" t="s">
        <v>1428</v>
      </c>
      <c r="D578" s="210">
        <v>5000</v>
      </c>
      <c r="E578" s="185" t="s">
        <v>46</v>
      </c>
      <c r="F578" s="417" t="s">
        <v>1329</v>
      </c>
      <c r="G578" s="417" t="s">
        <v>1200</v>
      </c>
      <c r="H578" s="186" t="s">
        <v>2386</v>
      </c>
      <c r="I578" s="417" t="s">
        <v>1916</v>
      </c>
      <c r="J578" s="188">
        <v>619</v>
      </c>
      <c r="K578" s="185">
        <v>2021</v>
      </c>
      <c r="L578" s="188" t="s">
        <v>235</v>
      </c>
      <c r="M578" s="188" t="s">
        <v>235</v>
      </c>
      <c r="N578" s="417"/>
      <c r="O578" s="185" t="s">
        <v>1198</v>
      </c>
      <c r="P578" s="185" t="s">
        <v>237</v>
      </c>
      <c r="Q578" s="417" t="s">
        <v>1329</v>
      </c>
    </row>
    <row r="579" spans="1:17" ht="26" x14ac:dyDescent="0.2">
      <c r="A579" s="417"/>
      <c r="B579" s="417"/>
      <c r="C579" s="423"/>
      <c r="D579" s="210">
        <v>5000</v>
      </c>
      <c r="E579" s="185" t="s">
        <v>46</v>
      </c>
      <c r="F579" s="417"/>
      <c r="G579" s="417"/>
      <c r="H579" s="186" t="s">
        <v>2383</v>
      </c>
      <c r="I579" s="417"/>
      <c r="J579" s="193">
        <v>2130</v>
      </c>
      <c r="K579" s="185">
        <v>2021</v>
      </c>
      <c r="L579" s="193" t="s">
        <v>235</v>
      </c>
      <c r="M579" s="193" t="s">
        <v>235</v>
      </c>
      <c r="N579" s="417"/>
      <c r="O579" s="185" t="s">
        <v>1198</v>
      </c>
      <c r="P579" s="185" t="s">
        <v>237</v>
      </c>
      <c r="Q579" s="417"/>
    </row>
    <row r="580" spans="1:17" ht="39" x14ac:dyDescent="0.2">
      <c r="A580" s="142">
        <v>3.6</v>
      </c>
      <c r="B580" s="87">
        <v>5.5</v>
      </c>
      <c r="C580" s="88" t="s">
        <v>1429</v>
      </c>
      <c r="D580" s="137">
        <f>SUM(D581:D582)</f>
        <v>10010</v>
      </c>
      <c r="E580" s="87"/>
      <c r="F580" s="87" t="s">
        <v>649</v>
      </c>
      <c r="G580" s="142" t="s">
        <v>1200</v>
      </c>
      <c r="H580" s="88" t="s">
        <v>1201</v>
      </c>
      <c r="I580" s="87" t="s">
        <v>579</v>
      </c>
      <c r="J580" s="95">
        <v>0</v>
      </c>
      <c r="K580" s="87">
        <v>2022</v>
      </c>
      <c r="L580" s="57">
        <v>100</v>
      </c>
      <c r="M580" s="57">
        <v>100</v>
      </c>
      <c r="N580" s="87"/>
      <c r="O580" s="87"/>
      <c r="P580" s="87"/>
      <c r="Q580" s="87"/>
    </row>
    <row r="581" spans="1:17" ht="78" x14ac:dyDescent="0.2">
      <c r="A581" s="194" t="s">
        <v>1430</v>
      </c>
      <c r="B581" s="417" t="s">
        <v>844</v>
      </c>
      <c r="C581" s="186" t="s">
        <v>1431</v>
      </c>
      <c r="D581" s="210">
        <v>10</v>
      </c>
      <c r="E581" s="185" t="s">
        <v>46</v>
      </c>
      <c r="F581" s="185" t="s">
        <v>1432</v>
      </c>
      <c r="G581" s="194" t="s">
        <v>1200</v>
      </c>
      <c r="H581" s="186" t="s">
        <v>1433</v>
      </c>
      <c r="I581" s="185" t="s">
        <v>579</v>
      </c>
      <c r="J581" s="193" t="s">
        <v>1434</v>
      </c>
      <c r="K581" s="185">
        <v>2022</v>
      </c>
      <c r="L581" s="193">
        <v>30</v>
      </c>
      <c r="M581" s="193">
        <v>40</v>
      </c>
      <c r="N581" s="185" t="s">
        <v>1435</v>
      </c>
      <c r="O581" s="417" t="s">
        <v>1404</v>
      </c>
      <c r="P581" s="185" t="s">
        <v>237</v>
      </c>
      <c r="Q581" s="185" t="s">
        <v>1432</v>
      </c>
    </row>
    <row r="582" spans="1:17" ht="65" x14ac:dyDescent="0.2">
      <c r="A582" s="194" t="s">
        <v>1436</v>
      </c>
      <c r="B582" s="417"/>
      <c r="C582" s="186" t="s">
        <v>1437</v>
      </c>
      <c r="D582" s="210">
        <v>10000</v>
      </c>
      <c r="E582" s="185" t="s">
        <v>46</v>
      </c>
      <c r="F582" s="185" t="s">
        <v>1432</v>
      </c>
      <c r="G582" s="194" t="s">
        <v>1200</v>
      </c>
      <c r="H582" s="186" t="s">
        <v>1438</v>
      </c>
      <c r="I582" s="185" t="s">
        <v>585</v>
      </c>
      <c r="J582" s="193" t="s">
        <v>586</v>
      </c>
      <c r="K582" s="185">
        <v>2022</v>
      </c>
      <c r="L582" s="193" t="s">
        <v>915</v>
      </c>
      <c r="M582" s="193" t="s">
        <v>915</v>
      </c>
      <c r="N582" s="185" t="s">
        <v>1389</v>
      </c>
      <c r="O582" s="417"/>
      <c r="P582" s="185" t="s">
        <v>1228</v>
      </c>
      <c r="Q582" s="185" t="s">
        <v>1432</v>
      </c>
    </row>
    <row r="583" spans="1:17" ht="39" x14ac:dyDescent="0.2">
      <c r="A583" s="142">
        <v>3.4</v>
      </c>
      <c r="B583" s="87">
        <v>5.2</v>
      </c>
      <c r="C583" s="88" t="s">
        <v>1439</v>
      </c>
      <c r="D583" s="137">
        <f>SUM(D584:D588)</f>
        <v>2100</v>
      </c>
      <c r="E583" s="87"/>
      <c r="F583" s="87" t="s">
        <v>649</v>
      </c>
      <c r="G583" s="142" t="s">
        <v>1200</v>
      </c>
      <c r="H583" s="88" t="s">
        <v>1201</v>
      </c>
      <c r="I583" s="87" t="s">
        <v>579</v>
      </c>
      <c r="J583" s="95">
        <v>0</v>
      </c>
      <c r="K583" s="87">
        <v>2022</v>
      </c>
      <c r="L583" s="57">
        <v>100</v>
      </c>
      <c r="M583" s="57">
        <v>100</v>
      </c>
      <c r="N583" s="87"/>
      <c r="O583" s="87"/>
      <c r="P583" s="87" t="s">
        <v>237</v>
      </c>
      <c r="Q583" s="87" t="s">
        <v>1231</v>
      </c>
    </row>
    <row r="584" spans="1:17" ht="52" x14ac:dyDescent="0.2">
      <c r="A584" s="194" t="s">
        <v>1440</v>
      </c>
      <c r="B584" s="185" t="s">
        <v>555</v>
      </c>
      <c r="C584" s="186" t="s">
        <v>1441</v>
      </c>
      <c r="D584" s="210">
        <v>60</v>
      </c>
      <c r="E584" s="185" t="s">
        <v>46</v>
      </c>
      <c r="F584" s="185" t="s">
        <v>693</v>
      </c>
      <c r="G584" s="194" t="s">
        <v>165</v>
      </c>
      <c r="H584" s="186" t="s">
        <v>1442</v>
      </c>
      <c r="I584" s="185" t="s">
        <v>585</v>
      </c>
      <c r="J584" s="193" t="s">
        <v>586</v>
      </c>
      <c r="K584" s="185">
        <v>2022</v>
      </c>
      <c r="L584" s="193" t="s">
        <v>915</v>
      </c>
      <c r="M584" s="193" t="s">
        <v>915</v>
      </c>
      <c r="N584" s="417" t="s">
        <v>2044</v>
      </c>
      <c r="O584" s="417" t="s">
        <v>1227</v>
      </c>
      <c r="P584" s="185" t="s">
        <v>237</v>
      </c>
      <c r="Q584" s="185" t="s">
        <v>693</v>
      </c>
    </row>
    <row r="585" spans="1:17" ht="52" x14ac:dyDescent="0.2">
      <c r="A585" s="194" t="s">
        <v>1443</v>
      </c>
      <c r="B585" s="417" t="s">
        <v>555</v>
      </c>
      <c r="C585" s="186" t="s">
        <v>2416</v>
      </c>
      <c r="D585" s="210">
        <v>20</v>
      </c>
      <c r="E585" s="185" t="s">
        <v>46</v>
      </c>
      <c r="F585" s="185" t="s">
        <v>693</v>
      </c>
      <c r="G585" s="194" t="s">
        <v>165</v>
      </c>
      <c r="H585" s="186" t="s">
        <v>1444</v>
      </c>
      <c r="I585" s="185" t="s">
        <v>585</v>
      </c>
      <c r="J585" s="193" t="s">
        <v>586</v>
      </c>
      <c r="K585" s="185">
        <v>2022</v>
      </c>
      <c r="L585" s="193" t="s">
        <v>915</v>
      </c>
      <c r="M585" s="193" t="s">
        <v>915</v>
      </c>
      <c r="N585" s="417"/>
      <c r="O585" s="417"/>
      <c r="P585" s="185" t="s">
        <v>237</v>
      </c>
      <c r="Q585" s="185" t="s">
        <v>693</v>
      </c>
    </row>
    <row r="586" spans="1:17" ht="52" x14ac:dyDescent="0.2">
      <c r="A586" s="194" t="s">
        <v>1445</v>
      </c>
      <c r="B586" s="417"/>
      <c r="C586" s="186" t="s">
        <v>2417</v>
      </c>
      <c r="D586" s="210">
        <v>2000</v>
      </c>
      <c r="E586" s="185" t="s">
        <v>46</v>
      </c>
      <c r="F586" s="185" t="s">
        <v>693</v>
      </c>
      <c r="G586" s="194" t="s">
        <v>165</v>
      </c>
      <c r="H586" s="186" t="s">
        <v>2378</v>
      </c>
      <c r="I586" s="185" t="s">
        <v>38</v>
      </c>
      <c r="J586" s="188">
        <v>168</v>
      </c>
      <c r="K586" s="185">
        <v>2022</v>
      </c>
      <c r="L586" s="188">
        <v>50</v>
      </c>
      <c r="M586" s="188">
        <v>110</v>
      </c>
      <c r="N586" s="417"/>
      <c r="O586" s="417"/>
      <c r="P586" s="185" t="s">
        <v>237</v>
      </c>
      <c r="Q586" s="185" t="s">
        <v>693</v>
      </c>
    </row>
    <row r="587" spans="1:17" ht="104" x14ac:dyDescent="0.2">
      <c r="A587" s="194" t="s">
        <v>1446</v>
      </c>
      <c r="B587" s="417"/>
      <c r="C587" s="186" t="s">
        <v>2418</v>
      </c>
      <c r="D587" s="210">
        <v>20</v>
      </c>
      <c r="E587" s="185" t="s">
        <v>46</v>
      </c>
      <c r="F587" s="185" t="s">
        <v>693</v>
      </c>
      <c r="G587" s="194" t="s">
        <v>1447</v>
      </c>
      <c r="H587" s="186" t="s">
        <v>1448</v>
      </c>
      <c r="I587" s="185" t="s">
        <v>585</v>
      </c>
      <c r="J587" s="193" t="s">
        <v>586</v>
      </c>
      <c r="K587" s="185">
        <v>2022</v>
      </c>
      <c r="L587" s="193" t="s">
        <v>1215</v>
      </c>
      <c r="M587" s="193" t="s">
        <v>1215</v>
      </c>
      <c r="N587" s="417"/>
      <c r="O587" s="417"/>
      <c r="P587" s="185" t="s">
        <v>237</v>
      </c>
      <c r="Q587" s="185" t="s">
        <v>693</v>
      </c>
    </row>
    <row r="588" spans="1:17" ht="52" x14ac:dyDescent="0.2">
      <c r="A588" s="194" t="s">
        <v>1449</v>
      </c>
      <c r="B588" s="417"/>
      <c r="C588" s="186" t="s">
        <v>1450</v>
      </c>
      <c r="D588" s="210"/>
      <c r="E588" s="185"/>
      <c r="F588" s="185" t="s">
        <v>693</v>
      </c>
      <c r="G588" s="194" t="s">
        <v>165</v>
      </c>
      <c r="H588" s="186" t="s">
        <v>1451</v>
      </c>
      <c r="I588" s="185" t="s">
        <v>585</v>
      </c>
      <c r="J588" s="193" t="s">
        <v>586</v>
      </c>
      <c r="K588" s="185">
        <v>2022</v>
      </c>
      <c r="L588" s="193" t="s">
        <v>1215</v>
      </c>
      <c r="M588" s="193" t="s">
        <v>1215</v>
      </c>
      <c r="N588" s="417"/>
      <c r="O588" s="417"/>
      <c r="P588" s="185" t="s">
        <v>237</v>
      </c>
      <c r="Q588" s="185" t="s">
        <v>693</v>
      </c>
    </row>
    <row r="589" spans="1:17" ht="91" x14ac:dyDescent="0.2">
      <c r="A589" s="142">
        <v>3.8</v>
      </c>
      <c r="B589" s="87">
        <v>5.4</v>
      </c>
      <c r="C589" s="88" t="s">
        <v>1452</v>
      </c>
      <c r="D589" s="137">
        <f>SUM(D590:D592)</f>
        <v>183060</v>
      </c>
      <c r="E589" s="87"/>
      <c r="F589" s="87" t="s">
        <v>649</v>
      </c>
      <c r="G589" s="142" t="s">
        <v>1200</v>
      </c>
      <c r="H589" s="88" t="s">
        <v>1201</v>
      </c>
      <c r="I589" s="87" t="s">
        <v>579</v>
      </c>
      <c r="J589" s="95">
        <v>0</v>
      </c>
      <c r="K589" s="87">
        <v>2022</v>
      </c>
      <c r="L589" s="57">
        <v>100</v>
      </c>
      <c r="M589" s="57">
        <v>100</v>
      </c>
      <c r="N589" s="87"/>
      <c r="O589" s="87"/>
      <c r="P589" s="185" t="s">
        <v>237</v>
      </c>
      <c r="Q589" s="87"/>
    </row>
    <row r="590" spans="1:17" ht="39" x14ac:dyDescent="0.2">
      <c r="A590" s="194" t="s">
        <v>1453</v>
      </c>
      <c r="B590" s="185" t="s">
        <v>829</v>
      </c>
      <c r="C590" s="186" t="s">
        <v>1454</v>
      </c>
      <c r="D590" s="210">
        <v>175000</v>
      </c>
      <c r="E590" s="185" t="s">
        <v>46</v>
      </c>
      <c r="F590" s="185" t="s">
        <v>181</v>
      </c>
      <c r="G590" s="194" t="s">
        <v>1200</v>
      </c>
      <c r="H590" s="186" t="s">
        <v>1455</v>
      </c>
      <c r="I590" s="185" t="s">
        <v>579</v>
      </c>
      <c r="J590" s="193">
        <v>50</v>
      </c>
      <c r="K590" s="185">
        <v>2022</v>
      </c>
      <c r="L590" s="193">
        <v>75</v>
      </c>
      <c r="M590" s="193">
        <v>100</v>
      </c>
      <c r="N590" s="417" t="s">
        <v>1456</v>
      </c>
      <c r="O590" s="417" t="s">
        <v>1383</v>
      </c>
      <c r="P590" s="185" t="s">
        <v>237</v>
      </c>
      <c r="Q590" s="185" t="s">
        <v>181</v>
      </c>
    </row>
    <row r="591" spans="1:17" ht="78" x14ac:dyDescent="0.2">
      <c r="A591" s="194" t="s">
        <v>1457</v>
      </c>
      <c r="B591" s="417" t="s">
        <v>823</v>
      </c>
      <c r="C591" s="186" t="s">
        <v>1927</v>
      </c>
      <c r="D591" s="210">
        <v>60</v>
      </c>
      <c r="E591" s="185" t="s">
        <v>46</v>
      </c>
      <c r="F591" s="185" t="s">
        <v>181</v>
      </c>
      <c r="G591" s="194" t="s">
        <v>1200</v>
      </c>
      <c r="H591" s="186" t="s">
        <v>1458</v>
      </c>
      <c r="I591" s="185" t="s">
        <v>579</v>
      </c>
      <c r="J591" s="193">
        <v>5.9</v>
      </c>
      <c r="K591" s="185">
        <v>2022</v>
      </c>
      <c r="L591" s="193">
        <v>30</v>
      </c>
      <c r="M591" s="193">
        <v>50</v>
      </c>
      <c r="N591" s="417"/>
      <c r="O591" s="417"/>
      <c r="P591" s="185" t="s">
        <v>237</v>
      </c>
      <c r="Q591" s="185" t="s">
        <v>181</v>
      </c>
    </row>
    <row r="592" spans="1:17" ht="39" x14ac:dyDescent="0.2">
      <c r="A592" s="194" t="s">
        <v>1459</v>
      </c>
      <c r="B592" s="417"/>
      <c r="C592" s="186" t="s">
        <v>1460</v>
      </c>
      <c r="D592" s="210">
        <v>8000</v>
      </c>
      <c r="E592" s="185" t="s">
        <v>46</v>
      </c>
      <c r="F592" s="185" t="s">
        <v>181</v>
      </c>
      <c r="G592" s="194" t="s">
        <v>1200</v>
      </c>
      <c r="H592" s="186" t="s">
        <v>2375</v>
      </c>
      <c r="I592" s="185" t="s">
        <v>38</v>
      </c>
      <c r="J592" s="188">
        <v>0</v>
      </c>
      <c r="K592" s="185">
        <v>2022</v>
      </c>
      <c r="L592" s="188">
        <v>5</v>
      </c>
      <c r="M592" s="188">
        <v>10</v>
      </c>
      <c r="N592" s="417"/>
      <c r="O592" s="417"/>
      <c r="P592" s="185" t="s">
        <v>237</v>
      </c>
      <c r="Q592" s="185" t="s">
        <v>181</v>
      </c>
    </row>
    <row r="593" spans="1:17" ht="39" x14ac:dyDescent="0.2">
      <c r="A593" s="420">
        <v>4</v>
      </c>
      <c r="B593" s="420">
        <v>5</v>
      </c>
      <c r="C593" s="421" t="s">
        <v>1461</v>
      </c>
      <c r="D593" s="422">
        <f>SUM(D595,D605,D611)</f>
        <v>2730</v>
      </c>
      <c r="E593" s="420"/>
      <c r="F593" s="420"/>
      <c r="G593" s="420"/>
      <c r="H593" s="88" t="s">
        <v>1462</v>
      </c>
      <c r="I593" s="87" t="s">
        <v>579</v>
      </c>
      <c r="J593" s="57">
        <v>39.9</v>
      </c>
      <c r="K593" s="87">
        <v>2020</v>
      </c>
      <c r="L593" s="57">
        <v>47.2</v>
      </c>
      <c r="M593" s="57">
        <v>58.3</v>
      </c>
      <c r="N593" s="87" t="s">
        <v>1323</v>
      </c>
      <c r="O593" s="87" t="s">
        <v>1198</v>
      </c>
      <c r="P593" s="87" t="s">
        <v>237</v>
      </c>
      <c r="Q593" s="87" t="s">
        <v>1463</v>
      </c>
    </row>
    <row r="594" spans="1:17" x14ac:dyDescent="0.2">
      <c r="A594" s="420"/>
      <c r="B594" s="420"/>
      <c r="C594" s="421"/>
      <c r="D594" s="422"/>
      <c r="E594" s="420"/>
      <c r="F594" s="420"/>
      <c r="G594" s="420"/>
      <c r="H594" s="88" t="s">
        <v>1464</v>
      </c>
      <c r="I594" s="87" t="s">
        <v>1345</v>
      </c>
      <c r="J594" s="95" t="s">
        <v>1465</v>
      </c>
      <c r="K594" s="87">
        <v>2022</v>
      </c>
      <c r="L594" s="241" t="s">
        <v>2052</v>
      </c>
      <c r="M594" s="241" t="s">
        <v>2053</v>
      </c>
      <c r="N594" s="87"/>
      <c r="O594" s="87"/>
      <c r="P594" s="185" t="s">
        <v>237</v>
      </c>
      <c r="Q594" s="87"/>
    </row>
    <row r="595" spans="1:17" ht="39" x14ac:dyDescent="0.2">
      <c r="A595" s="142">
        <v>4.0999999999999996</v>
      </c>
      <c r="B595" s="87">
        <v>5.6</v>
      </c>
      <c r="C595" s="88" t="s">
        <v>2265</v>
      </c>
      <c r="D595" s="137">
        <f>SUM(D596:D604)</f>
        <v>760</v>
      </c>
      <c r="E595" s="87"/>
      <c r="F595" s="87" t="s">
        <v>649</v>
      </c>
      <c r="G595" s="142" t="s">
        <v>1200</v>
      </c>
      <c r="H595" s="88" t="s">
        <v>1201</v>
      </c>
      <c r="I595" s="87" t="s">
        <v>579</v>
      </c>
      <c r="J595" s="95">
        <v>0</v>
      </c>
      <c r="K595" s="87">
        <v>2022</v>
      </c>
      <c r="L595" s="57">
        <v>100</v>
      </c>
      <c r="M595" s="57">
        <v>100</v>
      </c>
      <c r="N595" s="87"/>
      <c r="O595" s="87"/>
      <c r="P595" s="185" t="s">
        <v>237</v>
      </c>
      <c r="Q595" s="87"/>
    </row>
    <row r="596" spans="1:17" ht="52" x14ac:dyDescent="0.2">
      <c r="A596" s="194" t="s">
        <v>485</v>
      </c>
      <c r="B596" s="417" t="s">
        <v>1466</v>
      </c>
      <c r="C596" s="186" t="s">
        <v>2276</v>
      </c>
      <c r="D596" s="210">
        <v>50</v>
      </c>
      <c r="E596" s="185" t="s">
        <v>241</v>
      </c>
      <c r="F596" s="185" t="s">
        <v>187</v>
      </c>
      <c r="G596" s="194" t="s">
        <v>1467</v>
      </c>
      <c r="H596" s="186" t="s">
        <v>1468</v>
      </c>
      <c r="I596" s="185" t="s">
        <v>30</v>
      </c>
      <c r="J596" s="188" t="s">
        <v>303</v>
      </c>
      <c r="K596" s="185">
        <v>2021</v>
      </c>
      <c r="L596" s="188">
        <v>1</v>
      </c>
      <c r="M596" s="188">
        <v>2</v>
      </c>
      <c r="N596" s="185" t="s">
        <v>1469</v>
      </c>
      <c r="O596" s="185" t="s">
        <v>1470</v>
      </c>
      <c r="P596" s="185" t="s">
        <v>237</v>
      </c>
      <c r="Q596" s="185" t="s">
        <v>1471</v>
      </c>
    </row>
    <row r="597" spans="1:17" ht="91" x14ac:dyDescent="0.2">
      <c r="A597" s="194" t="s">
        <v>491</v>
      </c>
      <c r="B597" s="417"/>
      <c r="C597" s="186" t="s">
        <v>1472</v>
      </c>
      <c r="D597" s="210">
        <v>250</v>
      </c>
      <c r="E597" s="185" t="s">
        <v>241</v>
      </c>
      <c r="F597" s="185" t="s">
        <v>109</v>
      </c>
      <c r="G597" s="194" t="s">
        <v>1473</v>
      </c>
      <c r="H597" s="186" t="s">
        <v>1474</v>
      </c>
      <c r="I597" s="185" t="s">
        <v>18</v>
      </c>
      <c r="J597" s="193" t="s">
        <v>303</v>
      </c>
      <c r="K597" s="185">
        <v>2021</v>
      </c>
      <c r="L597" s="193">
        <v>3</v>
      </c>
      <c r="M597" s="193">
        <v>5</v>
      </c>
      <c r="N597" s="185" t="s">
        <v>1469</v>
      </c>
      <c r="O597" s="185" t="s">
        <v>1470</v>
      </c>
      <c r="P597" s="185" t="s">
        <v>237</v>
      </c>
      <c r="Q597" s="185" t="s">
        <v>2061</v>
      </c>
    </row>
    <row r="598" spans="1:17" ht="65" x14ac:dyDescent="0.2">
      <c r="A598" s="194" t="s">
        <v>494</v>
      </c>
      <c r="B598" s="417"/>
      <c r="C598" s="186" t="s">
        <v>1475</v>
      </c>
      <c r="D598" s="210">
        <v>100</v>
      </c>
      <c r="E598" s="185" t="s">
        <v>241</v>
      </c>
      <c r="F598" s="185" t="s">
        <v>1476</v>
      </c>
      <c r="G598" s="194" t="s">
        <v>1477</v>
      </c>
      <c r="H598" s="186" t="s">
        <v>1468</v>
      </c>
      <c r="I598" s="185" t="s">
        <v>30</v>
      </c>
      <c r="J598" s="188" t="s">
        <v>303</v>
      </c>
      <c r="K598" s="185">
        <v>2021</v>
      </c>
      <c r="L598" s="188">
        <v>2</v>
      </c>
      <c r="M598" s="188">
        <v>3</v>
      </c>
      <c r="N598" s="185" t="s">
        <v>1469</v>
      </c>
      <c r="O598" s="185" t="s">
        <v>1470</v>
      </c>
      <c r="P598" s="185" t="s">
        <v>237</v>
      </c>
      <c r="Q598" s="185" t="s">
        <v>1471</v>
      </c>
    </row>
    <row r="599" spans="1:17" ht="78" x14ac:dyDescent="0.2">
      <c r="A599" s="194" t="s">
        <v>500</v>
      </c>
      <c r="B599" s="417"/>
      <c r="C599" s="186" t="s">
        <v>2164</v>
      </c>
      <c r="D599" s="210">
        <v>50</v>
      </c>
      <c r="E599" s="185" t="s">
        <v>241</v>
      </c>
      <c r="F599" s="185" t="s">
        <v>1478</v>
      </c>
      <c r="G599" s="194" t="s">
        <v>224</v>
      </c>
      <c r="H599" s="186" t="s">
        <v>1479</v>
      </c>
      <c r="I599" s="185" t="s">
        <v>18</v>
      </c>
      <c r="J599" s="193" t="s">
        <v>303</v>
      </c>
      <c r="K599" s="185">
        <v>2021</v>
      </c>
      <c r="L599" s="193">
        <v>1</v>
      </c>
      <c r="M599" s="193">
        <v>1</v>
      </c>
      <c r="N599" s="185" t="s">
        <v>1469</v>
      </c>
      <c r="O599" s="185" t="s">
        <v>1470</v>
      </c>
      <c r="P599" s="185" t="s">
        <v>237</v>
      </c>
      <c r="Q599" s="185" t="s">
        <v>109</v>
      </c>
    </row>
    <row r="600" spans="1:17" ht="39" x14ac:dyDescent="0.2">
      <c r="A600" s="194" t="s">
        <v>513</v>
      </c>
      <c r="B600" s="417"/>
      <c r="C600" s="186" t="s">
        <v>2165</v>
      </c>
      <c r="D600" s="210">
        <v>30</v>
      </c>
      <c r="E600" s="185" t="s">
        <v>241</v>
      </c>
      <c r="F600" s="185" t="s">
        <v>1480</v>
      </c>
      <c r="G600" s="194" t="s">
        <v>1481</v>
      </c>
      <c r="H600" s="186" t="s">
        <v>1482</v>
      </c>
      <c r="I600" s="185" t="s">
        <v>18</v>
      </c>
      <c r="J600" s="193" t="s">
        <v>303</v>
      </c>
      <c r="K600" s="185">
        <v>2021</v>
      </c>
      <c r="L600" s="193">
        <v>0.1</v>
      </c>
      <c r="M600" s="193">
        <v>0.1</v>
      </c>
      <c r="N600" s="185" t="s">
        <v>1469</v>
      </c>
      <c r="O600" s="185" t="s">
        <v>1470</v>
      </c>
      <c r="P600" s="185" t="s">
        <v>237</v>
      </c>
      <c r="Q600" s="185" t="s">
        <v>2062</v>
      </c>
    </row>
    <row r="601" spans="1:17" ht="65" x14ac:dyDescent="0.2">
      <c r="A601" s="194" t="s">
        <v>1115</v>
      </c>
      <c r="B601" s="417"/>
      <c r="C601" s="186" t="s">
        <v>2166</v>
      </c>
      <c r="D601" s="210">
        <v>60</v>
      </c>
      <c r="E601" s="185" t="s">
        <v>241</v>
      </c>
      <c r="F601" s="185" t="s">
        <v>1463</v>
      </c>
      <c r="G601" s="194" t="s">
        <v>867</v>
      </c>
      <c r="H601" s="186" t="s">
        <v>1483</v>
      </c>
      <c r="I601" s="185" t="s">
        <v>18</v>
      </c>
      <c r="J601" s="193" t="s">
        <v>303</v>
      </c>
      <c r="K601" s="185">
        <v>2021</v>
      </c>
      <c r="L601" s="193">
        <v>0.2</v>
      </c>
      <c r="M601" s="193">
        <v>0.2</v>
      </c>
      <c r="N601" s="185" t="s">
        <v>1469</v>
      </c>
      <c r="O601" s="185" t="s">
        <v>1470</v>
      </c>
      <c r="P601" s="185" t="s">
        <v>237</v>
      </c>
      <c r="Q601" s="185" t="s">
        <v>109</v>
      </c>
    </row>
    <row r="602" spans="1:17" ht="52" x14ac:dyDescent="0.2">
      <c r="A602" s="194" t="s">
        <v>1119</v>
      </c>
      <c r="B602" s="417"/>
      <c r="C602" s="186" t="s">
        <v>2167</v>
      </c>
      <c r="D602" s="210">
        <v>50</v>
      </c>
      <c r="E602" s="185" t="s">
        <v>241</v>
      </c>
      <c r="F602" s="185" t="s">
        <v>791</v>
      </c>
      <c r="G602" s="194" t="s">
        <v>1484</v>
      </c>
      <c r="H602" s="227" t="s">
        <v>1201</v>
      </c>
      <c r="I602" s="185" t="s">
        <v>18</v>
      </c>
      <c r="J602" s="193"/>
      <c r="K602" s="185">
        <v>2021</v>
      </c>
      <c r="L602" s="193"/>
      <c r="M602" s="193"/>
      <c r="N602" s="185" t="s">
        <v>1469</v>
      </c>
      <c r="O602" s="185" t="s">
        <v>1470</v>
      </c>
      <c r="P602" s="185" t="s">
        <v>237</v>
      </c>
      <c r="Q602" s="185" t="s">
        <v>2063</v>
      </c>
    </row>
    <row r="603" spans="1:17" ht="39" x14ac:dyDescent="0.2">
      <c r="A603" s="194" t="s">
        <v>1485</v>
      </c>
      <c r="B603" s="417"/>
      <c r="C603" s="186" t="s">
        <v>1486</v>
      </c>
      <c r="D603" s="210">
        <v>20</v>
      </c>
      <c r="E603" s="185" t="s">
        <v>241</v>
      </c>
      <c r="F603" s="185" t="s">
        <v>1487</v>
      </c>
      <c r="G603" s="194" t="s">
        <v>187</v>
      </c>
      <c r="H603" s="186" t="s">
        <v>1488</v>
      </c>
      <c r="I603" s="185" t="s">
        <v>585</v>
      </c>
      <c r="J603" s="193"/>
      <c r="K603" s="185">
        <v>2021</v>
      </c>
      <c r="L603" s="193"/>
      <c r="M603" s="193"/>
      <c r="N603" s="185" t="s">
        <v>1469</v>
      </c>
      <c r="O603" s="185" t="s">
        <v>1470</v>
      </c>
      <c r="P603" s="185" t="s">
        <v>237</v>
      </c>
      <c r="Q603" s="185" t="s">
        <v>1487</v>
      </c>
    </row>
    <row r="604" spans="1:17" ht="104" x14ac:dyDescent="0.2">
      <c r="A604" s="194" t="s">
        <v>1489</v>
      </c>
      <c r="B604" s="417"/>
      <c r="C604" s="186" t="s">
        <v>1490</v>
      </c>
      <c r="D604" s="210">
        <v>150</v>
      </c>
      <c r="E604" s="185" t="s">
        <v>241</v>
      </c>
      <c r="F604" s="185" t="s">
        <v>1231</v>
      </c>
      <c r="G604" s="194" t="s">
        <v>224</v>
      </c>
      <c r="H604" s="227" t="s">
        <v>1201</v>
      </c>
      <c r="I604" s="185" t="s">
        <v>18</v>
      </c>
      <c r="J604" s="193" t="s">
        <v>303</v>
      </c>
      <c r="K604" s="185">
        <v>2021</v>
      </c>
      <c r="L604" s="193">
        <v>0.2</v>
      </c>
      <c r="M604" s="193">
        <v>0.2</v>
      </c>
      <c r="N604" s="185" t="s">
        <v>1469</v>
      </c>
      <c r="O604" s="185" t="s">
        <v>1470</v>
      </c>
      <c r="P604" s="185" t="s">
        <v>237</v>
      </c>
      <c r="Q604" s="185" t="s">
        <v>1491</v>
      </c>
    </row>
    <row r="605" spans="1:17" ht="26" x14ac:dyDescent="0.2">
      <c r="A605" s="142">
        <v>4.2</v>
      </c>
      <c r="B605" s="87">
        <v>5</v>
      </c>
      <c r="C605" s="88" t="s">
        <v>2168</v>
      </c>
      <c r="D605" s="137">
        <f>SUM(D606:D610)</f>
        <v>770</v>
      </c>
      <c r="E605" s="87"/>
      <c r="F605" s="87" t="s">
        <v>649</v>
      </c>
      <c r="G605" s="142" t="s">
        <v>1200</v>
      </c>
      <c r="H605" s="88" t="s">
        <v>1201</v>
      </c>
      <c r="I605" s="87" t="s">
        <v>579</v>
      </c>
      <c r="J605" s="95">
        <v>0</v>
      </c>
      <c r="K605" s="87">
        <v>2022</v>
      </c>
      <c r="L605" s="57">
        <v>100</v>
      </c>
      <c r="M605" s="57">
        <v>100</v>
      </c>
      <c r="N605" s="87"/>
      <c r="O605" s="87"/>
      <c r="P605" s="185" t="s">
        <v>237</v>
      </c>
      <c r="Q605" s="87"/>
    </row>
    <row r="606" spans="1:17" ht="130" x14ac:dyDescent="0.2">
      <c r="A606" s="142" t="s">
        <v>751</v>
      </c>
      <c r="B606" s="32" t="s">
        <v>1466</v>
      </c>
      <c r="C606" s="186" t="s">
        <v>1492</v>
      </c>
      <c r="D606" s="210">
        <v>200</v>
      </c>
      <c r="E606" s="185" t="s">
        <v>241</v>
      </c>
      <c r="F606" s="185" t="s">
        <v>109</v>
      </c>
      <c r="G606" s="194" t="s">
        <v>224</v>
      </c>
      <c r="H606" s="186" t="s">
        <v>2364</v>
      </c>
      <c r="I606" s="185" t="s">
        <v>30</v>
      </c>
      <c r="J606" s="188" t="s">
        <v>303</v>
      </c>
      <c r="K606" s="185">
        <v>2021</v>
      </c>
      <c r="L606" s="188">
        <v>2</v>
      </c>
      <c r="M606" s="188">
        <v>3</v>
      </c>
      <c r="N606" s="185" t="s">
        <v>1469</v>
      </c>
      <c r="O606" s="185" t="s">
        <v>1470</v>
      </c>
      <c r="P606" s="185" t="s">
        <v>237</v>
      </c>
      <c r="Q606" s="185" t="s">
        <v>109</v>
      </c>
    </row>
    <row r="607" spans="1:17" ht="39" x14ac:dyDescent="0.2">
      <c r="A607" s="194" t="s">
        <v>755</v>
      </c>
      <c r="B607" s="185" t="s">
        <v>1466</v>
      </c>
      <c r="C607" s="186" t="s">
        <v>2169</v>
      </c>
      <c r="D607" s="210">
        <v>100</v>
      </c>
      <c r="E607" s="185" t="s">
        <v>241</v>
      </c>
      <c r="F607" s="185" t="s">
        <v>109</v>
      </c>
      <c r="G607" s="194" t="s">
        <v>224</v>
      </c>
      <c r="H607" s="186" t="s">
        <v>1493</v>
      </c>
      <c r="I607" s="185" t="s">
        <v>18</v>
      </c>
      <c r="J607" s="193" t="s">
        <v>303</v>
      </c>
      <c r="K607" s="185">
        <v>2021</v>
      </c>
      <c r="L607" s="193">
        <v>6</v>
      </c>
      <c r="M607" s="193">
        <v>8</v>
      </c>
      <c r="N607" s="185" t="s">
        <v>1469</v>
      </c>
      <c r="O607" s="185" t="s">
        <v>1470</v>
      </c>
      <c r="P607" s="185" t="s">
        <v>237</v>
      </c>
      <c r="Q607" s="185" t="s">
        <v>109</v>
      </c>
    </row>
    <row r="608" spans="1:17" ht="91" x14ac:dyDescent="0.2">
      <c r="A608" s="194" t="s">
        <v>759</v>
      </c>
      <c r="B608" s="417" t="s">
        <v>2153</v>
      </c>
      <c r="C608" s="186" t="s">
        <v>1494</v>
      </c>
      <c r="D608" s="210">
        <v>250</v>
      </c>
      <c r="E608" s="185" t="s">
        <v>241</v>
      </c>
      <c r="F608" s="185" t="s">
        <v>1463</v>
      </c>
      <c r="G608" s="194" t="s">
        <v>121</v>
      </c>
      <c r="H608" s="186" t="s">
        <v>1495</v>
      </c>
      <c r="I608" s="185" t="s">
        <v>30</v>
      </c>
      <c r="J608" s="188">
        <v>0</v>
      </c>
      <c r="K608" s="185">
        <v>2021</v>
      </c>
      <c r="L608" s="188">
        <v>4</v>
      </c>
      <c r="M608" s="188">
        <v>4</v>
      </c>
      <c r="N608" s="185" t="s">
        <v>1469</v>
      </c>
      <c r="O608" s="185" t="s">
        <v>1470</v>
      </c>
      <c r="P608" s="185" t="s">
        <v>237</v>
      </c>
      <c r="Q608" s="185" t="s">
        <v>2064</v>
      </c>
    </row>
    <row r="609" spans="1:17" ht="143" x14ac:dyDescent="0.2">
      <c r="A609" s="194" t="s">
        <v>762</v>
      </c>
      <c r="B609" s="417"/>
      <c r="C609" s="186" t="s">
        <v>1911</v>
      </c>
      <c r="D609" s="210">
        <v>120</v>
      </c>
      <c r="E609" s="185" t="s">
        <v>241</v>
      </c>
      <c r="F609" s="185" t="s">
        <v>1463</v>
      </c>
      <c r="G609" s="194" t="s">
        <v>224</v>
      </c>
      <c r="H609" s="186" t="s">
        <v>1496</v>
      </c>
      <c r="I609" s="185" t="s">
        <v>18</v>
      </c>
      <c r="J609" s="193" t="s">
        <v>1497</v>
      </c>
      <c r="K609" s="185">
        <v>2021</v>
      </c>
      <c r="L609" s="193">
        <v>0</v>
      </c>
      <c r="M609" s="193">
        <v>0</v>
      </c>
      <c r="N609" s="185" t="s">
        <v>2065</v>
      </c>
      <c r="O609" s="185" t="s">
        <v>1383</v>
      </c>
      <c r="P609" s="185" t="s">
        <v>237</v>
      </c>
      <c r="Q609" s="185" t="s">
        <v>1463</v>
      </c>
    </row>
    <row r="610" spans="1:17" ht="104" x14ac:dyDescent="0.2">
      <c r="A610" s="194" t="s">
        <v>909</v>
      </c>
      <c r="B610" s="417"/>
      <c r="C610" s="186" t="s">
        <v>2308</v>
      </c>
      <c r="D610" s="210">
        <v>100</v>
      </c>
      <c r="E610" s="185" t="s">
        <v>241</v>
      </c>
      <c r="F610" s="185" t="s">
        <v>1463</v>
      </c>
      <c r="G610" s="194" t="s">
        <v>224</v>
      </c>
      <c r="H610" s="186" t="s">
        <v>1498</v>
      </c>
      <c r="I610" s="185" t="s">
        <v>18</v>
      </c>
      <c r="J610" s="193" t="s">
        <v>303</v>
      </c>
      <c r="K610" s="185">
        <v>2020</v>
      </c>
      <c r="L610" s="193">
        <v>2</v>
      </c>
      <c r="M610" s="193">
        <v>2</v>
      </c>
      <c r="N610" s="185" t="s">
        <v>1469</v>
      </c>
      <c r="O610" s="185" t="s">
        <v>1503</v>
      </c>
      <c r="P610" s="185" t="s">
        <v>237</v>
      </c>
      <c r="Q610" s="185" t="s">
        <v>1463</v>
      </c>
    </row>
    <row r="611" spans="1:17" ht="52" x14ac:dyDescent="0.2">
      <c r="A611" s="142">
        <v>4.3</v>
      </c>
      <c r="B611" s="87">
        <v>5.6</v>
      </c>
      <c r="C611" s="88" t="s">
        <v>2154</v>
      </c>
      <c r="D611" s="137">
        <f>SUM(D612:D620)</f>
        <v>1200</v>
      </c>
      <c r="E611" s="87"/>
      <c r="F611" s="87" t="s">
        <v>649</v>
      </c>
      <c r="G611" s="142" t="s">
        <v>1200</v>
      </c>
      <c r="H611" s="88" t="s">
        <v>1201</v>
      </c>
      <c r="I611" s="87" t="s">
        <v>579</v>
      </c>
      <c r="J611" s="95">
        <v>0</v>
      </c>
      <c r="K611" s="87">
        <v>2022</v>
      </c>
      <c r="L611" s="57">
        <v>100</v>
      </c>
      <c r="M611" s="57">
        <v>100</v>
      </c>
      <c r="N611" s="87"/>
      <c r="O611" s="87"/>
      <c r="P611" s="185" t="s">
        <v>237</v>
      </c>
      <c r="Q611" s="87"/>
    </row>
    <row r="612" spans="1:17" ht="117" x14ac:dyDescent="0.2">
      <c r="A612" s="194" t="s">
        <v>770</v>
      </c>
      <c r="B612" s="417" t="s">
        <v>1466</v>
      </c>
      <c r="C612" s="186" t="s">
        <v>1499</v>
      </c>
      <c r="D612" s="210">
        <v>100</v>
      </c>
      <c r="E612" s="185" t="s">
        <v>241</v>
      </c>
      <c r="F612" s="185" t="s">
        <v>1500</v>
      </c>
      <c r="G612" s="194" t="s">
        <v>1501</v>
      </c>
      <c r="H612" s="186" t="s">
        <v>1502</v>
      </c>
      <c r="I612" s="185" t="s">
        <v>18</v>
      </c>
      <c r="J612" s="188">
        <v>0</v>
      </c>
      <c r="K612" s="185">
        <v>2021</v>
      </c>
      <c r="L612" s="193">
        <v>3</v>
      </c>
      <c r="M612" s="193">
        <v>3</v>
      </c>
      <c r="N612" s="185" t="s">
        <v>1469</v>
      </c>
      <c r="O612" s="185" t="s">
        <v>1503</v>
      </c>
      <c r="P612" s="185" t="s">
        <v>237</v>
      </c>
      <c r="Q612" s="185" t="s">
        <v>1463</v>
      </c>
    </row>
    <row r="613" spans="1:17" ht="117" x14ac:dyDescent="0.2">
      <c r="A613" s="194" t="s">
        <v>776</v>
      </c>
      <c r="B613" s="417"/>
      <c r="C613" s="186" t="s">
        <v>1504</v>
      </c>
      <c r="D613" s="210">
        <v>120</v>
      </c>
      <c r="E613" s="185" t="s">
        <v>241</v>
      </c>
      <c r="F613" s="185" t="s">
        <v>1500</v>
      </c>
      <c r="G613" s="194" t="s">
        <v>1501</v>
      </c>
      <c r="H613" s="186" t="s">
        <v>1505</v>
      </c>
      <c r="I613" s="185" t="s">
        <v>18</v>
      </c>
      <c r="J613" s="188">
        <v>0</v>
      </c>
      <c r="K613" s="185">
        <v>2021</v>
      </c>
      <c r="L613" s="193">
        <v>1</v>
      </c>
      <c r="M613" s="193">
        <v>1</v>
      </c>
      <c r="N613" s="185" t="s">
        <v>1506</v>
      </c>
      <c r="O613" s="185" t="s">
        <v>1503</v>
      </c>
      <c r="P613" s="185" t="s">
        <v>237</v>
      </c>
      <c r="Q613" s="185" t="s">
        <v>109</v>
      </c>
    </row>
    <row r="614" spans="1:17" ht="78" x14ac:dyDescent="0.2">
      <c r="A614" s="194" t="s">
        <v>780</v>
      </c>
      <c r="B614" s="417"/>
      <c r="C614" s="186" t="s">
        <v>2500</v>
      </c>
      <c r="D614" s="210">
        <v>80</v>
      </c>
      <c r="E614" s="185" t="s">
        <v>241</v>
      </c>
      <c r="F614" s="185" t="s">
        <v>1500</v>
      </c>
      <c r="G614" s="194" t="s">
        <v>1501</v>
      </c>
      <c r="H614" s="186" t="s">
        <v>1507</v>
      </c>
      <c r="I614" s="185" t="s">
        <v>18</v>
      </c>
      <c r="J614" s="188">
        <v>0</v>
      </c>
      <c r="K614" s="185">
        <v>2021</v>
      </c>
      <c r="L614" s="193">
        <v>1</v>
      </c>
      <c r="M614" s="193">
        <v>1</v>
      </c>
      <c r="N614" s="185" t="s">
        <v>1506</v>
      </c>
      <c r="O614" s="185" t="s">
        <v>1503</v>
      </c>
      <c r="P614" s="185" t="s">
        <v>237</v>
      </c>
      <c r="Q614" s="185" t="s">
        <v>109</v>
      </c>
    </row>
    <row r="615" spans="1:17" ht="130" x14ac:dyDescent="0.2">
      <c r="A615" s="194" t="s">
        <v>784</v>
      </c>
      <c r="B615" s="417"/>
      <c r="C615" s="186" t="s">
        <v>2177</v>
      </c>
      <c r="D615" s="210">
        <v>200</v>
      </c>
      <c r="E615" s="185" t="s">
        <v>241</v>
      </c>
      <c r="F615" s="185" t="s">
        <v>1500</v>
      </c>
      <c r="G615" s="194" t="s">
        <v>2823</v>
      </c>
      <c r="H615" s="186" t="s">
        <v>2364</v>
      </c>
      <c r="I615" s="185" t="s">
        <v>30</v>
      </c>
      <c r="J615" s="188" t="s">
        <v>303</v>
      </c>
      <c r="K615" s="185">
        <v>2021</v>
      </c>
      <c r="L615" s="188">
        <v>12</v>
      </c>
      <c r="M615" s="188">
        <v>18</v>
      </c>
      <c r="N615" s="185" t="s">
        <v>1506</v>
      </c>
      <c r="O615" s="185" t="s">
        <v>1503</v>
      </c>
      <c r="P615" s="185" t="s">
        <v>237</v>
      </c>
      <c r="Q615" s="185" t="s">
        <v>1509</v>
      </c>
    </row>
    <row r="616" spans="1:17" ht="65" x14ac:dyDescent="0.2">
      <c r="A616" s="194" t="s">
        <v>789</v>
      </c>
      <c r="B616" s="417"/>
      <c r="C616" s="186" t="s">
        <v>2178</v>
      </c>
      <c r="D616" s="210">
        <v>200</v>
      </c>
      <c r="E616" s="185" t="s">
        <v>241</v>
      </c>
      <c r="F616" s="185" t="s">
        <v>109</v>
      </c>
      <c r="G616" s="194" t="s">
        <v>1508</v>
      </c>
      <c r="H616" s="186" t="s">
        <v>2364</v>
      </c>
      <c r="I616" s="185" t="s">
        <v>30</v>
      </c>
      <c r="J616" s="188" t="s">
        <v>303</v>
      </c>
      <c r="K616" s="185">
        <v>2021</v>
      </c>
      <c r="L616" s="188">
        <v>12</v>
      </c>
      <c r="M616" s="188">
        <v>18</v>
      </c>
      <c r="N616" s="185" t="s">
        <v>1510</v>
      </c>
      <c r="O616" s="185" t="s">
        <v>1503</v>
      </c>
      <c r="P616" s="185" t="s">
        <v>237</v>
      </c>
      <c r="Q616" s="185" t="s">
        <v>1509</v>
      </c>
    </row>
    <row r="617" spans="1:17" ht="52" x14ac:dyDescent="0.2">
      <c r="A617" s="194" t="s">
        <v>1511</v>
      </c>
      <c r="B617" s="417"/>
      <c r="C617" s="186" t="s">
        <v>2419</v>
      </c>
      <c r="D617" s="210">
        <v>200</v>
      </c>
      <c r="E617" s="185" t="s">
        <v>241</v>
      </c>
      <c r="F617" s="185" t="s">
        <v>1463</v>
      </c>
      <c r="G617" s="194" t="s">
        <v>1508</v>
      </c>
      <c r="H617" s="186" t="s">
        <v>2364</v>
      </c>
      <c r="I617" s="185" t="s">
        <v>30</v>
      </c>
      <c r="J617" s="188" t="s">
        <v>303</v>
      </c>
      <c r="K617" s="185">
        <v>2021</v>
      </c>
      <c r="L617" s="188">
        <v>12</v>
      </c>
      <c r="M617" s="188">
        <v>18</v>
      </c>
      <c r="N617" s="185" t="s">
        <v>1510</v>
      </c>
      <c r="O617" s="185" t="s">
        <v>1503</v>
      </c>
      <c r="P617" s="185" t="s">
        <v>237</v>
      </c>
      <c r="Q617" s="185" t="s">
        <v>1509</v>
      </c>
    </row>
    <row r="618" spans="1:17" ht="52" x14ac:dyDescent="0.2">
      <c r="A618" s="194" t="s">
        <v>1512</v>
      </c>
      <c r="B618" s="417"/>
      <c r="C618" s="186" t="s">
        <v>1513</v>
      </c>
      <c r="D618" s="210">
        <v>100</v>
      </c>
      <c r="E618" s="185" t="s">
        <v>241</v>
      </c>
      <c r="F618" s="185" t="s">
        <v>1463</v>
      </c>
      <c r="G618" s="194" t="s">
        <v>1514</v>
      </c>
      <c r="H618" s="186" t="s">
        <v>1502</v>
      </c>
      <c r="I618" s="185" t="s">
        <v>18</v>
      </c>
      <c r="J618" s="193" t="s">
        <v>303</v>
      </c>
      <c r="K618" s="185">
        <v>2021</v>
      </c>
      <c r="L618" s="193">
        <v>12</v>
      </c>
      <c r="M618" s="193">
        <v>18</v>
      </c>
      <c r="N618" s="185" t="s">
        <v>1506</v>
      </c>
      <c r="O618" s="185" t="s">
        <v>1503</v>
      </c>
      <c r="P618" s="185" t="s">
        <v>237</v>
      </c>
      <c r="Q618" s="185" t="s">
        <v>109</v>
      </c>
    </row>
    <row r="619" spans="1:17" ht="117" x14ac:dyDescent="0.2">
      <c r="A619" s="194" t="s">
        <v>1515</v>
      </c>
      <c r="B619" s="417"/>
      <c r="C619" s="186" t="s">
        <v>1516</v>
      </c>
      <c r="D619" s="210">
        <v>200</v>
      </c>
      <c r="E619" s="185" t="s">
        <v>241</v>
      </c>
      <c r="F619" s="185" t="s">
        <v>1463</v>
      </c>
      <c r="G619" s="194" t="s">
        <v>1517</v>
      </c>
      <c r="H619" s="186" t="s">
        <v>1518</v>
      </c>
      <c r="I619" s="185" t="s">
        <v>18</v>
      </c>
      <c r="J619" s="193" t="s">
        <v>303</v>
      </c>
      <c r="K619" s="185">
        <v>2021</v>
      </c>
      <c r="L619" s="193">
        <v>12</v>
      </c>
      <c r="M619" s="193">
        <v>18</v>
      </c>
      <c r="N619" s="417" t="s">
        <v>1506</v>
      </c>
      <c r="O619" s="417" t="s">
        <v>1503</v>
      </c>
      <c r="P619" s="185" t="s">
        <v>237</v>
      </c>
      <c r="Q619" s="185" t="s">
        <v>1509</v>
      </c>
    </row>
    <row r="620" spans="1:17" ht="65" x14ac:dyDescent="0.2">
      <c r="A620" s="194" t="s">
        <v>1519</v>
      </c>
      <c r="B620" s="417"/>
      <c r="C620" s="186" t="s">
        <v>2546</v>
      </c>
      <c r="D620" s="210"/>
      <c r="E620" s="185"/>
      <c r="F620" s="185" t="s">
        <v>693</v>
      </c>
      <c r="G620" s="194"/>
      <c r="H620" s="186" t="s">
        <v>1520</v>
      </c>
      <c r="I620" s="185" t="s">
        <v>585</v>
      </c>
      <c r="J620" s="193" t="s">
        <v>1521</v>
      </c>
      <c r="K620" s="185">
        <v>2022</v>
      </c>
      <c r="L620" s="193" t="s">
        <v>915</v>
      </c>
      <c r="M620" s="193" t="s">
        <v>915</v>
      </c>
      <c r="N620" s="417"/>
      <c r="O620" s="417"/>
      <c r="P620" s="185" t="s">
        <v>237</v>
      </c>
      <c r="Q620" s="185" t="s">
        <v>693</v>
      </c>
    </row>
    <row r="621" spans="1:17" ht="78" x14ac:dyDescent="0.2">
      <c r="A621" s="142">
        <v>5</v>
      </c>
      <c r="B621" s="87">
        <v>5</v>
      </c>
      <c r="C621" s="88" t="s">
        <v>2421</v>
      </c>
      <c r="D621" s="137">
        <f>SUM(D622,D625)</f>
        <v>430</v>
      </c>
      <c r="E621" s="87"/>
      <c r="F621" s="87"/>
      <c r="G621" s="142"/>
      <c r="H621" s="88" t="s">
        <v>1522</v>
      </c>
      <c r="I621" s="87" t="s">
        <v>579</v>
      </c>
      <c r="J621" s="57">
        <v>57.1</v>
      </c>
      <c r="K621" s="87">
        <v>2020</v>
      </c>
      <c r="L621" s="57">
        <v>67.599999999999994</v>
      </c>
      <c r="M621" s="57">
        <v>70.2</v>
      </c>
      <c r="N621" s="87" t="s">
        <v>1323</v>
      </c>
      <c r="O621" s="87" t="s">
        <v>1198</v>
      </c>
      <c r="P621" s="87" t="s">
        <v>237</v>
      </c>
      <c r="Q621" s="87"/>
    </row>
    <row r="622" spans="1:17" ht="104" x14ac:dyDescent="0.2">
      <c r="A622" s="142">
        <v>5.0999999999999996</v>
      </c>
      <c r="B622" s="87">
        <v>5.5</v>
      </c>
      <c r="C622" s="88" t="s">
        <v>2423</v>
      </c>
      <c r="D622" s="137"/>
      <c r="E622" s="87"/>
      <c r="F622" s="87" t="s">
        <v>649</v>
      </c>
      <c r="G622" s="142" t="s">
        <v>1200</v>
      </c>
      <c r="H622" s="88" t="s">
        <v>1201</v>
      </c>
      <c r="I622" s="87" t="s">
        <v>579</v>
      </c>
      <c r="J622" s="95">
        <v>0</v>
      </c>
      <c r="K622" s="87">
        <v>2022</v>
      </c>
      <c r="L622" s="57">
        <v>100</v>
      </c>
      <c r="M622" s="57">
        <v>100</v>
      </c>
      <c r="N622" s="87"/>
      <c r="O622" s="87"/>
      <c r="P622" s="185" t="s">
        <v>237</v>
      </c>
      <c r="Q622" s="87"/>
    </row>
    <row r="623" spans="1:17" ht="91" x14ac:dyDescent="0.2">
      <c r="A623" s="194" t="s">
        <v>524</v>
      </c>
      <c r="B623" s="185" t="s">
        <v>846</v>
      </c>
      <c r="C623" s="186" t="s">
        <v>2549</v>
      </c>
      <c r="D623" s="210"/>
      <c r="E623" s="185"/>
      <c r="F623" s="185" t="s">
        <v>187</v>
      </c>
      <c r="G623" s="194" t="s">
        <v>224</v>
      </c>
      <c r="H623" s="186" t="s">
        <v>2360</v>
      </c>
      <c r="I623" s="185" t="s">
        <v>585</v>
      </c>
      <c r="J623" s="193" t="s">
        <v>586</v>
      </c>
      <c r="K623" s="185">
        <v>2022</v>
      </c>
      <c r="L623" s="193" t="s">
        <v>915</v>
      </c>
      <c r="M623" s="193" t="s">
        <v>915</v>
      </c>
      <c r="N623" s="417" t="s">
        <v>1523</v>
      </c>
      <c r="O623" s="417" t="s">
        <v>1524</v>
      </c>
      <c r="P623" s="185" t="s">
        <v>237</v>
      </c>
      <c r="Q623" s="185" t="s">
        <v>187</v>
      </c>
    </row>
    <row r="624" spans="1:17" ht="91" x14ac:dyDescent="0.2">
      <c r="A624" s="194" t="s">
        <v>531</v>
      </c>
      <c r="B624" s="185" t="s">
        <v>2129</v>
      </c>
      <c r="C624" s="186" t="s">
        <v>2424</v>
      </c>
      <c r="D624" s="210"/>
      <c r="E624" s="185"/>
      <c r="F624" s="185" t="s">
        <v>1206</v>
      </c>
      <c r="G624" s="194" t="s">
        <v>224</v>
      </c>
      <c r="H624" s="186" t="s">
        <v>1525</v>
      </c>
      <c r="I624" s="185" t="s">
        <v>585</v>
      </c>
      <c r="J624" s="193" t="s">
        <v>586</v>
      </c>
      <c r="K624" s="185">
        <v>2022</v>
      </c>
      <c r="L624" s="193" t="s">
        <v>915</v>
      </c>
      <c r="M624" s="193" t="s">
        <v>915</v>
      </c>
      <c r="N624" s="417"/>
      <c r="O624" s="417"/>
      <c r="P624" s="185" t="s">
        <v>237</v>
      </c>
      <c r="Q624" s="185" t="s">
        <v>1206</v>
      </c>
    </row>
    <row r="625" spans="1:17" ht="78" x14ac:dyDescent="0.2">
      <c r="A625" s="142">
        <v>5.2</v>
      </c>
      <c r="B625" s="87">
        <v>5.5</v>
      </c>
      <c r="C625" s="88" t="s">
        <v>2425</v>
      </c>
      <c r="D625" s="137">
        <f>SUM(D626:D630)</f>
        <v>430</v>
      </c>
      <c r="E625" s="87"/>
      <c r="F625" s="87" t="s">
        <v>649</v>
      </c>
      <c r="G625" s="142" t="s">
        <v>1200</v>
      </c>
      <c r="H625" s="88" t="s">
        <v>1201</v>
      </c>
      <c r="I625" s="87" t="s">
        <v>579</v>
      </c>
      <c r="J625" s="95">
        <v>0</v>
      </c>
      <c r="K625" s="87">
        <v>2022</v>
      </c>
      <c r="L625" s="57">
        <v>100</v>
      </c>
      <c r="M625" s="57">
        <v>100</v>
      </c>
      <c r="N625" s="87"/>
      <c r="O625" s="87"/>
      <c r="P625" s="185" t="s">
        <v>237</v>
      </c>
      <c r="Q625" s="87"/>
    </row>
    <row r="626" spans="1:17" ht="91" x14ac:dyDescent="0.2">
      <c r="A626" s="194" t="s">
        <v>555</v>
      </c>
      <c r="B626" s="185" t="s">
        <v>844</v>
      </c>
      <c r="C626" s="186" t="s">
        <v>2426</v>
      </c>
      <c r="D626" s="210"/>
      <c r="E626" s="185"/>
      <c r="F626" s="185" t="s">
        <v>693</v>
      </c>
      <c r="G626" s="194" t="s">
        <v>1200</v>
      </c>
      <c r="H626" s="186" t="s">
        <v>2358</v>
      </c>
      <c r="I626" s="185" t="s">
        <v>585</v>
      </c>
      <c r="J626" s="193" t="s">
        <v>586</v>
      </c>
      <c r="K626" s="185">
        <v>2022</v>
      </c>
      <c r="L626" s="193" t="s">
        <v>915</v>
      </c>
      <c r="M626" s="208" t="s">
        <v>915</v>
      </c>
      <c r="N626" s="417" t="s">
        <v>1523</v>
      </c>
      <c r="O626" s="417" t="s">
        <v>1524</v>
      </c>
      <c r="P626" s="417" t="s">
        <v>1228</v>
      </c>
      <c r="Q626" s="194" t="s">
        <v>693</v>
      </c>
    </row>
    <row r="627" spans="1:17" ht="65" x14ac:dyDescent="0.2">
      <c r="A627" s="194" t="s">
        <v>560</v>
      </c>
      <c r="B627" s="185" t="s">
        <v>844</v>
      </c>
      <c r="C627" s="186" t="s">
        <v>1526</v>
      </c>
      <c r="D627" s="210">
        <v>300</v>
      </c>
      <c r="E627" s="185" t="s">
        <v>46</v>
      </c>
      <c r="F627" s="185" t="s">
        <v>693</v>
      </c>
      <c r="G627" s="194" t="s">
        <v>138</v>
      </c>
      <c r="H627" s="186"/>
      <c r="I627" s="185" t="s">
        <v>585</v>
      </c>
      <c r="J627" s="193" t="s">
        <v>586</v>
      </c>
      <c r="K627" s="185">
        <v>2022</v>
      </c>
      <c r="L627" s="193" t="s">
        <v>915</v>
      </c>
      <c r="M627" s="193" t="s">
        <v>915</v>
      </c>
      <c r="N627" s="417"/>
      <c r="O627" s="417"/>
      <c r="P627" s="417"/>
      <c r="Q627" s="185" t="s">
        <v>693</v>
      </c>
    </row>
    <row r="628" spans="1:17" ht="104" x14ac:dyDescent="0.2">
      <c r="A628" s="194" t="s">
        <v>567</v>
      </c>
      <c r="B628" s="185" t="s">
        <v>844</v>
      </c>
      <c r="C628" s="186" t="s">
        <v>1527</v>
      </c>
      <c r="D628" s="210">
        <v>100</v>
      </c>
      <c r="E628" s="185" t="s">
        <v>46</v>
      </c>
      <c r="F628" s="185" t="s">
        <v>693</v>
      </c>
      <c r="G628" s="194"/>
      <c r="H628" s="186" t="s">
        <v>1528</v>
      </c>
      <c r="I628" s="185" t="s">
        <v>585</v>
      </c>
      <c r="J628" s="193" t="s">
        <v>586</v>
      </c>
      <c r="K628" s="185">
        <v>2022</v>
      </c>
      <c r="L628" s="193" t="s">
        <v>915</v>
      </c>
      <c r="M628" s="193" t="s">
        <v>915</v>
      </c>
      <c r="N628" s="417"/>
      <c r="O628" s="417"/>
      <c r="P628" s="417"/>
      <c r="Q628" s="185" t="s">
        <v>693</v>
      </c>
    </row>
    <row r="629" spans="1:17" ht="78" x14ac:dyDescent="0.2">
      <c r="A629" s="194" t="s">
        <v>577</v>
      </c>
      <c r="B629" s="185" t="s">
        <v>846</v>
      </c>
      <c r="C629" s="186" t="s">
        <v>1529</v>
      </c>
      <c r="D629" s="210">
        <v>30</v>
      </c>
      <c r="E629" s="185" t="s">
        <v>46</v>
      </c>
      <c r="F629" s="185" t="s">
        <v>693</v>
      </c>
      <c r="G629" s="194" t="s">
        <v>138</v>
      </c>
      <c r="H629" s="186" t="s">
        <v>1530</v>
      </c>
      <c r="I629" s="185" t="s">
        <v>585</v>
      </c>
      <c r="J629" s="193" t="s">
        <v>586</v>
      </c>
      <c r="K629" s="185">
        <v>2022</v>
      </c>
      <c r="L629" s="193" t="s">
        <v>915</v>
      </c>
      <c r="M629" s="193" t="s">
        <v>915</v>
      </c>
      <c r="N629" s="417"/>
      <c r="O629" s="417"/>
      <c r="P629" s="417"/>
      <c r="Q629" s="185" t="s">
        <v>693</v>
      </c>
    </row>
    <row r="630" spans="1:17" ht="65" x14ac:dyDescent="0.2">
      <c r="A630" s="194" t="s">
        <v>588</v>
      </c>
      <c r="B630" s="185" t="s">
        <v>2129</v>
      </c>
      <c r="C630" s="186" t="s">
        <v>1531</v>
      </c>
      <c r="D630" s="210"/>
      <c r="E630" s="185"/>
      <c r="F630" s="185" t="s">
        <v>187</v>
      </c>
      <c r="G630" s="194" t="s">
        <v>224</v>
      </c>
      <c r="H630" s="186" t="s">
        <v>2355</v>
      </c>
      <c r="I630" s="185" t="s">
        <v>585</v>
      </c>
      <c r="J630" s="193" t="s">
        <v>586</v>
      </c>
      <c r="K630" s="185">
        <v>2022</v>
      </c>
      <c r="L630" s="193" t="s">
        <v>915</v>
      </c>
      <c r="M630" s="193" t="s">
        <v>915</v>
      </c>
      <c r="N630" s="417"/>
      <c r="O630" s="417"/>
      <c r="P630" s="417"/>
      <c r="Q630" s="185" t="s">
        <v>187</v>
      </c>
    </row>
    <row r="631" spans="1:17" x14ac:dyDescent="0.2">
      <c r="A631" s="194"/>
      <c r="B631" s="245"/>
      <c r="C631" s="186" t="s">
        <v>593</v>
      </c>
      <c r="D631" s="137">
        <f>SUM(D621,D593,D558,D524,D484)</f>
        <v>2050279.8043</v>
      </c>
      <c r="E631" s="246"/>
      <c r="F631" s="185"/>
      <c r="G631" s="194"/>
      <c r="H631" s="186"/>
      <c r="I631" s="185"/>
      <c r="J631" s="193"/>
      <c r="K631" s="185"/>
      <c r="L631" s="193"/>
      <c r="M631" s="193"/>
      <c r="N631" s="185"/>
      <c r="O631" s="185"/>
      <c r="P631" s="185"/>
      <c r="Q631" s="185"/>
    </row>
    <row r="632" spans="1:17" x14ac:dyDescent="0.2">
      <c r="A632" s="205"/>
      <c r="B632" s="205"/>
      <c r="C632" s="186" t="s">
        <v>48</v>
      </c>
      <c r="D632" s="253">
        <v>5</v>
      </c>
      <c r="E632" s="206"/>
      <c r="F632" s="206"/>
      <c r="G632" s="205"/>
      <c r="H632" s="205"/>
      <c r="I632" s="205"/>
      <c r="J632" s="224"/>
      <c r="K632" s="205"/>
      <c r="L632" s="224"/>
      <c r="M632" s="224"/>
      <c r="N632" s="206"/>
      <c r="O632" s="206"/>
      <c r="P632" s="206"/>
      <c r="Q632" s="206"/>
    </row>
    <row r="633" spans="1:17" x14ac:dyDescent="0.2">
      <c r="A633" s="205"/>
      <c r="B633" s="205"/>
      <c r="C633" s="186" t="s">
        <v>49</v>
      </c>
      <c r="D633" s="253">
        <v>24</v>
      </c>
      <c r="E633" s="206"/>
      <c r="F633" s="206"/>
      <c r="G633" s="205"/>
      <c r="H633" s="205"/>
      <c r="I633" s="205"/>
      <c r="J633" s="224"/>
      <c r="K633" s="205"/>
      <c r="L633" s="224"/>
      <c r="M633" s="224"/>
      <c r="N633" s="206"/>
      <c r="O633" s="206"/>
      <c r="P633" s="206"/>
      <c r="Q633" s="206"/>
    </row>
    <row r="634" spans="1:17" x14ac:dyDescent="0.2">
      <c r="A634" s="205"/>
      <c r="B634" s="205"/>
      <c r="C634" s="186" t="s">
        <v>50</v>
      </c>
      <c r="D634" s="253">
        <v>114</v>
      </c>
      <c r="E634" s="206"/>
      <c r="F634" s="206"/>
      <c r="G634" s="205"/>
      <c r="H634" s="205"/>
      <c r="I634" s="205"/>
      <c r="J634" s="224"/>
      <c r="K634" s="205"/>
      <c r="L634" s="224"/>
      <c r="M634" s="224"/>
      <c r="N634" s="206"/>
      <c r="O634" s="206"/>
      <c r="P634" s="206"/>
      <c r="Q634" s="206"/>
    </row>
    <row r="635" spans="1:17" x14ac:dyDescent="0.2">
      <c r="A635" s="205"/>
      <c r="B635" s="205"/>
      <c r="C635" s="216" t="s">
        <v>3</v>
      </c>
      <c r="D635" s="253">
        <v>143</v>
      </c>
      <c r="E635" s="206"/>
      <c r="F635" s="206"/>
      <c r="G635" s="205"/>
      <c r="H635" s="205"/>
      <c r="I635" s="205"/>
      <c r="J635" s="224"/>
      <c r="K635" s="205"/>
      <c r="L635" s="224"/>
      <c r="M635" s="224"/>
      <c r="N635" s="206"/>
      <c r="O635" s="206"/>
      <c r="P635" s="206"/>
      <c r="Q635" s="206"/>
    </row>
    <row r="636" spans="1:17" s="180" customFormat="1" x14ac:dyDescent="0.2">
      <c r="A636" s="179"/>
      <c r="D636" s="181"/>
      <c r="E636" s="179"/>
      <c r="G636" s="179"/>
      <c r="H636" s="182"/>
      <c r="I636" s="181"/>
      <c r="J636" s="183"/>
      <c r="K636" s="184"/>
      <c r="L636" s="183"/>
      <c r="M636" s="183"/>
    </row>
    <row r="637" spans="1:17" ht="38.25" customHeight="1" x14ac:dyDescent="0.2">
      <c r="B637" s="28"/>
      <c r="C637" s="125"/>
      <c r="D637" s="60"/>
      <c r="F637" s="28"/>
      <c r="I637" s="28"/>
      <c r="J637" s="200"/>
      <c r="K637" s="28"/>
      <c r="L637" s="200"/>
      <c r="M637" s="200"/>
      <c r="N637" s="396" t="s">
        <v>1912</v>
      </c>
      <c r="O637" s="396"/>
      <c r="P637" s="396"/>
      <c r="Q637" s="396"/>
    </row>
    <row r="638" spans="1:17" x14ac:dyDescent="0.2">
      <c r="A638" s="397" t="s">
        <v>1532</v>
      </c>
      <c r="B638" s="397"/>
      <c r="C638" s="397"/>
      <c r="D638" s="397"/>
      <c r="E638" s="397"/>
      <c r="F638" s="397"/>
      <c r="G638" s="397"/>
      <c r="H638" s="397"/>
      <c r="I638" s="397"/>
      <c r="J638" s="397"/>
      <c r="K638" s="397"/>
      <c r="L638" s="397"/>
      <c r="M638" s="397"/>
      <c r="N638" s="397"/>
      <c r="O638" s="397"/>
      <c r="P638" s="397"/>
      <c r="Q638" s="397"/>
    </row>
    <row r="639" spans="1:17" x14ac:dyDescent="0.2">
      <c r="A639" s="134"/>
      <c r="B639" s="91"/>
      <c r="C639" s="91"/>
      <c r="D639" s="42"/>
      <c r="E639" s="91"/>
      <c r="F639" s="91"/>
      <c r="G639" s="134"/>
      <c r="H639" s="41"/>
      <c r="I639" s="91"/>
      <c r="J639" s="61"/>
      <c r="K639" s="91"/>
      <c r="L639" s="61"/>
      <c r="M639" s="61"/>
      <c r="N639" s="91"/>
      <c r="O639" s="91"/>
      <c r="P639" s="91"/>
      <c r="Q639" s="91"/>
    </row>
    <row r="640" spans="1:17" ht="12.75" customHeight="1" x14ac:dyDescent="0.2">
      <c r="A640" s="414" t="s">
        <v>0</v>
      </c>
      <c r="B640" s="418" t="s">
        <v>215</v>
      </c>
      <c r="C640" s="414" t="s">
        <v>1650</v>
      </c>
      <c r="D640" s="419" t="s">
        <v>1</v>
      </c>
      <c r="E640" s="414" t="s">
        <v>2</v>
      </c>
      <c r="F640" s="414" t="s">
        <v>218</v>
      </c>
      <c r="G640" s="414"/>
      <c r="H640" s="414" t="s">
        <v>3</v>
      </c>
      <c r="I640" s="414" t="s">
        <v>4</v>
      </c>
      <c r="J640" s="415" t="s">
        <v>5</v>
      </c>
      <c r="K640" s="415"/>
      <c r="L640" s="416" t="s">
        <v>6</v>
      </c>
      <c r="M640" s="416"/>
      <c r="N640" s="414" t="s">
        <v>7</v>
      </c>
      <c r="O640" s="414" t="s">
        <v>8</v>
      </c>
      <c r="P640" s="414" t="s">
        <v>9</v>
      </c>
      <c r="Q640" s="414" t="s">
        <v>10</v>
      </c>
    </row>
    <row r="641" spans="1:17" ht="26" x14ac:dyDescent="0.2">
      <c r="A641" s="414"/>
      <c r="B641" s="418"/>
      <c r="C641" s="414"/>
      <c r="D641" s="419"/>
      <c r="E641" s="414"/>
      <c r="F641" s="102" t="s">
        <v>11</v>
      </c>
      <c r="G641" s="152" t="s">
        <v>12</v>
      </c>
      <c r="H641" s="414"/>
      <c r="I641" s="414"/>
      <c r="J641" s="119" t="s">
        <v>13</v>
      </c>
      <c r="K641" s="102" t="s">
        <v>14</v>
      </c>
      <c r="L641" s="119" t="s">
        <v>219</v>
      </c>
      <c r="M641" s="119" t="s">
        <v>220</v>
      </c>
      <c r="N641" s="414"/>
      <c r="O641" s="414"/>
      <c r="P641" s="414"/>
      <c r="Q641" s="414"/>
    </row>
    <row r="642" spans="1:17" x14ac:dyDescent="0.2">
      <c r="A642" s="152">
        <v>0</v>
      </c>
      <c r="B642" s="102">
        <v>1</v>
      </c>
      <c r="C642" s="102">
        <v>2</v>
      </c>
      <c r="D642" s="31" t="s">
        <v>2080</v>
      </c>
      <c r="E642" s="102">
        <v>4</v>
      </c>
      <c r="F642" s="102">
        <v>5</v>
      </c>
      <c r="G642" s="152">
        <v>6</v>
      </c>
      <c r="H642" s="102">
        <v>7</v>
      </c>
      <c r="I642" s="102">
        <v>8</v>
      </c>
      <c r="J642" s="119">
        <v>9</v>
      </c>
      <c r="K642" s="78">
        <v>10</v>
      </c>
      <c r="L642" s="119">
        <v>11</v>
      </c>
      <c r="M642" s="119">
        <v>12</v>
      </c>
      <c r="N642" s="102">
        <v>13</v>
      </c>
      <c r="O642" s="102">
        <v>14</v>
      </c>
      <c r="P642" s="102">
        <v>15</v>
      </c>
      <c r="Q642" s="102">
        <v>16</v>
      </c>
    </row>
    <row r="643" spans="1:17" ht="39" x14ac:dyDescent="0.2">
      <c r="A643" s="131">
        <v>1</v>
      </c>
      <c r="B643" s="81">
        <v>8</v>
      </c>
      <c r="C643" s="106" t="s">
        <v>1533</v>
      </c>
      <c r="D643" s="130">
        <f>D644+D647</f>
        <v>320630.7</v>
      </c>
      <c r="E643" s="81"/>
      <c r="F643" s="81"/>
      <c r="G643" s="131"/>
      <c r="H643" s="101" t="s">
        <v>1661</v>
      </c>
      <c r="I643" s="81" t="s">
        <v>1916</v>
      </c>
      <c r="J643" s="119"/>
      <c r="K643" s="81"/>
      <c r="L643" s="119"/>
      <c r="M643" s="119"/>
      <c r="N643" s="81" t="s">
        <v>333</v>
      </c>
      <c r="O643" s="81" t="s">
        <v>333</v>
      </c>
      <c r="P643" s="81" t="s">
        <v>333</v>
      </c>
      <c r="Q643" s="81" t="s">
        <v>333</v>
      </c>
    </row>
    <row r="644" spans="1:17" ht="39" x14ac:dyDescent="0.2">
      <c r="A644" s="131">
        <v>1.1000000000000001</v>
      </c>
      <c r="B644" s="81">
        <v>5.2</v>
      </c>
      <c r="C644" s="106" t="s">
        <v>1534</v>
      </c>
      <c r="D644" s="64">
        <f>SUM(D645:D646)</f>
        <v>50431.3</v>
      </c>
      <c r="E644" s="81"/>
      <c r="F644" s="81" t="s">
        <v>1662</v>
      </c>
      <c r="G644" s="131" t="s">
        <v>2761</v>
      </c>
      <c r="H644" s="101" t="s">
        <v>1663</v>
      </c>
      <c r="I644" s="81" t="s">
        <v>18</v>
      </c>
      <c r="J644" s="119">
        <v>50</v>
      </c>
      <c r="K644" s="81">
        <v>2022</v>
      </c>
      <c r="L644" s="119">
        <v>60</v>
      </c>
      <c r="M644" s="119">
        <v>55</v>
      </c>
      <c r="N644" s="81" t="s">
        <v>263</v>
      </c>
      <c r="O644" s="81" t="s">
        <v>1535</v>
      </c>
      <c r="P644" s="81" t="s">
        <v>231</v>
      </c>
      <c r="Q644" s="81" t="s">
        <v>119</v>
      </c>
    </row>
    <row r="645" spans="1:17" ht="52" x14ac:dyDescent="0.2">
      <c r="A645" s="129" t="s">
        <v>226</v>
      </c>
      <c r="B645" s="80" t="s">
        <v>1536</v>
      </c>
      <c r="C645" s="105" t="s">
        <v>2196</v>
      </c>
      <c r="D645" s="146">
        <f>23500+26871.3</f>
        <v>50371.3</v>
      </c>
      <c r="E645" s="80" t="s">
        <v>568</v>
      </c>
      <c r="F645" s="80" t="s">
        <v>2762</v>
      </c>
      <c r="G645" s="129" t="s">
        <v>150</v>
      </c>
      <c r="H645" s="100" t="s">
        <v>1664</v>
      </c>
      <c r="I645" s="80" t="s">
        <v>30</v>
      </c>
      <c r="J645" s="121">
        <v>0</v>
      </c>
      <c r="K645" s="80">
        <v>2021</v>
      </c>
      <c r="L645" s="121">
        <v>25</v>
      </c>
      <c r="M645" s="121">
        <v>50</v>
      </c>
      <c r="N645" s="80" t="s">
        <v>263</v>
      </c>
      <c r="O645" s="80" t="s">
        <v>278</v>
      </c>
      <c r="P645" s="80" t="s">
        <v>222</v>
      </c>
      <c r="Q645" s="80" t="s">
        <v>204</v>
      </c>
    </row>
    <row r="646" spans="1:17" ht="65" x14ac:dyDescent="0.2">
      <c r="A646" s="129" t="s">
        <v>232</v>
      </c>
      <c r="B646" s="80" t="s">
        <v>81</v>
      </c>
      <c r="C646" s="105" t="s">
        <v>1665</v>
      </c>
      <c r="D646" s="146">
        <v>60</v>
      </c>
      <c r="E646" s="80" t="s">
        <v>17</v>
      </c>
      <c r="F646" s="80" t="s">
        <v>119</v>
      </c>
      <c r="G646" s="129" t="s">
        <v>113</v>
      </c>
      <c r="H646" s="100" t="s">
        <v>2349</v>
      </c>
      <c r="I646" s="80" t="s">
        <v>30</v>
      </c>
      <c r="J646" s="121">
        <v>105</v>
      </c>
      <c r="K646" s="80">
        <v>2021</v>
      </c>
      <c r="L646" s="121">
        <v>130</v>
      </c>
      <c r="M646" s="121">
        <v>216</v>
      </c>
      <c r="N646" s="80" t="s">
        <v>1537</v>
      </c>
      <c r="O646" s="80" t="s">
        <v>278</v>
      </c>
      <c r="P646" s="80" t="s">
        <v>231</v>
      </c>
      <c r="Q646" s="80" t="s">
        <v>119</v>
      </c>
    </row>
    <row r="647" spans="1:17" ht="39" x14ac:dyDescent="0.2">
      <c r="A647" s="131">
        <v>1.2</v>
      </c>
      <c r="B647" s="81">
        <v>8.3000000000000007</v>
      </c>
      <c r="C647" s="101" t="s">
        <v>2198</v>
      </c>
      <c r="D647" s="130">
        <f>SUM(D648:D650)</f>
        <v>270199.40000000002</v>
      </c>
      <c r="E647" s="81"/>
      <c r="F647" s="81" t="s">
        <v>766</v>
      </c>
      <c r="G647" s="131" t="s">
        <v>224</v>
      </c>
      <c r="H647" s="101" t="s">
        <v>1539</v>
      </c>
      <c r="I647" s="81" t="s">
        <v>18</v>
      </c>
      <c r="J647" s="95">
        <v>0</v>
      </c>
      <c r="K647" s="81">
        <v>2022</v>
      </c>
      <c r="L647" s="119">
        <v>50</v>
      </c>
      <c r="M647" s="119">
        <v>100</v>
      </c>
      <c r="N647" s="81" t="s">
        <v>1666</v>
      </c>
      <c r="O647" s="81" t="s">
        <v>278</v>
      </c>
      <c r="P647" s="81" t="s">
        <v>537</v>
      </c>
      <c r="Q647" s="81" t="s">
        <v>2066</v>
      </c>
    </row>
    <row r="648" spans="1:17" ht="39" x14ac:dyDescent="0.2">
      <c r="A648" s="129" t="s">
        <v>267</v>
      </c>
      <c r="B648" s="80" t="s">
        <v>1667</v>
      </c>
      <c r="C648" s="100" t="s">
        <v>1540</v>
      </c>
      <c r="D648" s="146">
        <v>229772.4</v>
      </c>
      <c r="E648" s="80" t="s">
        <v>17</v>
      </c>
      <c r="F648" s="80" t="s">
        <v>1538</v>
      </c>
      <c r="G648" s="129" t="s">
        <v>119</v>
      </c>
      <c r="H648" s="100" t="s">
        <v>2155</v>
      </c>
      <c r="I648" s="80" t="s">
        <v>18</v>
      </c>
      <c r="J648" s="121">
        <v>45</v>
      </c>
      <c r="K648" s="80">
        <v>2022</v>
      </c>
      <c r="L648" s="121">
        <v>70</v>
      </c>
      <c r="M648" s="121">
        <v>100</v>
      </c>
      <c r="N648" s="80" t="s">
        <v>1541</v>
      </c>
      <c r="O648" s="80" t="s">
        <v>1542</v>
      </c>
      <c r="P648" s="80" t="s">
        <v>258</v>
      </c>
      <c r="Q648" s="80" t="s">
        <v>2066</v>
      </c>
    </row>
    <row r="649" spans="1:17" ht="52" x14ac:dyDescent="0.2">
      <c r="A649" s="129" t="s">
        <v>634</v>
      </c>
      <c r="B649" s="80" t="s">
        <v>1668</v>
      </c>
      <c r="C649" s="100" t="s">
        <v>1543</v>
      </c>
      <c r="D649" s="146">
        <v>18427</v>
      </c>
      <c r="E649" s="80" t="s">
        <v>17</v>
      </c>
      <c r="F649" s="80" t="s">
        <v>1538</v>
      </c>
      <c r="G649" s="129" t="s">
        <v>119</v>
      </c>
      <c r="H649" s="100" t="s">
        <v>1544</v>
      </c>
      <c r="I649" s="80" t="s">
        <v>1718</v>
      </c>
      <c r="J649" s="188">
        <v>0</v>
      </c>
      <c r="K649" s="80">
        <v>2022</v>
      </c>
      <c r="L649" s="121">
        <v>20</v>
      </c>
      <c r="M649" s="121">
        <v>100</v>
      </c>
      <c r="N649" s="80" t="s">
        <v>1545</v>
      </c>
      <c r="O649" s="80" t="s">
        <v>1546</v>
      </c>
      <c r="P649" s="80" t="s">
        <v>1547</v>
      </c>
      <c r="Q649" s="80" t="s">
        <v>2067</v>
      </c>
    </row>
    <row r="650" spans="1:17" ht="39" x14ac:dyDescent="0.2">
      <c r="A650" s="129" t="s">
        <v>1236</v>
      </c>
      <c r="B650" s="80" t="s">
        <v>99</v>
      </c>
      <c r="C650" s="100" t="s">
        <v>2206</v>
      </c>
      <c r="D650" s="146">
        <v>22000</v>
      </c>
      <c r="E650" s="80" t="s">
        <v>17</v>
      </c>
      <c r="F650" s="80" t="s">
        <v>1538</v>
      </c>
      <c r="G650" s="129" t="s">
        <v>119</v>
      </c>
      <c r="H650" s="100" t="s">
        <v>1548</v>
      </c>
      <c r="I650" s="80" t="s">
        <v>1651</v>
      </c>
      <c r="J650" s="121">
        <v>30</v>
      </c>
      <c r="K650" s="80">
        <v>2022</v>
      </c>
      <c r="L650" s="121">
        <v>50</v>
      </c>
      <c r="M650" s="121">
        <v>100</v>
      </c>
      <c r="N650" s="80" t="s">
        <v>1549</v>
      </c>
      <c r="O650" s="80" t="s">
        <v>1542</v>
      </c>
      <c r="P650" s="80" t="s">
        <v>237</v>
      </c>
      <c r="Q650" s="80" t="s">
        <v>2067</v>
      </c>
    </row>
    <row r="651" spans="1:17" ht="26" x14ac:dyDescent="0.2">
      <c r="A651" s="131">
        <v>2</v>
      </c>
      <c r="B651" s="81">
        <v>8</v>
      </c>
      <c r="C651" s="106" t="s">
        <v>1551</v>
      </c>
      <c r="D651" s="130">
        <f>D652+D671+D674+D685+D687+D696+D711</f>
        <v>22578377.600000001</v>
      </c>
      <c r="E651" s="81"/>
      <c r="F651" s="81"/>
      <c r="G651" s="131"/>
      <c r="H651" s="101" t="s">
        <v>1669</v>
      </c>
      <c r="I651" s="81" t="s">
        <v>18</v>
      </c>
      <c r="J651" s="119">
        <v>31.6</v>
      </c>
      <c r="K651" s="81">
        <v>2021</v>
      </c>
      <c r="L651" s="119">
        <v>35.700000000000003</v>
      </c>
      <c r="M651" s="119">
        <v>42.5</v>
      </c>
      <c r="N651" s="119" t="s">
        <v>181</v>
      </c>
      <c r="O651" s="119" t="s">
        <v>1670</v>
      </c>
      <c r="P651" s="119" t="s">
        <v>237</v>
      </c>
      <c r="Q651" s="119" t="s">
        <v>181</v>
      </c>
    </row>
    <row r="652" spans="1:17" ht="39" x14ac:dyDescent="0.2">
      <c r="A652" s="131">
        <v>2.1</v>
      </c>
      <c r="B652" s="131" t="s">
        <v>1671</v>
      </c>
      <c r="C652" s="101" t="s">
        <v>2207</v>
      </c>
      <c r="D652" s="130">
        <f>SUM(D653:D670)</f>
        <v>1977497.6000000001</v>
      </c>
      <c r="E652" s="81"/>
      <c r="F652" s="81" t="s">
        <v>1155</v>
      </c>
      <c r="G652" s="131" t="s">
        <v>2764</v>
      </c>
      <c r="H652" s="101" t="s">
        <v>1552</v>
      </c>
      <c r="I652" s="81" t="s">
        <v>18</v>
      </c>
      <c r="J652" s="119"/>
      <c r="K652" s="81"/>
      <c r="L652" s="119"/>
      <c r="M652" s="119"/>
      <c r="N652" s="81" t="s">
        <v>333</v>
      </c>
      <c r="O652" s="81" t="s">
        <v>333</v>
      </c>
      <c r="P652" s="81" t="s">
        <v>333</v>
      </c>
      <c r="Q652" s="81" t="s">
        <v>333</v>
      </c>
    </row>
    <row r="653" spans="1:17" ht="52" x14ac:dyDescent="0.2">
      <c r="A653" s="129" t="s">
        <v>652</v>
      </c>
      <c r="B653" s="80" t="s">
        <v>1672</v>
      </c>
      <c r="C653" s="100" t="s">
        <v>2208</v>
      </c>
      <c r="D653" s="146">
        <v>165000</v>
      </c>
      <c r="E653" s="80" t="s">
        <v>1555</v>
      </c>
      <c r="F653" s="80" t="s">
        <v>185</v>
      </c>
      <c r="G653" s="129" t="s">
        <v>2767</v>
      </c>
      <c r="H653" s="148" t="s">
        <v>2637</v>
      </c>
      <c r="I653" s="129" t="s">
        <v>883</v>
      </c>
      <c r="J653" s="129">
        <v>23.4</v>
      </c>
      <c r="K653" s="129">
        <v>2021</v>
      </c>
      <c r="L653" s="129">
        <v>46.8</v>
      </c>
      <c r="M653" s="129">
        <v>93.6</v>
      </c>
      <c r="N653" s="129" t="s">
        <v>2638</v>
      </c>
      <c r="O653" s="129" t="s">
        <v>2639</v>
      </c>
      <c r="P653" s="129" t="s">
        <v>2640</v>
      </c>
      <c r="Q653" s="129" t="s">
        <v>2638</v>
      </c>
    </row>
    <row r="654" spans="1:17" ht="26" x14ac:dyDescent="0.2">
      <c r="A654" s="401" t="s">
        <v>361</v>
      </c>
      <c r="B654" s="401" t="s">
        <v>1554</v>
      </c>
      <c r="C654" s="404" t="s">
        <v>2427</v>
      </c>
      <c r="D654" s="405">
        <v>500000</v>
      </c>
      <c r="E654" s="401" t="s">
        <v>1555</v>
      </c>
      <c r="F654" s="401" t="s">
        <v>185</v>
      </c>
      <c r="G654" s="401" t="s">
        <v>103</v>
      </c>
      <c r="H654" s="105" t="s">
        <v>1556</v>
      </c>
      <c r="I654" s="80" t="s">
        <v>1557</v>
      </c>
      <c r="J654" s="121">
        <v>8900</v>
      </c>
      <c r="K654" s="80">
        <v>2021</v>
      </c>
      <c r="L654" s="121">
        <v>10000</v>
      </c>
      <c r="M654" s="121">
        <v>30000</v>
      </c>
      <c r="N654" s="80" t="s">
        <v>1673</v>
      </c>
      <c r="O654" s="80" t="s">
        <v>1553</v>
      </c>
      <c r="P654" s="80" t="s">
        <v>237</v>
      </c>
      <c r="Q654" s="80" t="s">
        <v>710</v>
      </c>
    </row>
    <row r="655" spans="1:17" ht="26" x14ac:dyDescent="0.2">
      <c r="A655" s="401"/>
      <c r="B655" s="401"/>
      <c r="C655" s="404"/>
      <c r="D655" s="405"/>
      <c r="E655" s="401"/>
      <c r="F655" s="401"/>
      <c r="G655" s="401"/>
      <c r="H655" s="105" t="s">
        <v>1558</v>
      </c>
      <c r="I655" s="80" t="s">
        <v>1557</v>
      </c>
      <c r="J655" s="121">
        <v>2800</v>
      </c>
      <c r="K655" s="80">
        <v>2021</v>
      </c>
      <c r="L655" s="121">
        <v>5000</v>
      </c>
      <c r="M655" s="121">
        <v>25000</v>
      </c>
      <c r="N655" s="80" t="s">
        <v>1673</v>
      </c>
      <c r="O655" s="80" t="s">
        <v>1553</v>
      </c>
      <c r="P655" s="80" t="s">
        <v>237</v>
      </c>
      <c r="Q655" s="80" t="s">
        <v>710</v>
      </c>
    </row>
    <row r="656" spans="1:17" ht="26" x14ac:dyDescent="0.2">
      <c r="A656" s="401"/>
      <c r="B656" s="401"/>
      <c r="C656" s="404"/>
      <c r="D656" s="405"/>
      <c r="E656" s="401"/>
      <c r="F656" s="401"/>
      <c r="G656" s="401"/>
      <c r="H656" s="100" t="s">
        <v>1559</v>
      </c>
      <c r="I656" s="80" t="s">
        <v>18</v>
      </c>
      <c r="J656" s="121">
        <v>62.4</v>
      </c>
      <c r="K656" s="80">
        <v>2021</v>
      </c>
      <c r="L656" s="121">
        <v>80</v>
      </c>
      <c r="M656" s="121">
        <v>90</v>
      </c>
      <c r="N656" s="80" t="s">
        <v>1673</v>
      </c>
      <c r="O656" s="80" t="s">
        <v>1553</v>
      </c>
      <c r="P656" s="80" t="s">
        <v>237</v>
      </c>
      <c r="Q656" s="80" t="s">
        <v>710</v>
      </c>
    </row>
    <row r="657" spans="1:17" ht="26" x14ac:dyDescent="0.2">
      <c r="A657" s="401"/>
      <c r="B657" s="401"/>
      <c r="C657" s="404"/>
      <c r="D657" s="405"/>
      <c r="E657" s="401"/>
      <c r="F657" s="401"/>
      <c r="G657" s="401"/>
      <c r="H657" s="100" t="s">
        <v>1560</v>
      </c>
      <c r="I657" s="80" t="s">
        <v>30</v>
      </c>
      <c r="J657" s="121">
        <v>3000</v>
      </c>
      <c r="K657" s="80">
        <v>2021</v>
      </c>
      <c r="L657" s="121">
        <v>6000</v>
      </c>
      <c r="M657" s="121">
        <v>10000</v>
      </c>
      <c r="N657" s="80" t="s">
        <v>1673</v>
      </c>
      <c r="O657" s="80" t="s">
        <v>1553</v>
      </c>
      <c r="P657" s="80" t="s">
        <v>237</v>
      </c>
      <c r="Q657" s="80" t="s">
        <v>710</v>
      </c>
    </row>
    <row r="658" spans="1:17" ht="26" x14ac:dyDescent="0.2">
      <c r="A658" s="401"/>
      <c r="B658" s="401"/>
      <c r="C658" s="404"/>
      <c r="D658" s="405"/>
      <c r="E658" s="401"/>
      <c r="F658" s="401"/>
      <c r="G658" s="401"/>
      <c r="H658" s="100" t="s">
        <v>1561</v>
      </c>
      <c r="I658" s="80" t="s">
        <v>18</v>
      </c>
      <c r="J658" s="121">
        <v>52</v>
      </c>
      <c r="K658" s="80">
        <v>2021</v>
      </c>
      <c r="L658" s="121">
        <v>60</v>
      </c>
      <c r="M658" s="121">
        <v>80</v>
      </c>
      <c r="N658" s="80" t="s">
        <v>1673</v>
      </c>
      <c r="O658" s="80" t="s">
        <v>1553</v>
      </c>
      <c r="P658" s="80" t="s">
        <v>237</v>
      </c>
      <c r="Q658" s="80" t="s">
        <v>710</v>
      </c>
    </row>
    <row r="659" spans="1:17" ht="26" x14ac:dyDescent="0.2">
      <c r="A659" s="401"/>
      <c r="B659" s="401"/>
      <c r="C659" s="404"/>
      <c r="D659" s="405"/>
      <c r="E659" s="401"/>
      <c r="F659" s="401"/>
      <c r="G659" s="401"/>
      <c r="H659" s="100" t="s">
        <v>1562</v>
      </c>
      <c r="I659" s="80" t="s">
        <v>18</v>
      </c>
      <c r="J659" s="121">
        <v>100</v>
      </c>
      <c r="K659" s="80">
        <v>2021</v>
      </c>
      <c r="L659" s="121">
        <v>10</v>
      </c>
      <c r="M659" s="121">
        <v>50</v>
      </c>
      <c r="N659" s="80" t="s">
        <v>1673</v>
      </c>
      <c r="O659" s="80" t="s">
        <v>1553</v>
      </c>
      <c r="P659" s="80" t="s">
        <v>237</v>
      </c>
      <c r="Q659" s="80" t="s">
        <v>710</v>
      </c>
    </row>
    <row r="660" spans="1:17" ht="12.75" customHeight="1" x14ac:dyDescent="0.2">
      <c r="A660" s="401" t="s">
        <v>366</v>
      </c>
      <c r="B660" s="401" t="s">
        <v>1674</v>
      </c>
      <c r="C660" s="404" t="s">
        <v>2428</v>
      </c>
      <c r="D660" s="405">
        <v>1257497.6000000001</v>
      </c>
      <c r="E660" s="409" t="s">
        <v>568</v>
      </c>
      <c r="F660" s="401" t="s">
        <v>185</v>
      </c>
      <c r="G660" s="401" t="s">
        <v>204</v>
      </c>
      <c r="H660" s="105" t="s">
        <v>2343</v>
      </c>
      <c r="I660" s="80" t="s">
        <v>18</v>
      </c>
      <c r="J660" s="121">
        <v>100</v>
      </c>
      <c r="K660" s="80">
        <v>2021</v>
      </c>
      <c r="L660" s="121">
        <v>100</v>
      </c>
      <c r="M660" s="121">
        <v>100</v>
      </c>
      <c r="N660" s="401" t="s">
        <v>1673</v>
      </c>
      <c r="O660" s="401" t="s">
        <v>1553</v>
      </c>
      <c r="P660" s="401" t="s">
        <v>258</v>
      </c>
      <c r="Q660" s="401" t="s">
        <v>710</v>
      </c>
    </row>
    <row r="661" spans="1:17" x14ac:dyDescent="0.2">
      <c r="A661" s="401"/>
      <c r="B661" s="401"/>
      <c r="C661" s="404"/>
      <c r="D661" s="405"/>
      <c r="E661" s="413"/>
      <c r="F661" s="401"/>
      <c r="G661" s="401"/>
      <c r="H661" s="105" t="s">
        <v>2342</v>
      </c>
      <c r="I661" s="80" t="s">
        <v>18</v>
      </c>
      <c r="J661" s="121">
        <v>100</v>
      </c>
      <c r="K661" s="80">
        <v>2021</v>
      </c>
      <c r="L661" s="121">
        <v>100</v>
      </c>
      <c r="M661" s="121">
        <v>100</v>
      </c>
      <c r="N661" s="401"/>
      <c r="O661" s="401"/>
      <c r="P661" s="401"/>
      <c r="Q661" s="401"/>
    </row>
    <row r="662" spans="1:17" ht="26" x14ac:dyDescent="0.2">
      <c r="A662" s="401"/>
      <c r="B662" s="401"/>
      <c r="C662" s="404"/>
      <c r="D662" s="405"/>
      <c r="E662" s="413"/>
      <c r="F662" s="401"/>
      <c r="G662" s="401"/>
      <c r="H662" s="105" t="s">
        <v>2339</v>
      </c>
      <c r="I662" s="80" t="s">
        <v>18</v>
      </c>
      <c r="J662" s="121">
        <v>60</v>
      </c>
      <c r="K662" s="80">
        <v>2021</v>
      </c>
      <c r="L662" s="121">
        <v>80</v>
      </c>
      <c r="M662" s="121">
        <v>100</v>
      </c>
      <c r="N662" s="80" t="s">
        <v>1673</v>
      </c>
      <c r="O662" s="80" t="s">
        <v>1553</v>
      </c>
      <c r="P662" s="80" t="s">
        <v>237</v>
      </c>
      <c r="Q662" s="80" t="s">
        <v>710</v>
      </c>
    </row>
    <row r="663" spans="1:17" ht="26" x14ac:dyDescent="0.2">
      <c r="A663" s="401"/>
      <c r="B663" s="401"/>
      <c r="C663" s="404"/>
      <c r="D663" s="405"/>
      <c r="E663" s="413"/>
      <c r="F663" s="401"/>
      <c r="G663" s="401"/>
      <c r="H663" s="100" t="s">
        <v>2337</v>
      </c>
      <c r="I663" s="80" t="s">
        <v>18</v>
      </c>
      <c r="J663" s="188">
        <v>0</v>
      </c>
      <c r="K663" s="80">
        <v>2021</v>
      </c>
      <c r="L663" s="121">
        <v>10</v>
      </c>
      <c r="M663" s="121">
        <v>20</v>
      </c>
      <c r="N663" s="80" t="s">
        <v>1673</v>
      </c>
      <c r="O663" s="80" t="s">
        <v>1553</v>
      </c>
      <c r="P663" s="80" t="s">
        <v>237</v>
      </c>
      <c r="Q663" s="80" t="s">
        <v>710</v>
      </c>
    </row>
    <row r="664" spans="1:17" ht="26" x14ac:dyDescent="0.2">
      <c r="A664" s="401"/>
      <c r="B664" s="401"/>
      <c r="C664" s="404"/>
      <c r="D664" s="405"/>
      <c r="E664" s="413"/>
      <c r="F664" s="401"/>
      <c r="G664" s="401"/>
      <c r="H664" s="100" t="s">
        <v>2335</v>
      </c>
      <c r="I664" s="80" t="s">
        <v>18</v>
      </c>
      <c r="J664" s="188">
        <v>0</v>
      </c>
      <c r="K664" s="80">
        <v>2021</v>
      </c>
      <c r="L664" s="121">
        <v>40</v>
      </c>
      <c r="M664" s="121">
        <v>60</v>
      </c>
      <c r="N664" s="80" t="s">
        <v>1673</v>
      </c>
      <c r="O664" s="80" t="s">
        <v>1553</v>
      </c>
      <c r="P664" s="80" t="s">
        <v>237</v>
      </c>
      <c r="Q664" s="80" t="s">
        <v>710</v>
      </c>
    </row>
    <row r="665" spans="1:17" ht="26" x14ac:dyDescent="0.2">
      <c r="A665" s="401"/>
      <c r="B665" s="401"/>
      <c r="C665" s="404"/>
      <c r="D665" s="405"/>
      <c r="E665" s="410"/>
      <c r="F665" s="80" t="s">
        <v>185</v>
      </c>
      <c r="G665" s="129" t="s">
        <v>2768</v>
      </c>
      <c r="H665" s="100" t="s">
        <v>1952</v>
      </c>
      <c r="I665" s="80" t="s">
        <v>18</v>
      </c>
      <c r="J665" s="121" t="s">
        <v>1956</v>
      </c>
      <c r="K665" s="80">
        <v>2021</v>
      </c>
      <c r="L665" s="121">
        <v>142</v>
      </c>
      <c r="M665" s="121">
        <v>162</v>
      </c>
      <c r="N665" s="80" t="s">
        <v>185</v>
      </c>
      <c r="O665" s="80" t="s">
        <v>1553</v>
      </c>
      <c r="P665" s="80" t="s">
        <v>237</v>
      </c>
      <c r="Q665" s="80" t="s">
        <v>1675</v>
      </c>
    </row>
    <row r="666" spans="1:17" ht="26" x14ac:dyDescent="0.2">
      <c r="A666" s="401" t="s">
        <v>372</v>
      </c>
      <c r="B666" s="401" t="s">
        <v>1003</v>
      </c>
      <c r="C666" s="404" t="s">
        <v>2429</v>
      </c>
      <c r="D666" s="405">
        <v>28000</v>
      </c>
      <c r="E666" s="401" t="s">
        <v>17</v>
      </c>
      <c r="F666" s="401" t="s">
        <v>185</v>
      </c>
      <c r="G666" s="401" t="s">
        <v>1563</v>
      </c>
      <c r="H666" s="100" t="s">
        <v>1564</v>
      </c>
      <c r="I666" s="80" t="s">
        <v>939</v>
      </c>
      <c r="J666" s="121">
        <v>630</v>
      </c>
      <c r="K666" s="80">
        <v>2021</v>
      </c>
      <c r="L666" s="121">
        <v>3000</v>
      </c>
      <c r="M666" s="121">
        <v>8000</v>
      </c>
      <c r="N666" s="80" t="s">
        <v>185</v>
      </c>
      <c r="O666" s="80" t="s">
        <v>278</v>
      </c>
      <c r="P666" s="80" t="s">
        <v>237</v>
      </c>
      <c r="Q666" s="80" t="s">
        <v>710</v>
      </c>
    </row>
    <row r="667" spans="1:17" ht="117" x14ac:dyDescent="0.2">
      <c r="A667" s="401"/>
      <c r="B667" s="401"/>
      <c r="C667" s="404"/>
      <c r="D667" s="405"/>
      <c r="E667" s="401"/>
      <c r="F667" s="401"/>
      <c r="G667" s="401"/>
      <c r="H667" s="100" t="s">
        <v>2334</v>
      </c>
      <c r="I667" s="80" t="s">
        <v>18</v>
      </c>
      <c r="J667" s="121" t="s">
        <v>1676</v>
      </c>
      <c r="K667" s="80">
        <v>2021</v>
      </c>
      <c r="L667" s="121">
        <v>60</v>
      </c>
      <c r="M667" s="121">
        <v>100</v>
      </c>
      <c r="N667" s="80" t="s">
        <v>185</v>
      </c>
      <c r="O667" s="80" t="s">
        <v>278</v>
      </c>
      <c r="P667" s="80" t="s">
        <v>237</v>
      </c>
      <c r="Q667" s="80" t="s">
        <v>710</v>
      </c>
    </row>
    <row r="668" spans="1:17" ht="26" x14ac:dyDescent="0.2">
      <c r="A668" s="401"/>
      <c r="B668" s="401"/>
      <c r="C668" s="404"/>
      <c r="D668" s="405"/>
      <c r="E668" s="401"/>
      <c r="F668" s="401"/>
      <c r="G668" s="401"/>
      <c r="H668" s="100" t="s">
        <v>1565</v>
      </c>
      <c r="I668" s="80" t="s">
        <v>939</v>
      </c>
      <c r="J668" s="121">
        <v>900</v>
      </c>
      <c r="K668" s="80">
        <v>2021</v>
      </c>
      <c r="L668" s="121">
        <v>1400</v>
      </c>
      <c r="M668" s="121">
        <v>2000</v>
      </c>
      <c r="N668" s="80" t="s">
        <v>185</v>
      </c>
      <c r="O668" s="80" t="s">
        <v>278</v>
      </c>
      <c r="P668" s="80" t="s">
        <v>237</v>
      </c>
      <c r="Q668" s="80" t="s">
        <v>710</v>
      </c>
    </row>
    <row r="669" spans="1:17" ht="39" x14ac:dyDescent="0.2">
      <c r="A669" s="129" t="s">
        <v>952</v>
      </c>
      <c r="B669" s="80" t="s">
        <v>93</v>
      </c>
      <c r="C669" s="100" t="s">
        <v>2430</v>
      </c>
      <c r="D669" s="146">
        <v>4500</v>
      </c>
      <c r="E669" s="80" t="s">
        <v>17</v>
      </c>
      <c r="F669" s="80" t="s">
        <v>185</v>
      </c>
      <c r="G669" s="129" t="s">
        <v>2767</v>
      </c>
      <c r="H669" s="100" t="s">
        <v>1566</v>
      </c>
      <c r="I669" s="80" t="s">
        <v>18</v>
      </c>
      <c r="J669" s="121">
        <v>100</v>
      </c>
      <c r="K669" s="80">
        <v>2021</v>
      </c>
      <c r="L669" s="121">
        <v>4</v>
      </c>
      <c r="M669" s="121">
        <v>10</v>
      </c>
      <c r="N669" s="80" t="s">
        <v>1567</v>
      </c>
      <c r="O669" s="80" t="s">
        <v>1568</v>
      </c>
      <c r="P669" s="80" t="s">
        <v>237</v>
      </c>
      <c r="Q669" s="80" t="s">
        <v>1569</v>
      </c>
    </row>
    <row r="670" spans="1:17" ht="26" x14ac:dyDescent="0.2">
      <c r="A670" s="129" t="s">
        <v>956</v>
      </c>
      <c r="B670" s="80" t="s">
        <v>942</v>
      </c>
      <c r="C670" s="243" t="s">
        <v>2431</v>
      </c>
      <c r="D670" s="146">
        <v>22500</v>
      </c>
      <c r="E670" s="80" t="s">
        <v>17</v>
      </c>
      <c r="F670" s="80" t="s">
        <v>185</v>
      </c>
      <c r="G670" s="129" t="s">
        <v>2767</v>
      </c>
      <c r="H670" s="100" t="s">
        <v>1570</v>
      </c>
      <c r="I670" s="80" t="s">
        <v>2017</v>
      </c>
      <c r="J670" s="121">
        <v>78.599999999999994</v>
      </c>
      <c r="K670" s="80">
        <v>2021</v>
      </c>
      <c r="L670" s="121">
        <v>100</v>
      </c>
      <c r="M670" s="121">
        <v>130</v>
      </c>
      <c r="N670" s="80" t="s">
        <v>1677</v>
      </c>
      <c r="O670" s="80" t="s">
        <v>333</v>
      </c>
      <c r="P670" s="80" t="s">
        <v>237</v>
      </c>
      <c r="Q670" s="80" t="s">
        <v>185</v>
      </c>
    </row>
    <row r="671" spans="1:17" ht="65" x14ac:dyDescent="0.2">
      <c r="A671" s="131">
        <v>2.2000000000000002</v>
      </c>
      <c r="B671" s="131" t="s">
        <v>1671</v>
      </c>
      <c r="C671" s="101" t="s">
        <v>2432</v>
      </c>
      <c r="D671" s="130">
        <f>SUM(D672:D673)</f>
        <v>54100</v>
      </c>
      <c r="E671" s="81"/>
      <c r="F671" s="81" t="s">
        <v>1155</v>
      </c>
      <c r="G671" s="131" t="s">
        <v>2764</v>
      </c>
      <c r="H671" s="101" t="s">
        <v>2332</v>
      </c>
      <c r="I671" s="81" t="s">
        <v>30</v>
      </c>
      <c r="J671" s="119"/>
      <c r="K671" s="81"/>
      <c r="L671" s="119"/>
      <c r="M671" s="119"/>
      <c r="N671" s="81" t="s">
        <v>333</v>
      </c>
      <c r="O671" s="81" t="s">
        <v>333</v>
      </c>
      <c r="P671" s="81" t="s">
        <v>333</v>
      </c>
      <c r="Q671" s="81" t="s">
        <v>333</v>
      </c>
    </row>
    <row r="672" spans="1:17" ht="52" x14ac:dyDescent="0.2">
      <c r="A672" s="129" t="s">
        <v>377</v>
      </c>
      <c r="B672" s="80" t="s">
        <v>1678</v>
      </c>
      <c r="C672" s="100" t="s">
        <v>2641</v>
      </c>
      <c r="D672" s="146">
        <v>42000</v>
      </c>
      <c r="E672" s="80" t="s">
        <v>1555</v>
      </c>
      <c r="F672" s="80" t="s">
        <v>185</v>
      </c>
      <c r="G672" s="129" t="s">
        <v>2767</v>
      </c>
      <c r="H672" s="100" t="s">
        <v>2642</v>
      </c>
      <c r="I672" s="80" t="s">
        <v>30</v>
      </c>
      <c r="J672" s="121">
        <v>6</v>
      </c>
      <c r="K672" s="80">
        <v>2021</v>
      </c>
      <c r="L672" s="121">
        <v>10</v>
      </c>
      <c r="M672" s="121">
        <v>20</v>
      </c>
      <c r="N672" s="80" t="s">
        <v>185</v>
      </c>
      <c r="O672" s="80" t="s">
        <v>1553</v>
      </c>
      <c r="P672" s="80" t="s">
        <v>237</v>
      </c>
      <c r="Q672" s="80" t="s">
        <v>185</v>
      </c>
    </row>
    <row r="673" spans="1:17" ht="52" x14ac:dyDescent="0.2">
      <c r="A673" s="129" t="s">
        <v>381</v>
      </c>
      <c r="B673" s="80" t="s">
        <v>1679</v>
      </c>
      <c r="C673" s="100" t="s">
        <v>2433</v>
      </c>
      <c r="D673" s="146">
        <v>12100</v>
      </c>
      <c r="E673" s="80" t="s">
        <v>1555</v>
      </c>
      <c r="F673" s="80" t="s">
        <v>185</v>
      </c>
      <c r="G673" s="129" t="s">
        <v>2767</v>
      </c>
      <c r="H673" s="100" t="s">
        <v>1571</v>
      </c>
      <c r="I673" s="80" t="s">
        <v>883</v>
      </c>
      <c r="J673" s="121">
        <v>25480</v>
      </c>
      <c r="K673" s="80">
        <v>2020</v>
      </c>
      <c r="L673" s="121">
        <v>38220</v>
      </c>
      <c r="M673" s="121">
        <v>63700</v>
      </c>
      <c r="N673" s="80" t="s">
        <v>181</v>
      </c>
      <c r="O673" s="80" t="s">
        <v>1572</v>
      </c>
      <c r="P673" s="80" t="s">
        <v>237</v>
      </c>
      <c r="Q673" s="80" t="s">
        <v>185</v>
      </c>
    </row>
    <row r="674" spans="1:17" ht="39" x14ac:dyDescent="0.2">
      <c r="A674" s="131">
        <v>2.2999999999999998</v>
      </c>
      <c r="B674" s="131" t="s">
        <v>1671</v>
      </c>
      <c r="C674" s="101" t="s">
        <v>2434</v>
      </c>
      <c r="D674" s="130">
        <f>SUM(D675:D684)</f>
        <v>506600</v>
      </c>
      <c r="E674" s="81"/>
      <c r="F674" s="113" t="s">
        <v>1155</v>
      </c>
      <c r="G674" s="131" t="s">
        <v>2764</v>
      </c>
      <c r="H674" s="101" t="s">
        <v>2321</v>
      </c>
      <c r="I674" s="81" t="s">
        <v>30</v>
      </c>
      <c r="J674" s="119"/>
      <c r="K674" s="81"/>
      <c r="L674" s="119"/>
      <c r="M674" s="119"/>
      <c r="N674" s="81" t="s">
        <v>333</v>
      </c>
      <c r="O674" s="81" t="s">
        <v>333</v>
      </c>
      <c r="P674" s="81" t="s">
        <v>333</v>
      </c>
      <c r="Q674" s="81" t="s">
        <v>333</v>
      </c>
    </row>
    <row r="675" spans="1:17" ht="39" x14ac:dyDescent="0.2">
      <c r="A675" s="129" t="s">
        <v>395</v>
      </c>
      <c r="B675" s="80" t="s">
        <v>1680</v>
      </c>
      <c r="C675" s="100" t="s">
        <v>2588</v>
      </c>
      <c r="D675" s="146">
        <v>300</v>
      </c>
      <c r="E675" s="80" t="s">
        <v>17</v>
      </c>
      <c r="F675" s="80" t="s">
        <v>185</v>
      </c>
      <c r="G675" s="129" t="s">
        <v>1573</v>
      </c>
      <c r="H675" s="100" t="s">
        <v>1574</v>
      </c>
      <c r="I675" s="80" t="s">
        <v>1575</v>
      </c>
      <c r="J675" s="121">
        <v>15000</v>
      </c>
      <c r="K675" s="80">
        <v>2021</v>
      </c>
      <c r="L675" s="121" t="s">
        <v>1967</v>
      </c>
      <c r="M675" s="121" t="s">
        <v>1968</v>
      </c>
      <c r="N675" s="80" t="s">
        <v>1576</v>
      </c>
      <c r="O675" s="80" t="s">
        <v>1577</v>
      </c>
      <c r="P675" s="80" t="s">
        <v>317</v>
      </c>
      <c r="Q675" s="80" t="s">
        <v>1576</v>
      </c>
    </row>
    <row r="676" spans="1:17" ht="26" x14ac:dyDescent="0.2">
      <c r="A676" s="401" t="s">
        <v>398</v>
      </c>
      <c r="B676" s="401" t="s">
        <v>1681</v>
      </c>
      <c r="C676" s="404" t="s">
        <v>2623</v>
      </c>
      <c r="D676" s="146">
        <v>15000</v>
      </c>
      <c r="E676" s="80" t="s">
        <v>17</v>
      </c>
      <c r="F676" s="409" t="s">
        <v>185</v>
      </c>
      <c r="G676" s="409" t="s">
        <v>1578</v>
      </c>
      <c r="H676" s="100" t="s">
        <v>1579</v>
      </c>
      <c r="I676" s="80" t="s">
        <v>1656</v>
      </c>
      <c r="J676" s="121">
        <v>63.7</v>
      </c>
      <c r="K676" s="80">
        <v>2021</v>
      </c>
      <c r="L676" s="121">
        <v>65000</v>
      </c>
      <c r="M676" s="121">
        <v>55000</v>
      </c>
      <c r="N676" s="80" t="s">
        <v>1011</v>
      </c>
      <c r="O676" s="80" t="s">
        <v>1012</v>
      </c>
      <c r="P676" s="80" t="s">
        <v>237</v>
      </c>
      <c r="Q676" s="80" t="s">
        <v>181</v>
      </c>
    </row>
    <row r="677" spans="1:17" ht="39" x14ac:dyDescent="0.2">
      <c r="A677" s="401"/>
      <c r="B677" s="401"/>
      <c r="C677" s="404"/>
      <c r="D677" s="146">
        <v>15000</v>
      </c>
      <c r="E677" s="80" t="s">
        <v>547</v>
      </c>
      <c r="F677" s="413"/>
      <c r="G677" s="413"/>
      <c r="H677" s="100" t="s">
        <v>1580</v>
      </c>
      <c r="I677" s="80" t="s">
        <v>18</v>
      </c>
      <c r="J677" s="121">
        <v>18</v>
      </c>
      <c r="K677" s="80">
        <v>2021</v>
      </c>
      <c r="L677" s="121">
        <v>22</v>
      </c>
      <c r="M677" s="121">
        <v>30</v>
      </c>
      <c r="N677" s="80" t="s">
        <v>105</v>
      </c>
      <c r="O677" s="80" t="s">
        <v>1581</v>
      </c>
      <c r="P677" s="80" t="s">
        <v>237</v>
      </c>
      <c r="Q677" s="80" t="s">
        <v>710</v>
      </c>
    </row>
    <row r="678" spans="1:17" ht="65" x14ac:dyDescent="0.2">
      <c r="A678" s="401"/>
      <c r="B678" s="401"/>
      <c r="C678" s="404"/>
      <c r="D678" s="146">
        <v>10000</v>
      </c>
      <c r="E678" s="80" t="s">
        <v>17</v>
      </c>
      <c r="F678" s="410"/>
      <c r="G678" s="410"/>
      <c r="H678" s="100" t="s">
        <v>1582</v>
      </c>
      <c r="I678" s="80" t="s">
        <v>1583</v>
      </c>
      <c r="J678" s="121" t="s">
        <v>587</v>
      </c>
      <c r="K678" s="80">
        <v>2019</v>
      </c>
      <c r="L678" s="121" t="s">
        <v>587</v>
      </c>
      <c r="M678" s="121" t="s">
        <v>587</v>
      </c>
      <c r="N678" s="80" t="s">
        <v>1584</v>
      </c>
      <c r="O678" s="80" t="s">
        <v>1083</v>
      </c>
      <c r="P678" s="80" t="s">
        <v>537</v>
      </c>
      <c r="Q678" s="80" t="s">
        <v>1682</v>
      </c>
    </row>
    <row r="679" spans="1:17" ht="182" x14ac:dyDescent="0.2">
      <c r="A679" s="401" t="s">
        <v>401</v>
      </c>
      <c r="B679" s="409" t="s">
        <v>2156</v>
      </c>
      <c r="C679" s="404" t="s">
        <v>2624</v>
      </c>
      <c r="D679" s="146">
        <v>201300</v>
      </c>
      <c r="E679" s="116" t="s">
        <v>17</v>
      </c>
      <c r="F679" s="409" t="s">
        <v>185</v>
      </c>
      <c r="G679" s="409" t="s">
        <v>2768</v>
      </c>
      <c r="H679" s="100" t="s">
        <v>1652</v>
      </c>
      <c r="I679" s="80" t="s">
        <v>18</v>
      </c>
      <c r="J679" s="121" t="s">
        <v>1683</v>
      </c>
      <c r="K679" s="80">
        <v>2021</v>
      </c>
      <c r="L679" s="121" t="s">
        <v>1978</v>
      </c>
      <c r="M679" s="121" t="s">
        <v>1977</v>
      </c>
      <c r="N679" s="80" t="s">
        <v>1585</v>
      </c>
      <c r="O679" s="80" t="s">
        <v>1586</v>
      </c>
      <c r="P679" s="80" t="s">
        <v>237</v>
      </c>
      <c r="Q679" s="80" t="s">
        <v>185</v>
      </c>
    </row>
    <row r="680" spans="1:17" ht="65" x14ac:dyDescent="0.2">
      <c r="A680" s="401"/>
      <c r="B680" s="410"/>
      <c r="C680" s="404"/>
      <c r="D680" s="146">
        <v>22000</v>
      </c>
      <c r="E680" s="116" t="s">
        <v>17</v>
      </c>
      <c r="F680" s="410"/>
      <c r="G680" s="410"/>
      <c r="H680" s="100" t="s">
        <v>2320</v>
      </c>
      <c r="I680" s="80" t="s">
        <v>30</v>
      </c>
      <c r="J680" s="121">
        <v>1</v>
      </c>
      <c r="K680" s="80">
        <v>2021</v>
      </c>
      <c r="L680" s="121" t="s">
        <v>1684</v>
      </c>
      <c r="M680" s="121" t="s">
        <v>1685</v>
      </c>
      <c r="N680" s="80" t="s">
        <v>1585</v>
      </c>
      <c r="O680" s="80" t="s">
        <v>1586</v>
      </c>
      <c r="P680" s="80" t="s">
        <v>237</v>
      </c>
      <c r="Q680" s="80" t="s">
        <v>1587</v>
      </c>
    </row>
    <row r="681" spans="1:17" ht="65" x14ac:dyDescent="0.2">
      <c r="A681" s="129" t="s">
        <v>1372</v>
      </c>
      <c r="B681" s="401" t="s">
        <v>94</v>
      </c>
      <c r="C681" s="408" t="s">
        <v>2438</v>
      </c>
      <c r="D681" s="405">
        <v>208000</v>
      </c>
      <c r="E681" s="409" t="s">
        <v>568</v>
      </c>
      <c r="F681" s="80" t="s">
        <v>185</v>
      </c>
      <c r="G681" s="129" t="s">
        <v>2768</v>
      </c>
      <c r="H681" s="100" t="s">
        <v>1686</v>
      </c>
      <c r="I681" s="80" t="s">
        <v>18</v>
      </c>
      <c r="J681" s="121">
        <v>85</v>
      </c>
      <c r="K681" s="80">
        <v>2022</v>
      </c>
      <c r="L681" s="121">
        <v>90</v>
      </c>
      <c r="M681" s="121">
        <v>100</v>
      </c>
      <c r="N681" s="80" t="s">
        <v>1585</v>
      </c>
      <c r="O681" s="80" t="s">
        <v>1586</v>
      </c>
      <c r="P681" s="80" t="s">
        <v>237</v>
      </c>
      <c r="Q681" s="80" t="s">
        <v>1587</v>
      </c>
    </row>
    <row r="682" spans="1:17" ht="39" x14ac:dyDescent="0.2">
      <c r="A682" s="129"/>
      <c r="B682" s="401"/>
      <c r="C682" s="408"/>
      <c r="D682" s="405"/>
      <c r="E682" s="410"/>
      <c r="F682" s="80" t="s">
        <v>185</v>
      </c>
      <c r="G682" s="129" t="s">
        <v>1658</v>
      </c>
      <c r="H682" s="100" t="s">
        <v>1687</v>
      </c>
      <c r="I682" s="80" t="s">
        <v>30</v>
      </c>
      <c r="J682" s="121">
        <v>476</v>
      </c>
      <c r="K682" s="80">
        <v>2020</v>
      </c>
      <c r="L682" s="121">
        <v>526</v>
      </c>
      <c r="M682" s="121">
        <v>576</v>
      </c>
      <c r="N682" s="80" t="s">
        <v>1688</v>
      </c>
      <c r="O682" s="80" t="s">
        <v>278</v>
      </c>
      <c r="P682" s="80" t="s">
        <v>237</v>
      </c>
      <c r="Q682" s="80" t="s">
        <v>1689</v>
      </c>
    </row>
    <row r="683" spans="1:17" ht="65" x14ac:dyDescent="0.2">
      <c r="A683" s="401" t="s">
        <v>1374</v>
      </c>
      <c r="B683" s="401" t="s">
        <v>95</v>
      </c>
      <c r="C683" s="408" t="s">
        <v>2440</v>
      </c>
      <c r="D683" s="146">
        <v>15000</v>
      </c>
      <c r="E683" s="80" t="s">
        <v>1690</v>
      </c>
      <c r="F683" s="80" t="s">
        <v>185</v>
      </c>
      <c r="G683" s="129" t="s">
        <v>2768</v>
      </c>
      <c r="H683" s="100" t="s">
        <v>2319</v>
      </c>
      <c r="I683" s="80" t="s">
        <v>30</v>
      </c>
      <c r="J683" s="121">
        <v>1</v>
      </c>
      <c r="K683" s="80">
        <v>2021</v>
      </c>
      <c r="L683" s="121" t="s">
        <v>235</v>
      </c>
      <c r="M683" s="121" t="s">
        <v>235</v>
      </c>
      <c r="N683" s="80" t="s">
        <v>1585</v>
      </c>
      <c r="O683" s="80" t="s">
        <v>1586</v>
      </c>
      <c r="P683" s="80" t="s">
        <v>237</v>
      </c>
      <c r="Q683" s="80" t="s">
        <v>1587</v>
      </c>
    </row>
    <row r="684" spans="1:17" ht="52" x14ac:dyDescent="0.2">
      <c r="A684" s="401"/>
      <c r="B684" s="401"/>
      <c r="C684" s="408"/>
      <c r="D684" s="146">
        <v>20000</v>
      </c>
      <c r="E684" s="129" t="s">
        <v>568</v>
      </c>
      <c r="F684" s="99" t="s">
        <v>185</v>
      </c>
      <c r="G684" s="146" t="s">
        <v>1913</v>
      </c>
      <c r="H684" s="244" t="s">
        <v>2318</v>
      </c>
      <c r="I684" s="99" t="s">
        <v>30</v>
      </c>
      <c r="J684" s="121">
        <v>842</v>
      </c>
      <c r="K684" s="80">
        <v>2020</v>
      </c>
      <c r="L684" s="121">
        <v>892</v>
      </c>
      <c r="M684" s="121">
        <v>942</v>
      </c>
      <c r="N684" s="99" t="s">
        <v>1688</v>
      </c>
      <c r="O684" s="99" t="s">
        <v>43</v>
      </c>
      <c r="P684" s="99" t="s">
        <v>237</v>
      </c>
      <c r="Q684" s="99" t="s">
        <v>1689</v>
      </c>
    </row>
    <row r="685" spans="1:17" ht="39" x14ac:dyDescent="0.2">
      <c r="A685" s="131">
        <v>2.4</v>
      </c>
      <c r="B685" s="131" t="s">
        <v>1671</v>
      </c>
      <c r="C685" s="101" t="s">
        <v>2442</v>
      </c>
      <c r="D685" s="130">
        <f>SUM(D686)</f>
        <v>1465000</v>
      </c>
      <c r="E685" s="81"/>
      <c r="F685" s="81" t="s">
        <v>1155</v>
      </c>
      <c r="G685" s="131" t="s">
        <v>2776</v>
      </c>
      <c r="H685" s="101" t="s">
        <v>2317</v>
      </c>
      <c r="I685" s="81" t="s">
        <v>30</v>
      </c>
      <c r="J685" s="119"/>
      <c r="K685" s="81"/>
      <c r="L685" s="119"/>
      <c r="M685" s="119"/>
      <c r="N685" s="81" t="s">
        <v>333</v>
      </c>
      <c r="O685" s="81" t="s">
        <v>333</v>
      </c>
      <c r="P685" s="81" t="s">
        <v>333</v>
      </c>
      <c r="Q685" s="81" t="s">
        <v>333</v>
      </c>
    </row>
    <row r="686" spans="1:17" ht="65" x14ac:dyDescent="0.2">
      <c r="A686" s="129" t="s">
        <v>410</v>
      </c>
      <c r="B686" s="80" t="s">
        <v>1691</v>
      </c>
      <c r="C686" s="100" t="s">
        <v>2443</v>
      </c>
      <c r="D686" s="146">
        <v>1465000</v>
      </c>
      <c r="E686" s="80" t="s">
        <v>1602</v>
      </c>
      <c r="F686" s="80" t="s">
        <v>204</v>
      </c>
      <c r="G686" s="129" t="s">
        <v>2777</v>
      </c>
      <c r="H686" s="100" t="s">
        <v>2317</v>
      </c>
      <c r="I686" s="80" t="s">
        <v>30</v>
      </c>
      <c r="J686" s="63" t="s">
        <v>303</v>
      </c>
      <c r="K686" s="80">
        <v>2021</v>
      </c>
      <c r="L686" s="121">
        <v>2</v>
      </c>
      <c r="M686" s="121">
        <v>5</v>
      </c>
      <c r="N686" s="80" t="s">
        <v>1692</v>
      </c>
      <c r="O686" s="80" t="s">
        <v>1553</v>
      </c>
      <c r="P686" s="80" t="s">
        <v>237</v>
      </c>
      <c r="Q686" s="80" t="s">
        <v>1692</v>
      </c>
    </row>
    <row r="687" spans="1:17" ht="39" x14ac:dyDescent="0.2">
      <c r="A687" s="131">
        <v>2.5</v>
      </c>
      <c r="B687" s="131" t="s">
        <v>1671</v>
      </c>
      <c r="C687" s="101" t="s">
        <v>2444</v>
      </c>
      <c r="D687" s="130">
        <f>SUM(D688:D695)</f>
        <v>15776600</v>
      </c>
      <c r="E687" s="81"/>
      <c r="F687" s="81" t="s">
        <v>1693</v>
      </c>
      <c r="G687" s="131" t="s">
        <v>2786</v>
      </c>
      <c r="H687" s="101" t="s">
        <v>1695</v>
      </c>
      <c r="I687" s="81" t="s">
        <v>18</v>
      </c>
      <c r="J687" s="119">
        <v>10.9</v>
      </c>
      <c r="K687" s="81">
        <v>2021</v>
      </c>
      <c r="L687" s="119">
        <v>12</v>
      </c>
      <c r="M687" s="119">
        <v>14.6</v>
      </c>
      <c r="N687" s="119" t="s">
        <v>181</v>
      </c>
      <c r="O687" s="119" t="s">
        <v>1670</v>
      </c>
      <c r="P687" s="119" t="s">
        <v>237</v>
      </c>
      <c r="Q687" s="119" t="s">
        <v>181</v>
      </c>
    </row>
    <row r="688" spans="1:17" ht="39" x14ac:dyDescent="0.2">
      <c r="A688" s="129" t="s">
        <v>419</v>
      </c>
      <c r="B688" s="80" t="s">
        <v>1659</v>
      </c>
      <c r="C688" s="100" t="s">
        <v>2445</v>
      </c>
      <c r="D688" s="162"/>
      <c r="E688" s="80"/>
      <c r="F688" s="80" t="s">
        <v>2788</v>
      </c>
      <c r="G688" s="129" t="s">
        <v>1694</v>
      </c>
      <c r="H688" s="100" t="s">
        <v>1696</v>
      </c>
      <c r="I688" s="80" t="s">
        <v>955</v>
      </c>
      <c r="J688" s="121">
        <v>679</v>
      </c>
      <c r="K688" s="80">
        <v>2021</v>
      </c>
      <c r="L688" s="121">
        <v>2479</v>
      </c>
      <c r="M688" s="121">
        <v>5479</v>
      </c>
      <c r="N688" s="80" t="s">
        <v>2070</v>
      </c>
      <c r="O688" s="121" t="s">
        <v>1670</v>
      </c>
      <c r="P688" s="121" t="s">
        <v>237</v>
      </c>
      <c r="Q688" s="80" t="s">
        <v>1697</v>
      </c>
    </row>
    <row r="689" spans="1:17" x14ac:dyDescent="0.2">
      <c r="A689" s="401" t="s">
        <v>423</v>
      </c>
      <c r="B689" s="401" t="s">
        <v>1589</v>
      </c>
      <c r="C689" s="412" t="s">
        <v>2626</v>
      </c>
      <c r="D689" s="405">
        <v>11023300</v>
      </c>
      <c r="E689" s="401" t="s">
        <v>2830</v>
      </c>
      <c r="F689" s="401" t="s">
        <v>1697</v>
      </c>
      <c r="G689" s="401" t="s">
        <v>1694</v>
      </c>
      <c r="H689" s="100" t="s">
        <v>2316</v>
      </c>
      <c r="I689" s="80" t="s">
        <v>30</v>
      </c>
      <c r="J689" s="121">
        <v>0</v>
      </c>
      <c r="K689" s="80">
        <v>2022</v>
      </c>
      <c r="L689" s="121">
        <v>3</v>
      </c>
      <c r="M689" s="121">
        <v>7</v>
      </c>
      <c r="N689" s="401" t="s">
        <v>2070</v>
      </c>
      <c r="O689" s="401" t="s">
        <v>686</v>
      </c>
      <c r="P689" s="401" t="s">
        <v>333</v>
      </c>
      <c r="Q689" s="401" t="s">
        <v>1697</v>
      </c>
    </row>
    <row r="690" spans="1:17" x14ac:dyDescent="0.2">
      <c r="A690" s="401"/>
      <c r="B690" s="401"/>
      <c r="C690" s="412"/>
      <c r="D690" s="405"/>
      <c r="E690" s="401"/>
      <c r="F690" s="401"/>
      <c r="G690" s="401"/>
      <c r="H690" s="100" t="s">
        <v>2314</v>
      </c>
      <c r="I690" s="80" t="s">
        <v>30</v>
      </c>
      <c r="J690" s="121">
        <v>0</v>
      </c>
      <c r="K690" s="80">
        <v>2022</v>
      </c>
      <c r="L690" s="121">
        <v>2563</v>
      </c>
      <c r="M690" s="121">
        <v>2871</v>
      </c>
      <c r="N690" s="401"/>
      <c r="O690" s="401"/>
      <c r="P690" s="401"/>
      <c r="Q690" s="401"/>
    </row>
    <row r="691" spans="1:17" ht="26" x14ac:dyDescent="0.2">
      <c r="A691" s="401" t="s">
        <v>427</v>
      </c>
      <c r="B691" s="401" t="s">
        <v>1698</v>
      </c>
      <c r="C691" s="404" t="s">
        <v>2627</v>
      </c>
      <c r="D691" s="405">
        <v>4753300</v>
      </c>
      <c r="E691" s="401" t="s">
        <v>2830</v>
      </c>
      <c r="F691" s="401" t="s">
        <v>175</v>
      </c>
      <c r="G691" s="401" t="s">
        <v>1694</v>
      </c>
      <c r="H691" s="100" t="s">
        <v>1590</v>
      </c>
      <c r="I691" s="80" t="s">
        <v>18</v>
      </c>
      <c r="J691" s="188">
        <v>0</v>
      </c>
      <c r="K691" s="80">
        <v>2022</v>
      </c>
      <c r="L691" s="121">
        <v>60</v>
      </c>
      <c r="M691" s="121">
        <v>55</v>
      </c>
      <c r="N691" s="401" t="s">
        <v>2070</v>
      </c>
      <c r="O691" s="401" t="s">
        <v>333</v>
      </c>
      <c r="P691" s="401" t="s">
        <v>333</v>
      </c>
      <c r="Q691" s="401" t="s">
        <v>1697</v>
      </c>
    </row>
    <row r="692" spans="1:17" ht="52" x14ac:dyDescent="0.2">
      <c r="A692" s="401"/>
      <c r="B692" s="401"/>
      <c r="C692" s="404"/>
      <c r="D692" s="405"/>
      <c r="E692" s="401"/>
      <c r="F692" s="401"/>
      <c r="G692" s="401"/>
      <c r="H692" s="100" t="s">
        <v>2315</v>
      </c>
      <c r="I692" s="80" t="s">
        <v>30</v>
      </c>
      <c r="J692" s="121">
        <v>0</v>
      </c>
      <c r="K692" s="80">
        <v>2021</v>
      </c>
      <c r="L692" s="121">
        <v>1</v>
      </c>
      <c r="M692" s="121">
        <v>3</v>
      </c>
      <c r="N692" s="401"/>
      <c r="O692" s="401"/>
      <c r="P692" s="401"/>
      <c r="Q692" s="401"/>
    </row>
    <row r="693" spans="1:17" x14ac:dyDescent="0.2">
      <c r="A693" s="401"/>
      <c r="B693" s="401"/>
      <c r="C693" s="404"/>
      <c r="D693" s="405"/>
      <c r="E693" s="401"/>
      <c r="F693" s="401"/>
      <c r="G693" s="401"/>
      <c r="H693" s="100" t="s">
        <v>2314</v>
      </c>
      <c r="I693" s="80" t="s">
        <v>30</v>
      </c>
      <c r="J693" s="121">
        <v>0</v>
      </c>
      <c r="K693" s="80">
        <v>2022</v>
      </c>
      <c r="L693" s="121">
        <v>400</v>
      </c>
      <c r="M693" s="121">
        <v>150</v>
      </c>
      <c r="N693" s="401"/>
      <c r="O693" s="401"/>
      <c r="P693" s="401"/>
      <c r="Q693" s="401"/>
    </row>
    <row r="694" spans="1:17" ht="26" x14ac:dyDescent="0.2">
      <c r="A694" s="401" t="s">
        <v>1104</v>
      </c>
      <c r="B694" s="401" t="s">
        <v>1659</v>
      </c>
      <c r="C694" s="404" t="s">
        <v>2628</v>
      </c>
      <c r="D694" s="411"/>
      <c r="E694" s="409"/>
      <c r="F694" s="409" t="s">
        <v>1697</v>
      </c>
      <c r="G694" s="409" t="s">
        <v>2795</v>
      </c>
      <c r="H694" s="100" t="s">
        <v>2183</v>
      </c>
      <c r="I694" s="80" t="s">
        <v>18</v>
      </c>
      <c r="J694" s="121" t="s">
        <v>1588</v>
      </c>
      <c r="K694" s="80">
        <v>2021</v>
      </c>
      <c r="L694" s="121" t="s">
        <v>235</v>
      </c>
      <c r="M694" s="121" t="s">
        <v>235</v>
      </c>
      <c r="N694" s="80" t="s">
        <v>2070</v>
      </c>
      <c r="O694" s="80" t="s">
        <v>686</v>
      </c>
      <c r="P694" s="80" t="s">
        <v>333</v>
      </c>
      <c r="Q694" s="80" t="s">
        <v>1697</v>
      </c>
    </row>
    <row r="695" spans="1:17" ht="26" x14ac:dyDescent="0.2">
      <c r="A695" s="401"/>
      <c r="B695" s="401"/>
      <c r="C695" s="404"/>
      <c r="D695" s="411"/>
      <c r="E695" s="410"/>
      <c r="F695" s="410"/>
      <c r="G695" s="410"/>
      <c r="H695" s="100" t="s">
        <v>2176</v>
      </c>
      <c r="I695" s="80" t="s">
        <v>687</v>
      </c>
      <c r="J695" s="121" t="s">
        <v>235</v>
      </c>
      <c r="K695" s="121" t="s">
        <v>235</v>
      </c>
      <c r="L695" s="121" t="s">
        <v>235</v>
      </c>
      <c r="M695" s="121" t="s">
        <v>235</v>
      </c>
      <c r="N695" s="80" t="s">
        <v>2070</v>
      </c>
      <c r="O695" s="80" t="s">
        <v>333</v>
      </c>
      <c r="P695" s="80" t="s">
        <v>333</v>
      </c>
      <c r="Q695" s="80" t="s">
        <v>32</v>
      </c>
    </row>
    <row r="696" spans="1:17" ht="52" x14ac:dyDescent="0.2">
      <c r="A696" s="131">
        <v>2.6</v>
      </c>
      <c r="B696" s="131" t="s">
        <v>1699</v>
      </c>
      <c r="C696" s="101" t="s">
        <v>2596</v>
      </c>
      <c r="D696" s="130">
        <f>SUM(D697:D710)</f>
        <v>25080</v>
      </c>
      <c r="E696" s="81"/>
      <c r="F696" s="81" t="s">
        <v>92</v>
      </c>
      <c r="G696" s="131" t="s">
        <v>224</v>
      </c>
      <c r="H696" s="101" t="s">
        <v>1700</v>
      </c>
      <c r="I696" s="81" t="s">
        <v>18</v>
      </c>
      <c r="J696" s="62" t="s">
        <v>235</v>
      </c>
      <c r="K696" s="81" t="s">
        <v>235</v>
      </c>
      <c r="L696" s="62" t="s">
        <v>235</v>
      </c>
      <c r="M696" s="62" t="s">
        <v>235</v>
      </c>
      <c r="N696" s="81" t="s">
        <v>2071</v>
      </c>
      <c r="O696" s="81" t="s">
        <v>1591</v>
      </c>
      <c r="P696" s="81" t="s">
        <v>237</v>
      </c>
      <c r="Q696" s="81" t="s">
        <v>113</v>
      </c>
    </row>
    <row r="697" spans="1:17" ht="52" x14ac:dyDescent="0.2">
      <c r="A697" s="401" t="s">
        <v>1592</v>
      </c>
      <c r="B697" s="401" t="s">
        <v>1701</v>
      </c>
      <c r="C697" s="404" t="s">
        <v>2449</v>
      </c>
      <c r="D697" s="6">
        <f>1300+8300</f>
        <v>9600</v>
      </c>
      <c r="E697" s="80" t="s">
        <v>628</v>
      </c>
      <c r="F697" s="80" t="s">
        <v>113</v>
      </c>
      <c r="G697" s="129" t="s">
        <v>105</v>
      </c>
      <c r="H697" s="100" t="s">
        <v>2313</v>
      </c>
      <c r="I697" s="80" t="s">
        <v>30</v>
      </c>
      <c r="J697" s="121">
        <v>10</v>
      </c>
      <c r="K697" s="80">
        <v>2021</v>
      </c>
      <c r="L697" s="121">
        <v>15</v>
      </c>
      <c r="M697" s="121">
        <v>20</v>
      </c>
      <c r="N697" s="80" t="s">
        <v>900</v>
      </c>
      <c r="O697" s="80" t="s">
        <v>43</v>
      </c>
      <c r="P697" s="80" t="s">
        <v>237</v>
      </c>
      <c r="Q697" s="80" t="s">
        <v>113</v>
      </c>
    </row>
    <row r="698" spans="1:17" ht="52" x14ac:dyDescent="0.2">
      <c r="A698" s="401"/>
      <c r="B698" s="401"/>
      <c r="C698" s="404"/>
      <c r="D698" s="151">
        <v>7280</v>
      </c>
      <c r="E698" s="80" t="s">
        <v>1550</v>
      </c>
      <c r="F698" s="80" t="s">
        <v>150</v>
      </c>
      <c r="G698" s="115"/>
      <c r="H698" s="105" t="s">
        <v>1702</v>
      </c>
      <c r="I698" s="80" t="s">
        <v>30</v>
      </c>
      <c r="J698" s="121" t="s">
        <v>1703</v>
      </c>
      <c r="K698" s="80">
        <v>2021</v>
      </c>
      <c r="L698" s="121">
        <v>15</v>
      </c>
      <c r="M698" s="121">
        <v>20</v>
      </c>
      <c r="N698" s="129" t="s">
        <v>1988</v>
      </c>
      <c r="O698" s="105" t="s">
        <v>43</v>
      </c>
      <c r="P698" s="80" t="s">
        <v>237</v>
      </c>
      <c r="Q698" s="80" t="s">
        <v>150</v>
      </c>
    </row>
    <row r="699" spans="1:17" ht="52" x14ac:dyDescent="0.2">
      <c r="A699" s="401" t="s">
        <v>1593</v>
      </c>
      <c r="B699" s="401" t="s">
        <v>1704</v>
      </c>
      <c r="C699" s="404" t="s">
        <v>2629</v>
      </c>
      <c r="D699" s="162"/>
      <c r="E699" s="80"/>
      <c r="F699" s="401" t="s">
        <v>113</v>
      </c>
      <c r="G699" s="401" t="s">
        <v>2803</v>
      </c>
      <c r="H699" s="100" t="s">
        <v>1705</v>
      </c>
      <c r="I699" s="80" t="s">
        <v>30</v>
      </c>
      <c r="J699" s="121">
        <v>1600</v>
      </c>
      <c r="K699" s="80">
        <v>2021</v>
      </c>
      <c r="L699" s="121">
        <v>2000</v>
      </c>
      <c r="M699" s="121">
        <v>2500</v>
      </c>
      <c r="N699" s="80" t="s">
        <v>2072</v>
      </c>
      <c r="O699" s="80" t="s">
        <v>43</v>
      </c>
      <c r="P699" s="80" t="s">
        <v>237</v>
      </c>
      <c r="Q699" s="80" t="s">
        <v>113</v>
      </c>
    </row>
    <row r="700" spans="1:17" ht="39" x14ac:dyDescent="0.2">
      <c r="A700" s="401"/>
      <c r="B700" s="401"/>
      <c r="C700" s="404"/>
      <c r="D700" s="146">
        <v>200</v>
      </c>
      <c r="E700" s="80" t="s">
        <v>547</v>
      </c>
      <c r="F700" s="401"/>
      <c r="G700" s="401"/>
      <c r="H700" s="100" t="s">
        <v>2312</v>
      </c>
      <c r="I700" s="80" t="s">
        <v>30</v>
      </c>
      <c r="J700" s="121">
        <v>15</v>
      </c>
      <c r="K700" s="80">
        <v>2021</v>
      </c>
      <c r="L700" s="121">
        <v>25</v>
      </c>
      <c r="M700" s="121">
        <v>35</v>
      </c>
      <c r="N700" s="80" t="s">
        <v>2072</v>
      </c>
      <c r="O700" s="80" t="s">
        <v>43</v>
      </c>
      <c r="P700" s="80" t="s">
        <v>237</v>
      </c>
      <c r="Q700" s="80" t="s">
        <v>113</v>
      </c>
    </row>
    <row r="701" spans="1:17" ht="65" x14ac:dyDescent="0.2">
      <c r="A701" s="401"/>
      <c r="B701" s="401"/>
      <c r="C701" s="404"/>
      <c r="D701" s="146">
        <v>150</v>
      </c>
      <c r="E701" s="80" t="s">
        <v>1602</v>
      </c>
      <c r="F701" s="401"/>
      <c r="G701" s="401"/>
      <c r="H701" s="100" t="s">
        <v>2311</v>
      </c>
      <c r="I701" s="80" t="s">
        <v>30</v>
      </c>
      <c r="J701" s="121">
        <v>100</v>
      </c>
      <c r="K701" s="80">
        <v>2021</v>
      </c>
      <c r="L701" s="121">
        <v>150</v>
      </c>
      <c r="M701" s="121">
        <v>200</v>
      </c>
      <c r="N701" s="80" t="s">
        <v>2074</v>
      </c>
      <c r="O701" s="80" t="s">
        <v>229</v>
      </c>
      <c r="P701" s="80" t="s">
        <v>237</v>
      </c>
      <c r="Q701" s="80" t="s">
        <v>113</v>
      </c>
    </row>
    <row r="702" spans="1:17" ht="65" x14ac:dyDescent="0.2">
      <c r="A702" s="401" t="s">
        <v>1594</v>
      </c>
      <c r="B702" s="401" t="s">
        <v>1706</v>
      </c>
      <c r="C702" s="404" t="s">
        <v>2630</v>
      </c>
      <c r="D702" s="162"/>
      <c r="E702" s="80"/>
      <c r="F702" s="129" t="s">
        <v>113</v>
      </c>
      <c r="G702" s="129" t="s">
        <v>105</v>
      </c>
      <c r="H702" s="100" t="s">
        <v>2310</v>
      </c>
      <c r="I702" s="80" t="s">
        <v>30</v>
      </c>
      <c r="J702" s="121">
        <v>26</v>
      </c>
      <c r="K702" s="80">
        <v>2021</v>
      </c>
      <c r="L702" s="121">
        <v>50</v>
      </c>
      <c r="M702" s="121">
        <v>100</v>
      </c>
      <c r="N702" s="80" t="s">
        <v>900</v>
      </c>
      <c r="O702" s="80" t="s">
        <v>43</v>
      </c>
      <c r="P702" s="80" t="s">
        <v>237</v>
      </c>
      <c r="Q702" s="80" t="s">
        <v>113</v>
      </c>
    </row>
    <row r="703" spans="1:17" ht="26" x14ac:dyDescent="0.2">
      <c r="A703" s="401"/>
      <c r="B703" s="401"/>
      <c r="C703" s="404"/>
      <c r="D703" s="146"/>
      <c r="E703" s="80"/>
      <c r="F703" s="129" t="s">
        <v>113</v>
      </c>
      <c r="G703" s="129" t="s">
        <v>1653</v>
      </c>
      <c r="H703" s="100" t="s">
        <v>2309</v>
      </c>
      <c r="I703" s="80" t="s">
        <v>30</v>
      </c>
      <c r="J703" s="121">
        <v>20</v>
      </c>
      <c r="K703" s="80">
        <v>2021</v>
      </c>
      <c r="L703" s="121">
        <v>100</v>
      </c>
      <c r="M703" s="121">
        <v>200</v>
      </c>
      <c r="N703" s="80" t="s">
        <v>900</v>
      </c>
      <c r="O703" s="80" t="s">
        <v>43</v>
      </c>
      <c r="P703" s="80" t="s">
        <v>237</v>
      </c>
      <c r="Q703" s="80" t="s">
        <v>113</v>
      </c>
    </row>
    <row r="704" spans="1:17" ht="39" x14ac:dyDescent="0.2">
      <c r="A704" s="401"/>
      <c r="B704" s="401"/>
      <c r="C704" s="404"/>
      <c r="D704" s="146">
        <v>5000</v>
      </c>
      <c r="E704" s="80" t="s">
        <v>547</v>
      </c>
      <c r="F704" s="129" t="s">
        <v>113</v>
      </c>
      <c r="G704" s="129" t="s">
        <v>333</v>
      </c>
      <c r="H704" s="100" t="s">
        <v>1595</v>
      </c>
      <c r="I704" s="80" t="s">
        <v>687</v>
      </c>
      <c r="J704" s="121">
        <v>1000</v>
      </c>
      <c r="K704" s="80">
        <v>2021</v>
      </c>
      <c r="L704" s="121">
        <v>4000</v>
      </c>
      <c r="M704" s="121">
        <v>10000</v>
      </c>
      <c r="N704" s="80" t="s">
        <v>900</v>
      </c>
      <c r="O704" s="80" t="s">
        <v>43</v>
      </c>
      <c r="P704" s="80" t="s">
        <v>237</v>
      </c>
      <c r="Q704" s="80" t="s">
        <v>113</v>
      </c>
    </row>
    <row r="705" spans="1:17" ht="39" x14ac:dyDescent="0.2">
      <c r="A705" s="401" t="s">
        <v>1596</v>
      </c>
      <c r="B705" s="401" t="s">
        <v>1597</v>
      </c>
      <c r="C705" s="404" t="s">
        <v>2631</v>
      </c>
      <c r="D705" s="146">
        <v>500</v>
      </c>
      <c r="E705" s="80" t="s">
        <v>547</v>
      </c>
      <c r="F705" s="129" t="s">
        <v>113</v>
      </c>
      <c r="G705" s="129" t="s">
        <v>2804</v>
      </c>
      <c r="H705" s="100" t="s">
        <v>1707</v>
      </c>
      <c r="I705" s="80" t="s">
        <v>18</v>
      </c>
      <c r="J705" s="121">
        <v>10</v>
      </c>
      <c r="K705" s="80">
        <v>2021</v>
      </c>
      <c r="L705" s="121">
        <v>80</v>
      </c>
      <c r="M705" s="121">
        <v>95</v>
      </c>
      <c r="N705" s="80" t="s">
        <v>900</v>
      </c>
      <c r="O705" s="80" t="s">
        <v>43</v>
      </c>
      <c r="P705" s="80" t="s">
        <v>237</v>
      </c>
      <c r="Q705" s="80" t="s">
        <v>113</v>
      </c>
    </row>
    <row r="706" spans="1:17" ht="39" x14ac:dyDescent="0.2">
      <c r="A706" s="401"/>
      <c r="B706" s="401"/>
      <c r="C706" s="404"/>
      <c r="D706" s="146">
        <v>800</v>
      </c>
      <c r="E706" s="129" t="s">
        <v>547</v>
      </c>
      <c r="F706" s="129" t="s">
        <v>113</v>
      </c>
      <c r="G706" s="129" t="s">
        <v>105</v>
      </c>
      <c r="H706" s="100" t="s">
        <v>2297</v>
      </c>
      <c r="I706" s="80" t="s">
        <v>30</v>
      </c>
      <c r="J706" s="121">
        <v>10</v>
      </c>
      <c r="K706" s="80">
        <v>2021</v>
      </c>
      <c r="L706" s="121">
        <v>500000</v>
      </c>
      <c r="M706" s="121">
        <v>1000000</v>
      </c>
      <c r="N706" s="80" t="s">
        <v>900</v>
      </c>
      <c r="O706" s="80" t="s">
        <v>229</v>
      </c>
      <c r="P706" s="80" t="s">
        <v>237</v>
      </c>
      <c r="Q706" s="80" t="s">
        <v>113</v>
      </c>
    </row>
    <row r="707" spans="1:17" ht="39" x14ac:dyDescent="0.2">
      <c r="A707" s="401" t="s">
        <v>1598</v>
      </c>
      <c r="B707" s="401" t="s">
        <v>1599</v>
      </c>
      <c r="C707" s="404" t="s">
        <v>2452</v>
      </c>
      <c r="D707" s="146">
        <v>250</v>
      </c>
      <c r="E707" s="129" t="s">
        <v>547</v>
      </c>
      <c r="F707" s="80" t="s">
        <v>187</v>
      </c>
      <c r="G707" s="129" t="s">
        <v>113</v>
      </c>
      <c r="H707" s="100" t="s">
        <v>2304</v>
      </c>
      <c r="I707" s="80" t="s">
        <v>18</v>
      </c>
      <c r="J707" s="63" t="s">
        <v>303</v>
      </c>
      <c r="K707" s="80">
        <v>2021</v>
      </c>
      <c r="L707" s="121">
        <v>30</v>
      </c>
      <c r="M707" s="121">
        <v>50</v>
      </c>
      <c r="N707" s="80" t="s">
        <v>1600</v>
      </c>
      <c r="O707" s="80" t="s">
        <v>43</v>
      </c>
      <c r="P707" s="80" t="s">
        <v>237</v>
      </c>
      <c r="Q707" s="80" t="s">
        <v>113</v>
      </c>
    </row>
    <row r="708" spans="1:17" ht="39" x14ac:dyDescent="0.2">
      <c r="A708" s="401"/>
      <c r="B708" s="401"/>
      <c r="C708" s="404"/>
      <c r="D708" s="146">
        <v>250</v>
      </c>
      <c r="E708" s="129" t="s">
        <v>547</v>
      </c>
      <c r="F708" s="80" t="s">
        <v>206</v>
      </c>
      <c r="G708" s="129" t="s">
        <v>105</v>
      </c>
      <c r="H708" s="100" t="s">
        <v>2305</v>
      </c>
      <c r="I708" s="80" t="s">
        <v>18</v>
      </c>
      <c r="J708" s="63" t="s">
        <v>303</v>
      </c>
      <c r="K708" s="80">
        <v>2021</v>
      </c>
      <c r="L708" s="121">
        <v>50</v>
      </c>
      <c r="M708" s="121">
        <v>100</v>
      </c>
      <c r="N708" s="80" t="s">
        <v>1601</v>
      </c>
      <c r="O708" s="80" t="s">
        <v>43</v>
      </c>
      <c r="P708" s="80" t="s">
        <v>237</v>
      </c>
      <c r="Q708" s="80" t="s">
        <v>113</v>
      </c>
    </row>
    <row r="709" spans="1:17" ht="65" x14ac:dyDescent="0.2">
      <c r="A709" s="401"/>
      <c r="B709" s="401"/>
      <c r="C709" s="404"/>
      <c r="D709" s="146">
        <v>250</v>
      </c>
      <c r="E709" s="129" t="s">
        <v>1602</v>
      </c>
      <c r="F709" s="80" t="s">
        <v>185</v>
      </c>
      <c r="G709" s="129" t="s">
        <v>146</v>
      </c>
      <c r="H709" s="100" t="s">
        <v>1708</v>
      </c>
      <c r="I709" s="80" t="s">
        <v>18</v>
      </c>
      <c r="J709" s="121">
        <v>10</v>
      </c>
      <c r="K709" s="80">
        <v>2021</v>
      </c>
      <c r="L709" s="121">
        <v>80</v>
      </c>
      <c r="M709" s="121">
        <v>95</v>
      </c>
      <c r="N709" s="80" t="s">
        <v>2075</v>
      </c>
      <c r="O709" s="80" t="s">
        <v>43</v>
      </c>
      <c r="P709" s="80" t="s">
        <v>237</v>
      </c>
      <c r="Q709" s="80" t="s">
        <v>113</v>
      </c>
    </row>
    <row r="710" spans="1:17" ht="65" x14ac:dyDescent="0.2">
      <c r="A710" s="129" t="s">
        <v>1603</v>
      </c>
      <c r="B710" s="129" t="s">
        <v>1709</v>
      </c>
      <c r="C710" s="145" t="s">
        <v>2598</v>
      </c>
      <c r="D710" s="146">
        <v>800</v>
      </c>
      <c r="E710" s="80" t="s">
        <v>1602</v>
      </c>
      <c r="F710" s="80" t="s">
        <v>113</v>
      </c>
      <c r="G710" s="129" t="s">
        <v>2805</v>
      </c>
      <c r="H710" s="100" t="s">
        <v>2295</v>
      </c>
      <c r="I710" s="80" t="s">
        <v>30</v>
      </c>
      <c r="J710" s="121">
        <v>25</v>
      </c>
      <c r="K710" s="80">
        <v>2021</v>
      </c>
      <c r="L710" s="121">
        <v>50</v>
      </c>
      <c r="M710" s="121">
        <v>100</v>
      </c>
      <c r="N710" s="80" t="s">
        <v>2076</v>
      </c>
      <c r="O710" s="80" t="s">
        <v>229</v>
      </c>
      <c r="P710" s="80" t="s">
        <v>237</v>
      </c>
      <c r="Q710" s="80" t="s">
        <v>113</v>
      </c>
    </row>
    <row r="711" spans="1:17" ht="65" x14ac:dyDescent="0.2">
      <c r="A711" s="131">
        <v>2.7</v>
      </c>
      <c r="B711" s="131" t="s">
        <v>1671</v>
      </c>
      <c r="C711" s="101" t="s">
        <v>2455</v>
      </c>
      <c r="D711" s="130">
        <f>SUM(D712:D716)</f>
        <v>2773500</v>
      </c>
      <c r="E711" s="81"/>
      <c r="F711" s="81" t="s">
        <v>223</v>
      </c>
      <c r="G711" s="131" t="s">
        <v>224</v>
      </c>
      <c r="H711" s="101" t="s">
        <v>2298</v>
      </c>
      <c r="I711" s="80" t="s">
        <v>30</v>
      </c>
      <c r="J711" s="119">
        <v>0</v>
      </c>
      <c r="K711" s="81">
        <v>2021</v>
      </c>
      <c r="L711" s="119">
        <v>1</v>
      </c>
      <c r="M711" s="119">
        <v>2</v>
      </c>
      <c r="N711" s="81" t="s">
        <v>2822</v>
      </c>
      <c r="O711" s="81" t="s">
        <v>1604</v>
      </c>
      <c r="P711" s="81" t="s">
        <v>237</v>
      </c>
      <c r="Q711" s="81" t="s">
        <v>1711</v>
      </c>
    </row>
    <row r="712" spans="1:17" ht="52" x14ac:dyDescent="0.2">
      <c r="A712" s="129" t="s">
        <v>1605</v>
      </c>
      <c r="B712" s="129" t="s">
        <v>1709</v>
      </c>
      <c r="C712" s="145" t="s">
        <v>2458</v>
      </c>
      <c r="D712" s="146">
        <v>73500</v>
      </c>
      <c r="E712" s="129" t="s">
        <v>1710</v>
      </c>
      <c r="F712" s="129" t="s">
        <v>39</v>
      </c>
      <c r="G712" s="129" t="s">
        <v>2767</v>
      </c>
      <c r="H712" s="145" t="s">
        <v>2287</v>
      </c>
      <c r="I712" s="129" t="s">
        <v>30</v>
      </c>
      <c r="J712" s="165" t="s">
        <v>235</v>
      </c>
      <c r="K712" s="129" t="s">
        <v>235</v>
      </c>
      <c r="L712" s="165" t="s">
        <v>235</v>
      </c>
      <c r="M712" s="165" t="s">
        <v>235</v>
      </c>
      <c r="N712" s="80" t="s">
        <v>1606</v>
      </c>
      <c r="O712" s="129" t="s">
        <v>1604</v>
      </c>
      <c r="P712" s="129" t="s">
        <v>742</v>
      </c>
      <c r="Q712" s="129" t="s">
        <v>39</v>
      </c>
    </row>
    <row r="713" spans="1:17" ht="78" x14ac:dyDescent="0.2">
      <c r="A713" s="129" t="s">
        <v>1607</v>
      </c>
      <c r="B713" s="80" t="s">
        <v>1712</v>
      </c>
      <c r="C713" s="100" t="s">
        <v>2460</v>
      </c>
      <c r="D713" s="146">
        <v>900000</v>
      </c>
      <c r="E713" s="80" t="s">
        <v>1710</v>
      </c>
      <c r="F713" s="80" t="s">
        <v>39</v>
      </c>
      <c r="G713" s="129" t="s">
        <v>2806</v>
      </c>
      <c r="H713" s="100" t="s">
        <v>2284</v>
      </c>
      <c r="I713" s="80" t="s">
        <v>30</v>
      </c>
      <c r="J713" s="121">
        <v>0</v>
      </c>
      <c r="K713" s="80">
        <v>2021</v>
      </c>
      <c r="L713" s="121">
        <v>2</v>
      </c>
      <c r="M713" s="121">
        <v>6</v>
      </c>
      <c r="N713" s="80" t="s">
        <v>2077</v>
      </c>
      <c r="O713" s="80" t="s">
        <v>1604</v>
      </c>
      <c r="P713" s="80" t="s">
        <v>742</v>
      </c>
      <c r="Q713" s="80" t="s">
        <v>39</v>
      </c>
    </row>
    <row r="714" spans="1:17" ht="117" x14ac:dyDescent="0.2">
      <c r="A714" s="401" t="s">
        <v>1608</v>
      </c>
      <c r="B714" s="401" t="s">
        <v>1713</v>
      </c>
      <c r="C714" s="404" t="s">
        <v>2461</v>
      </c>
      <c r="D714" s="405">
        <v>1200000</v>
      </c>
      <c r="E714" s="409" t="s">
        <v>1714</v>
      </c>
      <c r="F714" s="409" t="s">
        <v>39</v>
      </c>
      <c r="G714" s="409" t="s">
        <v>2807</v>
      </c>
      <c r="H714" s="100" t="s">
        <v>2284</v>
      </c>
      <c r="I714" s="80" t="s">
        <v>30</v>
      </c>
      <c r="J714" s="121" t="s">
        <v>235</v>
      </c>
      <c r="K714" s="121" t="s">
        <v>235</v>
      </c>
      <c r="L714" s="121" t="s">
        <v>235</v>
      </c>
      <c r="M714" s="121" t="s">
        <v>235</v>
      </c>
      <c r="N714" s="80" t="s">
        <v>2078</v>
      </c>
      <c r="O714" s="80" t="s">
        <v>1604</v>
      </c>
      <c r="P714" s="80" t="s">
        <v>742</v>
      </c>
      <c r="Q714" s="80" t="s">
        <v>39</v>
      </c>
    </row>
    <row r="715" spans="1:17" ht="39" x14ac:dyDescent="0.2">
      <c r="A715" s="401"/>
      <c r="B715" s="401"/>
      <c r="C715" s="404"/>
      <c r="D715" s="405"/>
      <c r="E715" s="410"/>
      <c r="F715" s="410"/>
      <c r="G715" s="410"/>
      <c r="H715" s="100" t="s">
        <v>1609</v>
      </c>
      <c r="I715" s="80" t="s">
        <v>18</v>
      </c>
      <c r="J715" s="121" t="s">
        <v>2073</v>
      </c>
      <c r="K715" s="80">
        <v>2021</v>
      </c>
      <c r="L715" s="121">
        <v>0.05</v>
      </c>
      <c r="M715" s="121">
        <v>0.25</v>
      </c>
      <c r="N715" s="80" t="s">
        <v>1610</v>
      </c>
      <c r="O715" s="80" t="s">
        <v>1604</v>
      </c>
      <c r="P715" s="80" t="s">
        <v>237</v>
      </c>
      <c r="Q715" s="80" t="s">
        <v>39</v>
      </c>
    </row>
    <row r="716" spans="1:17" ht="39" x14ac:dyDescent="0.2">
      <c r="A716" s="129" t="s">
        <v>1611</v>
      </c>
      <c r="B716" s="80" t="s">
        <v>51</v>
      </c>
      <c r="C716" s="100" t="s">
        <v>2463</v>
      </c>
      <c r="D716" s="146">
        <v>600000</v>
      </c>
      <c r="E716" s="80" t="s">
        <v>547</v>
      </c>
      <c r="F716" s="80" t="s">
        <v>39</v>
      </c>
      <c r="G716" s="129" t="s">
        <v>2808</v>
      </c>
      <c r="H716" s="100" t="s">
        <v>2281</v>
      </c>
      <c r="I716" s="80" t="s">
        <v>18</v>
      </c>
      <c r="J716" s="121" t="s">
        <v>235</v>
      </c>
      <c r="K716" s="121" t="s">
        <v>235</v>
      </c>
      <c r="L716" s="121" t="s">
        <v>235</v>
      </c>
      <c r="M716" s="121" t="s">
        <v>235</v>
      </c>
      <c r="N716" s="80" t="s">
        <v>333</v>
      </c>
      <c r="O716" s="80" t="s">
        <v>1604</v>
      </c>
      <c r="P716" s="80" t="s">
        <v>237</v>
      </c>
      <c r="Q716" s="80" t="s">
        <v>39</v>
      </c>
    </row>
    <row r="717" spans="1:17" ht="39" x14ac:dyDescent="0.2">
      <c r="A717" s="131"/>
      <c r="B717" s="81">
        <v>8</v>
      </c>
      <c r="C717" s="106" t="s">
        <v>1715</v>
      </c>
      <c r="D717" s="130">
        <f>D718+D722+D728+D733+D742+D749+D755+D761</f>
        <v>20097621.399999999</v>
      </c>
      <c r="E717" s="81"/>
      <c r="F717" s="81"/>
      <c r="G717" s="131"/>
      <c r="H717" s="101" t="s">
        <v>1716</v>
      </c>
      <c r="I717" s="81" t="s">
        <v>1916</v>
      </c>
      <c r="J717" s="119" t="s">
        <v>235</v>
      </c>
      <c r="K717" s="119" t="s">
        <v>235</v>
      </c>
      <c r="L717" s="119" t="s">
        <v>235</v>
      </c>
      <c r="M717" s="119" t="s">
        <v>235</v>
      </c>
      <c r="N717" s="83" t="s">
        <v>2079</v>
      </c>
      <c r="O717" s="83" t="s">
        <v>20</v>
      </c>
      <c r="P717" s="83" t="s">
        <v>237</v>
      </c>
      <c r="Q717" s="83" t="s">
        <v>210</v>
      </c>
    </row>
    <row r="718" spans="1:17" ht="52" x14ac:dyDescent="0.2">
      <c r="A718" s="131">
        <v>3.1</v>
      </c>
      <c r="B718" s="81">
        <v>4.2</v>
      </c>
      <c r="C718" s="101" t="s">
        <v>2464</v>
      </c>
      <c r="D718" s="130">
        <f>SUM(D719:D721)</f>
        <v>6205.8</v>
      </c>
      <c r="E718" s="83"/>
      <c r="F718" s="131" t="s">
        <v>1724</v>
      </c>
      <c r="G718" s="131" t="s">
        <v>2764</v>
      </c>
      <c r="H718" s="83" t="s">
        <v>1717</v>
      </c>
      <c r="I718" s="83" t="s">
        <v>1718</v>
      </c>
      <c r="J718" s="119">
        <v>0</v>
      </c>
      <c r="K718" s="195">
        <v>2021</v>
      </c>
      <c r="L718" s="119">
        <v>387</v>
      </c>
      <c r="M718" s="119">
        <v>870</v>
      </c>
      <c r="N718" s="83" t="s">
        <v>210</v>
      </c>
      <c r="O718" s="83" t="s">
        <v>20</v>
      </c>
      <c r="P718" s="83" t="s">
        <v>237</v>
      </c>
      <c r="Q718" s="83" t="s">
        <v>210</v>
      </c>
    </row>
    <row r="719" spans="1:17" ht="52" x14ac:dyDescent="0.2">
      <c r="A719" s="129" t="s">
        <v>437</v>
      </c>
      <c r="B719" s="80" t="s">
        <v>1719</v>
      </c>
      <c r="C719" s="100" t="s">
        <v>2465</v>
      </c>
      <c r="D719" s="146">
        <v>4119</v>
      </c>
      <c r="E719" s="80" t="s">
        <v>279</v>
      </c>
      <c r="F719" s="80" t="s">
        <v>210</v>
      </c>
      <c r="G719" s="129" t="s">
        <v>791</v>
      </c>
      <c r="H719" s="145" t="s">
        <v>1720</v>
      </c>
      <c r="I719" s="80" t="s">
        <v>1721</v>
      </c>
      <c r="J719" s="121">
        <v>0</v>
      </c>
      <c r="K719" s="80">
        <v>2021</v>
      </c>
      <c r="L719" s="121">
        <v>200</v>
      </c>
      <c r="M719" s="121">
        <v>950</v>
      </c>
      <c r="N719" s="80" t="s">
        <v>210</v>
      </c>
      <c r="O719" s="80" t="s">
        <v>20</v>
      </c>
      <c r="P719" s="80" t="s">
        <v>237</v>
      </c>
      <c r="Q719" s="80" t="s">
        <v>210</v>
      </c>
    </row>
    <row r="720" spans="1:17" ht="52" x14ac:dyDescent="0.2">
      <c r="A720" s="129" t="s">
        <v>442</v>
      </c>
      <c r="B720" s="80" t="s">
        <v>79</v>
      </c>
      <c r="C720" s="100" t="s">
        <v>2817</v>
      </c>
      <c r="D720" s="146">
        <v>1502.7</v>
      </c>
      <c r="E720" s="129" t="s">
        <v>279</v>
      </c>
      <c r="F720" s="80" t="s">
        <v>210</v>
      </c>
      <c r="G720" s="129" t="s">
        <v>791</v>
      </c>
      <c r="H720" s="145" t="s">
        <v>2818</v>
      </c>
      <c r="I720" s="80" t="s">
        <v>18</v>
      </c>
      <c r="J720" s="121">
        <v>20</v>
      </c>
      <c r="K720" s="80">
        <v>2021</v>
      </c>
      <c r="L720" s="121">
        <v>100</v>
      </c>
      <c r="M720" s="121">
        <v>100</v>
      </c>
      <c r="N720" s="80" t="s">
        <v>210</v>
      </c>
      <c r="O720" s="80" t="s">
        <v>20</v>
      </c>
      <c r="P720" s="80" t="s">
        <v>237</v>
      </c>
      <c r="Q720" s="80" t="s">
        <v>210</v>
      </c>
    </row>
    <row r="721" spans="1:17" ht="39" x14ac:dyDescent="0.2">
      <c r="A721" s="129" t="s">
        <v>448</v>
      </c>
      <c r="B721" s="80" t="s">
        <v>1722</v>
      </c>
      <c r="C721" s="100" t="s">
        <v>2636</v>
      </c>
      <c r="D721" s="146">
        <v>584.1</v>
      </c>
      <c r="E721" s="127" t="s">
        <v>241</v>
      </c>
      <c r="F721" s="80" t="s">
        <v>210</v>
      </c>
      <c r="G721" s="129" t="s">
        <v>791</v>
      </c>
      <c r="H721" s="145" t="s">
        <v>1723</v>
      </c>
      <c r="I721" s="80" t="s">
        <v>1721</v>
      </c>
      <c r="J721" s="121">
        <v>0</v>
      </c>
      <c r="K721" s="80">
        <v>2021</v>
      </c>
      <c r="L721" s="121">
        <v>411</v>
      </c>
      <c r="M721" s="121">
        <v>630</v>
      </c>
      <c r="N721" s="80" t="s">
        <v>210</v>
      </c>
      <c r="O721" s="80" t="s">
        <v>20</v>
      </c>
      <c r="P721" s="80" t="s">
        <v>237</v>
      </c>
      <c r="Q721" s="80" t="s">
        <v>210</v>
      </c>
    </row>
    <row r="722" spans="1:17" ht="65" x14ac:dyDescent="0.2">
      <c r="A722" s="131">
        <v>3.2</v>
      </c>
      <c r="B722" s="81">
        <v>4.2</v>
      </c>
      <c r="C722" s="101" t="s">
        <v>2468</v>
      </c>
      <c r="D722" s="130">
        <f>SUM(D723:D727)</f>
        <v>1412857.3</v>
      </c>
      <c r="E722" s="254"/>
      <c r="F722" s="81" t="s">
        <v>1724</v>
      </c>
      <c r="G722" s="131" t="s">
        <v>2809</v>
      </c>
      <c r="H722" s="101" t="s">
        <v>1725</v>
      </c>
      <c r="I722" s="81" t="s">
        <v>30</v>
      </c>
      <c r="J722" s="119" t="s">
        <v>235</v>
      </c>
      <c r="K722" s="119" t="s">
        <v>235</v>
      </c>
      <c r="L722" s="119" t="s">
        <v>235</v>
      </c>
      <c r="M722" s="119" t="s">
        <v>235</v>
      </c>
      <c r="N722" s="81" t="s">
        <v>333</v>
      </c>
      <c r="O722" s="81" t="s">
        <v>333</v>
      </c>
      <c r="P722" s="81" t="s">
        <v>333</v>
      </c>
      <c r="Q722" s="81" t="s">
        <v>333</v>
      </c>
    </row>
    <row r="723" spans="1:17" ht="39" x14ac:dyDescent="0.2">
      <c r="A723" s="401" t="s">
        <v>724</v>
      </c>
      <c r="B723" s="401" t="s">
        <v>1726</v>
      </c>
      <c r="C723" s="404" t="s">
        <v>2470</v>
      </c>
      <c r="D723" s="146">
        <v>16170</v>
      </c>
      <c r="E723" s="80" t="s">
        <v>241</v>
      </c>
      <c r="F723" s="80" t="s">
        <v>113</v>
      </c>
      <c r="G723" s="129" t="s">
        <v>171</v>
      </c>
      <c r="H723" s="100" t="s">
        <v>1640</v>
      </c>
      <c r="I723" s="80" t="s">
        <v>18</v>
      </c>
      <c r="J723" s="121">
        <v>14.8</v>
      </c>
      <c r="K723" s="80">
        <v>2021</v>
      </c>
      <c r="L723" s="121">
        <v>20</v>
      </c>
      <c r="M723" s="121">
        <v>30</v>
      </c>
      <c r="N723" s="80" t="s">
        <v>1641</v>
      </c>
      <c r="O723" s="80" t="s">
        <v>278</v>
      </c>
      <c r="P723" s="80" t="s">
        <v>237</v>
      </c>
      <c r="Q723" s="80" t="s">
        <v>113</v>
      </c>
    </row>
    <row r="724" spans="1:17" ht="26" x14ac:dyDescent="0.2">
      <c r="A724" s="401"/>
      <c r="B724" s="401"/>
      <c r="C724" s="404"/>
      <c r="D724" s="146">
        <v>9000</v>
      </c>
      <c r="E724" s="80" t="s">
        <v>17</v>
      </c>
      <c r="F724" s="80" t="s">
        <v>119</v>
      </c>
      <c r="G724" s="129" t="s">
        <v>1642</v>
      </c>
      <c r="H724" s="100" t="s">
        <v>1643</v>
      </c>
      <c r="I724" s="80" t="s">
        <v>18</v>
      </c>
      <c r="J724" s="121">
        <v>82.5</v>
      </c>
      <c r="K724" s="80">
        <v>2021</v>
      </c>
      <c r="L724" s="121">
        <v>85</v>
      </c>
      <c r="M724" s="121">
        <v>87</v>
      </c>
      <c r="N724" s="80" t="s">
        <v>1537</v>
      </c>
      <c r="O724" s="80" t="s">
        <v>278</v>
      </c>
      <c r="P724" s="80" t="s">
        <v>237</v>
      </c>
      <c r="Q724" s="80" t="s">
        <v>113</v>
      </c>
    </row>
    <row r="725" spans="1:17" ht="39" x14ac:dyDescent="0.2">
      <c r="A725" s="401"/>
      <c r="B725" s="401"/>
      <c r="C725" s="404"/>
      <c r="D725" s="146">
        <v>15000</v>
      </c>
      <c r="E725" s="80" t="s">
        <v>17</v>
      </c>
      <c r="F725" s="80" t="s">
        <v>119</v>
      </c>
      <c r="G725" s="129" t="s">
        <v>113</v>
      </c>
      <c r="H725" s="100" t="s">
        <v>1644</v>
      </c>
      <c r="I725" s="80" t="s">
        <v>30</v>
      </c>
      <c r="J725" s="121">
        <v>135</v>
      </c>
      <c r="K725" s="80">
        <v>2021</v>
      </c>
      <c r="L725" s="121">
        <v>175</v>
      </c>
      <c r="M725" s="121">
        <v>231</v>
      </c>
      <c r="N725" s="80" t="s">
        <v>1645</v>
      </c>
      <c r="O725" s="80" t="s">
        <v>573</v>
      </c>
      <c r="P725" s="80" t="s">
        <v>237</v>
      </c>
      <c r="Q725" s="80" t="s">
        <v>113</v>
      </c>
    </row>
    <row r="726" spans="1:17" ht="25.5" customHeight="1" x14ac:dyDescent="0.2">
      <c r="A726" s="401" t="s">
        <v>1062</v>
      </c>
      <c r="B726" s="401" t="s">
        <v>88</v>
      </c>
      <c r="C726" s="408" t="s">
        <v>2472</v>
      </c>
      <c r="D726" s="6">
        <v>427200</v>
      </c>
      <c r="E726" s="129" t="s">
        <v>1069</v>
      </c>
      <c r="F726" s="401" t="s">
        <v>1646</v>
      </c>
      <c r="G726" s="401" t="s">
        <v>1647</v>
      </c>
      <c r="H726" s="100" t="s">
        <v>1648</v>
      </c>
      <c r="I726" s="80" t="s">
        <v>18</v>
      </c>
      <c r="J726" s="121">
        <v>69</v>
      </c>
      <c r="K726" s="80">
        <v>2018</v>
      </c>
      <c r="L726" s="121">
        <v>70</v>
      </c>
      <c r="M726" s="121">
        <v>75</v>
      </c>
      <c r="N726" s="80" t="s">
        <v>36</v>
      </c>
      <c r="O726" s="80" t="s">
        <v>229</v>
      </c>
      <c r="P726" s="80" t="s">
        <v>231</v>
      </c>
      <c r="Q726" s="80" t="s">
        <v>113</v>
      </c>
    </row>
    <row r="727" spans="1:17" ht="65" x14ac:dyDescent="0.2">
      <c r="A727" s="401"/>
      <c r="B727" s="401"/>
      <c r="C727" s="408"/>
      <c r="D727" s="6">
        <v>945487.3</v>
      </c>
      <c r="E727" s="129" t="s">
        <v>1069</v>
      </c>
      <c r="F727" s="408"/>
      <c r="G727" s="401"/>
      <c r="H727" s="100" t="s">
        <v>2816</v>
      </c>
      <c r="I727" s="80" t="s">
        <v>30</v>
      </c>
      <c r="J727" s="121">
        <v>6</v>
      </c>
      <c r="K727" s="80">
        <v>2021</v>
      </c>
      <c r="L727" s="121">
        <v>12</v>
      </c>
      <c r="M727" s="121">
        <v>13</v>
      </c>
      <c r="N727" s="80" t="s">
        <v>181</v>
      </c>
      <c r="O727" s="80" t="s">
        <v>1649</v>
      </c>
      <c r="P727" s="80" t="s">
        <v>237</v>
      </c>
      <c r="Q727" s="80" t="s">
        <v>113</v>
      </c>
    </row>
    <row r="728" spans="1:17" ht="78" x14ac:dyDescent="0.2">
      <c r="A728" s="131">
        <v>3.3</v>
      </c>
      <c r="B728" s="81">
        <v>4.2</v>
      </c>
      <c r="C728" s="101" t="s">
        <v>2473</v>
      </c>
      <c r="D728" s="130">
        <f>SUM(D729:D732)</f>
        <v>7395440</v>
      </c>
      <c r="E728" s="81"/>
      <c r="F728" s="81" t="s">
        <v>91</v>
      </c>
      <c r="G728" s="131" t="s">
        <v>2764</v>
      </c>
      <c r="H728" s="101" t="s">
        <v>1727</v>
      </c>
      <c r="I728" s="81" t="s">
        <v>1718</v>
      </c>
      <c r="J728" s="8" t="s">
        <v>1732</v>
      </c>
      <c r="K728" s="81">
        <v>2021</v>
      </c>
      <c r="L728" s="119">
        <f>L729+L730+L731+L732</f>
        <v>2618.5000000000005</v>
      </c>
      <c r="M728" s="119">
        <f>M729+M730+M731+M732</f>
        <v>4828.1000000000004</v>
      </c>
      <c r="N728" s="80" t="s">
        <v>134</v>
      </c>
      <c r="O728" s="80" t="s">
        <v>43</v>
      </c>
      <c r="P728" s="80" t="s">
        <v>237</v>
      </c>
      <c r="Q728" s="80" t="s">
        <v>134</v>
      </c>
    </row>
    <row r="729" spans="1:17" ht="52" x14ac:dyDescent="0.2">
      <c r="A729" s="129" t="s">
        <v>1401</v>
      </c>
      <c r="B729" s="80" t="s">
        <v>1728</v>
      </c>
      <c r="C729" s="100" t="s">
        <v>2606</v>
      </c>
      <c r="D729" s="146">
        <v>2822760</v>
      </c>
      <c r="E729" s="80" t="s">
        <v>1729</v>
      </c>
      <c r="F729" s="80" t="s">
        <v>134</v>
      </c>
      <c r="G729" s="129" t="s">
        <v>791</v>
      </c>
      <c r="H729" s="100" t="s">
        <v>1730</v>
      </c>
      <c r="I729" s="80" t="s">
        <v>1718</v>
      </c>
      <c r="J729" s="8" t="s">
        <v>1732</v>
      </c>
      <c r="K729" s="80">
        <v>2021</v>
      </c>
      <c r="L729" s="121">
        <v>1186.3</v>
      </c>
      <c r="M729" s="121">
        <v>2352.3000000000002</v>
      </c>
      <c r="N729" s="80" t="s">
        <v>134</v>
      </c>
      <c r="O729" s="80" t="s">
        <v>43</v>
      </c>
      <c r="P729" s="80" t="s">
        <v>237</v>
      </c>
      <c r="Q729" s="80" t="s">
        <v>134</v>
      </c>
    </row>
    <row r="730" spans="1:17" ht="39" x14ac:dyDescent="0.2">
      <c r="A730" s="129" t="s">
        <v>1406</v>
      </c>
      <c r="B730" s="80" t="s">
        <v>1731</v>
      </c>
      <c r="C730" s="100" t="s">
        <v>2475</v>
      </c>
      <c r="D730" s="146">
        <v>1057080</v>
      </c>
      <c r="E730" s="80" t="s">
        <v>1729</v>
      </c>
      <c r="F730" s="80" t="s">
        <v>134</v>
      </c>
      <c r="G730" s="129" t="s">
        <v>791</v>
      </c>
      <c r="H730" s="100" t="s">
        <v>1732</v>
      </c>
      <c r="I730" s="80" t="s">
        <v>1718</v>
      </c>
      <c r="J730" s="8" t="s">
        <v>1732</v>
      </c>
      <c r="K730" s="80">
        <v>2021</v>
      </c>
      <c r="L730" s="121">
        <v>534.1</v>
      </c>
      <c r="M730" s="121">
        <v>880.9</v>
      </c>
      <c r="N730" s="80" t="s">
        <v>134</v>
      </c>
      <c r="O730" s="80" t="s">
        <v>43</v>
      </c>
      <c r="P730" s="80" t="s">
        <v>237</v>
      </c>
      <c r="Q730" s="80" t="s">
        <v>134</v>
      </c>
    </row>
    <row r="731" spans="1:17" ht="39" x14ac:dyDescent="0.2">
      <c r="A731" s="129" t="s">
        <v>1613</v>
      </c>
      <c r="B731" s="80" t="s">
        <v>751</v>
      </c>
      <c r="C731" s="100" t="s">
        <v>2476</v>
      </c>
      <c r="D731" s="146">
        <v>1078200</v>
      </c>
      <c r="E731" s="80" t="s">
        <v>1729</v>
      </c>
      <c r="F731" s="80" t="s">
        <v>134</v>
      </c>
      <c r="G731" s="129" t="s">
        <v>791</v>
      </c>
      <c r="H731" s="100" t="s">
        <v>2184</v>
      </c>
      <c r="I731" s="80" t="s">
        <v>1718</v>
      </c>
      <c r="J731" s="8" t="s">
        <v>1732</v>
      </c>
      <c r="K731" s="80">
        <v>2021</v>
      </c>
      <c r="L731" s="121">
        <v>551.70000000000005</v>
      </c>
      <c r="M731" s="121">
        <v>898.5</v>
      </c>
      <c r="N731" s="80" t="s">
        <v>134</v>
      </c>
      <c r="O731" s="80" t="s">
        <v>43</v>
      </c>
      <c r="P731" s="80" t="s">
        <v>237</v>
      </c>
      <c r="Q731" s="80" t="s">
        <v>134</v>
      </c>
    </row>
    <row r="732" spans="1:17" ht="39" x14ac:dyDescent="0.2">
      <c r="A732" s="129" t="s">
        <v>1614</v>
      </c>
      <c r="B732" s="80" t="s">
        <v>1615</v>
      </c>
      <c r="C732" s="100" t="s">
        <v>2607</v>
      </c>
      <c r="D732" s="146">
        <v>2437400</v>
      </c>
      <c r="E732" s="80" t="s">
        <v>1729</v>
      </c>
      <c r="F732" s="80" t="s">
        <v>134</v>
      </c>
      <c r="G732" s="129" t="s">
        <v>791</v>
      </c>
      <c r="H732" s="100" t="s">
        <v>1732</v>
      </c>
      <c r="I732" s="80" t="s">
        <v>1718</v>
      </c>
      <c r="J732" s="8" t="s">
        <v>1732</v>
      </c>
      <c r="K732" s="80">
        <v>2021</v>
      </c>
      <c r="L732" s="121">
        <v>346.4</v>
      </c>
      <c r="M732" s="121">
        <v>696.4</v>
      </c>
      <c r="N732" s="80" t="s">
        <v>134</v>
      </c>
      <c r="O732" s="80" t="s">
        <v>43</v>
      </c>
      <c r="P732" s="80" t="s">
        <v>237</v>
      </c>
      <c r="Q732" s="80" t="s">
        <v>134</v>
      </c>
    </row>
    <row r="733" spans="1:17" ht="52" x14ac:dyDescent="0.2">
      <c r="A733" s="131">
        <v>3.4</v>
      </c>
      <c r="B733" s="81">
        <v>4.2</v>
      </c>
      <c r="C733" s="101" t="s">
        <v>2609</v>
      </c>
      <c r="D733" s="130">
        <f>SUM(D734:D741)</f>
        <v>298334</v>
      </c>
      <c r="E733" s="81"/>
      <c r="F733" s="81" t="s">
        <v>91</v>
      </c>
      <c r="G733" s="131" t="s">
        <v>2764</v>
      </c>
      <c r="H733" s="101" t="s">
        <v>1616</v>
      </c>
      <c r="I733" s="81" t="s">
        <v>30</v>
      </c>
      <c r="J733" s="8"/>
      <c r="K733" s="81"/>
      <c r="L733" s="119"/>
      <c r="M733" s="119"/>
      <c r="N733" s="80" t="s">
        <v>134</v>
      </c>
      <c r="O733" s="80" t="s">
        <v>43</v>
      </c>
      <c r="P733" s="80" t="s">
        <v>237</v>
      </c>
      <c r="Q733" s="80" t="s">
        <v>134</v>
      </c>
    </row>
    <row r="734" spans="1:17" x14ac:dyDescent="0.2">
      <c r="A734" s="401" t="s">
        <v>1409</v>
      </c>
      <c r="B734" s="401" t="s">
        <v>1733</v>
      </c>
      <c r="C734" s="404" t="s">
        <v>2479</v>
      </c>
      <c r="D734" s="405">
        <v>110000</v>
      </c>
      <c r="E734" s="401" t="s">
        <v>1729</v>
      </c>
      <c r="F734" s="401" t="s">
        <v>134</v>
      </c>
      <c r="G734" s="401" t="s">
        <v>1617</v>
      </c>
      <c r="H734" s="100" t="s">
        <v>1618</v>
      </c>
      <c r="I734" s="401" t="s">
        <v>1718</v>
      </c>
      <c r="J734" s="121">
        <v>149000</v>
      </c>
      <c r="K734" s="401">
        <v>2021</v>
      </c>
      <c r="L734" s="121">
        <v>14900</v>
      </c>
      <c r="M734" s="121">
        <v>14900</v>
      </c>
      <c r="N734" s="401" t="s">
        <v>134</v>
      </c>
      <c r="O734" s="401" t="s">
        <v>43</v>
      </c>
      <c r="P734" s="401" t="s">
        <v>237</v>
      </c>
      <c r="Q734" s="401" t="s">
        <v>134</v>
      </c>
    </row>
    <row r="735" spans="1:17" x14ac:dyDescent="0.2">
      <c r="A735" s="401"/>
      <c r="B735" s="401"/>
      <c r="C735" s="404"/>
      <c r="D735" s="405"/>
      <c r="E735" s="401"/>
      <c r="F735" s="401"/>
      <c r="G735" s="401"/>
      <c r="H735" s="100" t="s">
        <v>2277</v>
      </c>
      <c r="I735" s="401"/>
      <c r="J735" s="121">
        <v>100</v>
      </c>
      <c r="K735" s="401"/>
      <c r="L735" s="121">
        <v>225</v>
      </c>
      <c r="M735" s="121">
        <v>300</v>
      </c>
      <c r="N735" s="401"/>
      <c r="O735" s="401"/>
      <c r="P735" s="401"/>
      <c r="Q735" s="401"/>
    </row>
    <row r="736" spans="1:17" x14ac:dyDescent="0.2">
      <c r="A736" s="401"/>
      <c r="B736" s="401"/>
      <c r="C736" s="404"/>
      <c r="D736" s="405"/>
      <c r="E736" s="401"/>
      <c r="F736" s="401"/>
      <c r="G736" s="401"/>
      <c r="H736" s="100" t="s">
        <v>2274</v>
      </c>
      <c r="I736" s="401"/>
      <c r="J736" s="121">
        <v>260</v>
      </c>
      <c r="K736" s="401"/>
      <c r="L736" s="121">
        <v>450</v>
      </c>
      <c r="M736" s="121">
        <v>500</v>
      </c>
      <c r="N736" s="401"/>
      <c r="O736" s="401"/>
      <c r="P736" s="401"/>
      <c r="Q736" s="401"/>
    </row>
    <row r="737" spans="1:17" ht="39" x14ac:dyDescent="0.2">
      <c r="A737" s="401"/>
      <c r="B737" s="401"/>
      <c r="C737" s="404"/>
      <c r="D737" s="405"/>
      <c r="E737" s="401"/>
      <c r="F737" s="401"/>
      <c r="G737" s="401"/>
      <c r="H737" s="100" t="s">
        <v>1612</v>
      </c>
      <c r="I737" s="401"/>
      <c r="J737" s="121" t="s">
        <v>303</v>
      </c>
      <c r="K737" s="401"/>
      <c r="L737" s="121">
        <v>50</v>
      </c>
      <c r="M737" s="121">
        <v>190</v>
      </c>
      <c r="N737" s="401"/>
      <c r="O737" s="401"/>
      <c r="P737" s="401"/>
      <c r="Q737" s="401"/>
    </row>
    <row r="738" spans="1:17" ht="39" x14ac:dyDescent="0.2">
      <c r="A738" s="129" t="s">
        <v>76</v>
      </c>
      <c r="B738" s="80" t="s">
        <v>1734</v>
      </c>
      <c r="C738" s="100" t="s">
        <v>2481</v>
      </c>
      <c r="D738" s="146">
        <v>4871</v>
      </c>
      <c r="E738" s="129" t="s">
        <v>1729</v>
      </c>
      <c r="F738" s="80" t="s">
        <v>134</v>
      </c>
      <c r="G738" s="129" t="s">
        <v>1617</v>
      </c>
      <c r="H738" s="100" t="s">
        <v>1735</v>
      </c>
      <c r="I738" s="80" t="s">
        <v>2002</v>
      </c>
      <c r="J738" s="121">
        <v>54</v>
      </c>
      <c r="K738" s="80">
        <v>2021</v>
      </c>
      <c r="L738" s="121">
        <v>128</v>
      </c>
      <c r="M738" s="121">
        <v>150</v>
      </c>
      <c r="N738" s="80" t="s">
        <v>134</v>
      </c>
      <c r="O738" s="80" t="s">
        <v>43</v>
      </c>
      <c r="P738" s="80" t="s">
        <v>237</v>
      </c>
      <c r="Q738" s="80" t="s">
        <v>134</v>
      </c>
    </row>
    <row r="739" spans="1:17" ht="52" x14ac:dyDescent="0.2">
      <c r="A739" s="129" t="s">
        <v>77</v>
      </c>
      <c r="B739" s="80" t="s">
        <v>2547</v>
      </c>
      <c r="C739" s="100" t="s">
        <v>2482</v>
      </c>
      <c r="D739" s="146">
        <v>1463</v>
      </c>
      <c r="E739" s="129" t="s">
        <v>17</v>
      </c>
      <c r="F739" s="80" t="s">
        <v>134</v>
      </c>
      <c r="G739" s="129" t="s">
        <v>1736</v>
      </c>
      <c r="H739" s="100" t="s">
        <v>1737</v>
      </c>
      <c r="I739" s="80" t="s">
        <v>2002</v>
      </c>
      <c r="J739" s="121">
        <v>10185</v>
      </c>
      <c r="K739" s="80">
        <v>2021</v>
      </c>
      <c r="L739" s="121">
        <v>13840</v>
      </c>
      <c r="M739" s="121">
        <v>17500</v>
      </c>
      <c r="N739" s="80" t="s">
        <v>134</v>
      </c>
      <c r="O739" s="80" t="s">
        <v>43</v>
      </c>
      <c r="P739" s="80" t="s">
        <v>237</v>
      </c>
      <c r="Q739" s="80" t="s">
        <v>134</v>
      </c>
    </row>
    <row r="740" spans="1:17" ht="65" x14ac:dyDescent="0.2">
      <c r="A740" s="129" t="s">
        <v>1619</v>
      </c>
      <c r="B740" s="80" t="s">
        <v>1620</v>
      </c>
      <c r="C740" s="100" t="s">
        <v>2484</v>
      </c>
      <c r="D740" s="146">
        <v>160000</v>
      </c>
      <c r="E740" s="129" t="s">
        <v>1729</v>
      </c>
      <c r="F740" s="80" t="s">
        <v>134</v>
      </c>
      <c r="G740" s="129" t="s">
        <v>224</v>
      </c>
      <c r="H740" s="100" t="s">
        <v>1738</v>
      </c>
      <c r="I740" s="80" t="s">
        <v>30</v>
      </c>
      <c r="J740" s="121" t="s">
        <v>235</v>
      </c>
      <c r="K740" s="121" t="s">
        <v>235</v>
      </c>
      <c r="L740" s="121" t="s">
        <v>235</v>
      </c>
      <c r="M740" s="121" t="s">
        <v>235</v>
      </c>
      <c r="N740" s="80" t="s">
        <v>134</v>
      </c>
      <c r="O740" s="80" t="s">
        <v>43</v>
      </c>
      <c r="P740" s="80" t="s">
        <v>237</v>
      </c>
      <c r="Q740" s="80" t="s">
        <v>134</v>
      </c>
    </row>
    <row r="741" spans="1:17" ht="65" x14ac:dyDescent="0.2">
      <c r="A741" s="129" t="s">
        <v>1621</v>
      </c>
      <c r="B741" s="80" t="s">
        <v>1739</v>
      </c>
      <c r="C741" s="100" t="s">
        <v>2610</v>
      </c>
      <c r="D741" s="146">
        <v>22000</v>
      </c>
      <c r="E741" s="129" t="s">
        <v>1729</v>
      </c>
      <c r="F741" s="80" t="s">
        <v>134</v>
      </c>
      <c r="G741" s="129" t="s">
        <v>224</v>
      </c>
      <c r="H741" s="100" t="s">
        <v>2186</v>
      </c>
      <c r="I741" s="80" t="s">
        <v>30</v>
      </c>
      <c r="J741" s="121" t="s">
        <v>235</v>
      </c>
      <c r="K741" s="80">
        <v>2021</v>
      </c>
      <c r="L741" s="121" t="s">
        <v>235</v>
      </c>
      <c r="M741" s="121" t="s">
        <v>235</v>
      </c>
      <c r="N741" s="80" t="s">
        <v>134</v>
      </c>
      <c r="O741" s="80" t="s">
        <v>43</v>
      </c>
      <c r="P741" s="80" t="s">
        <v>237</v>
      </c>
      <c r="Q741" s="80" t="s">
        <v>134</v>
      </c>
    </row>
    <row r="742" spans="1:17" ht="39" x14ac:dyDescent="0.2">
      <c r="A742" s="131">
        <v>3.5</v>
      </c>
      <c r="B742" s="81">
        <v>4.2</v>
      </c>
      <c r="C742" s="101" t="s">
        <v>2485</v>
      </c>
      <c r="D742" s="130">
        <f>SUM(D743:D748)</f>
        <v>1275110</v>
      </c>
      <c r="E742" s="81"/>
      <c r="F742" s="81" t="s">
        <v>91</v>
      </c>
      <c r="G742" s="131" t="s">
        <v>2764</v>
      </c>
      <c r="H742" s="101" t="s">
        <v>2270</v>
      </c>
      <c r="I742" s="81" t="s">
        <v>30</v>
      </c>
      <c r="J742" s="119" t="s">
        <v>235</v>
      </c>
      <c r="K742" s="26" t="s">
        <v>235</v>
      </c>
      <c r="L742" s="119">
        <f>SUM(L743:L748)</f>
        <v>27</v>
      </c>
      <c r="M742" s="119">
        <f>SUM(M743:M748)</f>
        <v>56</v>
      </c>
      <c r="N742" s="81" t="s">
        <v>134</v>
      </c>
      <c r="O742" s="81" t="s">
        <v>775</v>
      </c>
      <c r="P742" s="81" t="s">
        <v>237</v>
      </c>
      <c r="Q742" s="81" t="s">
        <v>134</v>
      </c>
    </row>
    <row r="743" spans="1:17" ht="39" x14ac:dyDescent="0.2">
      <c r="A743" s="129" t="s">
        <v>1419</v>
      </c>
      <c r="B743" s="80" t="s">
        <v>1622</v>
      </c>
      <c r="C743" s="100" t="s">
        <v>2611</v>
      </c>
      <c r="D743" s="146">
        <v>925000</v>
      </c>
      <c r="E743" s="80" t="s">
        <v>1657</v>
      </c>
      <c r="F743" s="80" t="s">
        <v>134</v>
      </c>
      <c r="G743" s="129" t="s">
        <v>105</v>
      </c>
      <c r="H743" s="100" t="s">
        <v>2187</v>
      </c>
      <c r="I743" s="80" t="s">
        <v>30</v>
      </c>
      <c r="J743" s="121" t="s">
        <v>235</v>
      </c>
      <c r="K743" s="80" t="s">
        <v>235</v>
      </c>
      <c r="L743" s="121">
        <v>4</v>
      </c>
      <c r="M743" s="121">
        <v>7</v>
      </c>
      <c r="N743" s="80" t="s">
        <v>134</v>
      </c>
      <c r="O743" s="80" t="s">
        <v>775</v>
      </c>
      <c r="P743" s="80" t="s">
        <v>237</v>
      </c>
      <c r="Q743" s="80" t="s">
        <v>134</v>
      </c>
    </row>
    <row r="744" spans="1:17" ht="39" x14ac:dyDescent="0.2">
      <c r="A744" s="129" t="s">
        <v>1421</v>
      </c>
      <c r="B744" s="80" t="s">
        <v>101</v>
      </c>
      <c r="C744" s="100" t="s">
        <v>2487</v>
      </c>
      <c r="D744" s="146">
        <v>137610</v>
      </c>
      <c r="E744" s="80" t="s">
        <v>1657</v>
      </c>
      <c r="F744" s="80" t="s">
        <v>134</v>
      </c>
      <c r="G744" s="129" t="s">
        <v>105</v>
      </c>
      <c r="H744" s="100" t="s">
        <v>2188</v>
      </c>
      <c r="I744" s="80" t="s">
        <v>30</v>
      </c>
      <c r="J744" s="121" t="s">
        <v>235</v>
      </c>
      <c r="K744" s="80" t="s">
        <v>235</v>
      </c>
      <c r="L744" s="121">
        <v>11</v>
      </c>
      <c r="M744" s="121">
        <v>11</v>
      </c>
      <c r="N744" s="80" t="s">
        <v>134</v>
      </c>
      <c r="O744" s="80" t="s">
        <v>775</v>
      </c>
      <c r="P744" s="80" t="s">
        <v>237</v>
      </c>
      <c r="Q744" s="80" t="s">
        <v>134</v>
      </c>
    </row>
    <row r="745" spans="1:17" ht="52" x14ac:dyDescent="0.2">
      <c r="A745" s="129" t="s">
        <v>1424</v>
      </c>
      <c r="B745" s="80" t="s">
        <v>101</v>
      </c>
      <c r="C745" s="100" t="s">
        <v>2612</v>
      </c>
      <c r="D745" s="146">
        <v>148500</v>
      </c>
      <c r="E745" s="80" t="s">
        <v>1063</v>
      </c>
      <c r="F745" s="80" t="s">
        <v>134</v>
      </c>
      <c r="G745" s="129" t="s">
        <v>105</v>
      </c>
      <c r="H745" s="100" t="s">
        <v>2189</v>
      </c>
      <c r="I745" s="80" t="s">
        <v>30</v>
      </c>
      <c r="J745" s="121" t="s">
        <v>235</v>
      </c>
      <c r="K745" s="80" t="s">
        <v>235</v>
      </c>
      <c r="L745" s="121">
        <v>10</v>
      </c>
      <c r="M745" s="121">
        <v>33</v>
      </c>
      <c r="N745" s="80" t="s">
        <v>134</v>
      </c>
      <c r="O745" s="80" t="s">
        <v>775</v>
      </c>
      <c r="P745" s="80" t="s">
        <v>237</v>
      </c>
      <c r="Q745" s="80" t="s">
        <v>134</v>
      </c>
    </row>
    <row r="746" spans="1:17" ht="39" x14ac:dyDescent="0.2">
      <c r="A746" s="129" t="s">
        <v>1427</v>
      </c>
      <c r="B746" s="80" t="s">
        <v>1623</v>
      </c>
      <c r="C746" s="100" t="s">
        <v>2488</v>
      </c>
      <c r="D746" s="146">
        <v>35000</v>
      </c>
      <c r="E746" s="80" t="s">
        <v>1657</v>
      </c>
      <c r="F746" s="80" t="s">
        <v>134</v>
      </c>
      <c r="G746" s="129" t="s">
        <v>105</v>
      </c>
      <c r="H746" s="100" t="s">
        <v>2190</v>
      </c>
      <c r="I746" s="80" t="s">
        <v>30</v>
      </c>
      <c r="J746" s="121" t="s">
        <v>235</v>
      </c>
      <c r="K746" s="80" t="s">
        <v>235</v>
      </c>
      <c r="L746" s="121">
        <v>1</v>
      </c>
      <c r="M746" s="121">
        <v>2</v>
      </c>
      <c r="N746" s="80" t="s">
        <v>134</v>
      </c>
      <c r="O746" s="80" t="s">
        <v>775</v>
      </c>
      <c r="P746" s="80" t="s">
        <v>237</v>
      </c>
      <c r="Q746" s="80" t="s">
        <v>134</v>
      </c>
    </row>
    <row r="747" spans="1:17" ht="65" x14ac:dyDescent="0.2">
      <c r="A747" s="129" t="s">
        <v>1624</v>
      </c>
      <c r="B747" s="80" t="s">
        <v>1740</v>
      </c>
      <c r="C747" s="100" t="s">
        <v>2489</v>
      </c>
      <c r="D747" s="146">
        <v>22000</v>
      </c>
      <c r="E747" s="80" t="s">
        <v>17</v>
      </c>
      <c r="F747" s="80" t="s">
        <v>204</v>
      </c>
      <c r="G747" s="129" t="s">
        <v>134</v>
      </c>
      <c r="H747" s="100" t="s">
        <v>1716</v>
      </c>
      <c r="I747" s="80" t="s">
        <v>30</v>
      </c>
      <c r="J747" s="121" t="s">
        <v>235</v>
      </c>
      <c r="K747" s="80" t="s">
        <v>235</v>
      </c>
      <c r="L747" s="121">
        <v>1</v>
      </c>
      <c r="M747" s="121">
        <v>3</v>
      </c>
      <c r="N747" s="80" t="s">
        <v>134</v>
      </c>
      <c r="O747" s="80" t="s">
        <v>775</v>
      </c>
      <c r="P747" s="80" t="s">
        <v>237</v>
      </c>
      <c r="Q747" s="80" t="s">
        <v>134</v>
      </c>
    </row>
    <row r="748" spans="1:17" ht="65" x14ac:dyDescent="0.2">
      <c r="A748" s="129" t="s">
        <v>1625</v>
      </c>
      <c r="B748" s="80"/>
      <c r="C748" s="100" t="s">
        <v>2491</v>
      </c>
      <c r="D748" s="146">
        <v>7000</v>
      </c>
      <c r="E748" s="80" t="s">
        <v>469</v>
      </c>
      <c r="F748" s="80" t="s">
        <v>134</v>
      </c>
      <c r="G748" s="129" t="s">
        <v>1627</v>
      </c>
      <c r="H748" s="100" t="s">
        <v>2191</v>
      </c>
      <c r="I748" s="80" t="s">
        <v>18</v>
      </c>
      <c r="J748" s="121" t="s">
        <v>235</v>
      </c>
      <c r="K748" s="80" t="s">
        <v>235</v>
      </c>
      <c r="L748" s="121" t="s">
        <v>1741</v>
      </c>
      <c r="M748" s="121" t="s">
        <v>1626</v>
      </c>
      <c r="N748" s="116" t="s">
        <v>2656</v>
      </c>
      <c r="O748" s="80" t="s">
        <v>775</v>
      </c>
      <c r="P748" s="80" t="s">
        <v>237</v>
      </c>
      <c r="Q748" s="80" t="s">
        <v>134</v>
      </c>
    </row>
    <row r="749" spans="1:17" ht="26" x14ac:dyDescent="0.2">
      <c r="A749" s="131">
        <v>3.6</v>
      </c>
      <c r="B749" s="81">
        <v>4.2</v>
      </c>
      <c r="C749" s="101" t="s">
        <v>2493</v>
      </c>
      <c r="D749" s="130">
        <f>SUM(D750:D754)</f>
        <v>35260</v>
      </c>
      <c r="E749" s="81"/>
      <c r="F749" s="81" t="s">
        <v>91</v>
      </c>
      <c r="G749" s="131" t="s">
        <v>2764</v>
      </c>
      <c r="H749" s="101" t="s">
        <v>2262</v>
      </c>
      <c r="I749" s="81" t="s">
        <v>30</v>
      </c>
      <c r="J749" s="119">
        <f>SUM(J750:J754)</f>
        <v>86</v>
      </c>
      <c r="K749" s="81">
        <v>2022</v>
      </c>
      <c r="L749" s="119">
        <f>SUM(L750:L754)</f>
        <v>125</v>
      </c>
      <c r="M749" s="119">
        <f>SUM(M750:M754)</f>
        <v>161</v>
      </c>
      <c r="N749" s="81" t="s">
        <v>134</v>
      </c>
      <c r="O749" s="81" t="s">
        <v>775</v>
      </c>
      <c r="P749" s="81" t="s">
        <v>237</v>
      </c>
      <c r="Q749" s="81" t="s">
        <v>134</v>
      </c>
    </row>
    <row r="750" spans="1:17" ht="39" x14ac:dyDescent="0.2">
      <c r="A750" s="129" t="s">
        <v>1430</v>
      </c>
      <c r="B750" s="80" t="s">
        <v>1628</v>
      </c>
      <c r="C750" s="100" t="s">
        <v>2494</v>
      </c>
      <c r="D750" s="6">
        <v>3960</v>
      </c>
      <c r="E750" s="80" t="s">
        <v>1742</v>
      </c>
      <c r="F750" s="80" t="s">
        <v>134</v>
      </c>
      <c r="G750" s="129" t="s">
        <v>2810</v>
      </c>
      <c r="H750" s="100" t="s">
        <v>2262</v>
      </c>
      <c r="I750" s="80" t="s">
        <v>30</v>
      </c>
      <c r="J750" s="121">
        <v>3</v>
      </c>
      <c r="K750" s="80">
        <v>2022</v>
      </c>
      <c r="L750" s="121">
        <v>5</v>
      </c>
      <c r="M750" s="121">
        <v>8</v>
      </c>
      <c r="N750" s="80" t="s">
        <v>134</v>
      </c>
      <c r="O750" s="80" t="s">
        <v>775</v>
      </c>
      <c r="P750" s="80" t="s">
        <v>237</v>
      </c>
      <c r="Q750" s="80" t="s">
        <v>134</v>
      </c>
    </row>
    <row r="751" spans="1:17" x14ac:dyDescent="0.2">
      <c r="A751" s="401" t="s">
        <v>1436</v>
      </c>
      <c r="B751" s="401" t="s">
        <v>1629</v>
      </c>
      <c r="C751" s="402" t="s">
        <v>2495</v>
      </c>
      <c r="D751" s="403">
        <v>21300</v>
      </c>
      <c r="E751" s="401" t="s">
        <v>1742</v>
      </c>
      <c r="F751" s="401" t="s">
        <v>134</v>
      </c>
      <c r="G751" s="401" t="s">
        <v>2810</v>
      </c>
      <c r="H751" s="100" t="s">
        <v>1743</v>
      </c>
      <c r="I751" s="401" t="s">
        <v>30</v>
      </c>
      <c r="J751" s="121">
        <v>61</v>
      </c>
      <c r="K751" s="401">
        <v>2022</v>
      </c>
      <c r="L751" s="121">
        <v>90</v>
      </c>
      <c r="M751" s="121">
        <v>116</v>
      </c>
      <c r="N751" s="80" t="s">
        <v>134</v>
      </c>
      <c r="O751" s="80" t="s">
        <v>775</v>
      </c>
      <c r="P751" s="80" t="s">
        <v>237</v>
      </c>
      <c r="Q751" s="80" t="s">
        <v>134</v>
      </c>
    </row>
    <row r="752" spans="1:17" x14ac:dyDescent="0.2">
      <c r="A752" s="401"/>
      <c r="B752" s="401"/>
      <c r="C752" s="402"/>
      <c r="D752" s="403"/>
      <c r="E752" s="401"/>
      <c r="F752" s="401"/>
      <c r="G752" s="401"/>
      <c r="H752" s="100" t="s">
        <v>2259</v>
      </c>
      <c r="I752" s="401"/>
      <c r="J752" s="121">
        <v>15</v>
      </c>
      <c r="K752" s="401"/>
      <c r="L752" s="121">
        <v>20</v>
      </c>
      <c r="M752" s="121">
        <v>22</v>
      </c>
      <c r="N752" s="80" t="s">
        <v>134</v>
      </c>
      <c r="O752" s="80" t="s">
        <v>775</v>
      </c>
      <c r="P752" s="80" t="s">
        <v>237</v>
      </c>
      <c r="Q752" s="80" t="s">
        <v>134</v>
      </c>
    </row>
    <row r="753" spans="1:17" x14ac:dyDescent="0.2">
      <c r="A753" s="401"/>
      <c r="B753" s="401"/>
      <c r="C753" s="402"/>
      <c r="D753" s="403"/>
      <c r="E753" s="401"/>
      <c r="F753" s="401"/>
      <c r="G753" s="401"/>
      <c r="H753" s="100" t="s">
        <v>2252</v>
      </c>
      <c r="I753" s="401"/>
      <c r="J753" s="121">
        <v>7</v>
      </c>
      <c r="K753" s="401"/>
      <c r="L753" s="121">
        <v>10</v>
      </c>
      <c r="M753" s="121">
        <v>15</v>
      </c>
      <c r="N753" s="80" t="s">
        <v>134</v>
      </c>
      <c r="O753" s="80" t="s">
        <v>775</v>
      </c>
      <c r="P753" s="80" t="s">
        <v>237</v>
      </c>
      <c r="Q753" s="80" t="s">
        <v>134</v>
      </c>
    </row>
    <row r="754" spans="1:17" ht="52" x14ac:dyDescent="0.2">
      <c r="A754" s="129" t="s">
        <v>1630</v>
      </c>
      <c r="B754" s="80" t="s">
        <v>63</v>
      </c>
      <c r="C754" s="100" t="s">
        <v>2497</v>
      </c>
      <c r="D754" s="6">
        <v>10000</v>
      </c>
      <c r="E754" s="80" t="s">
        <v>17</v>
      </c>
      <c r="F754" s="80" t="s">
        <v>134</v>
      </c>
      <c r="G754" s="129" t="s">
        <v>2810</v>
      </c>
      <c r="H754" s="100" t="s">
        <v>2815</v>
      </c>
      <c r="I754" s="80" t="s">
        <v>579</v>
      </c>
      <c r="J754" s="121" t="s">
        <v>235</v>
      </c>
      <c r="K754" s="121" t="s">
        <v>235</v>
      </c>
      <c r="L754" s="121" t="s">
        <v>235</v>
      </c>
      <c r="M754" s="121" t="s">
        <v>235</v>
      </c>
      <c r="N754" s="80" t="s">
        <v>134</v>
      </c>
      <c r="O754" s="80" t="s">
        <v>775</v>
      </c>
      <c r="P754" s="80" t="s">
        <v>237</v>
      </c>
      <c r="Q754" s="80" t="s">
        <v>134</v>
      </c>
    </row>
    <row r="755" spans="1:17" ht="52" x14ac:dyDescent="0.2">
      <c r="A755" s="131">
        <v>3.7</v>
      </c>
      <c r="B755" s="81">
        <v>4.2</v>
      </c>
      <c r="C755" s="101" t="s">
        <v>2499</v>
      </c>
      <c r="D755" s="130">
        <f>SUM(D756:D760)</f>
        <v>1760000</v>
      </c>
      <c r="E755" s="81"/>
      <c r="F755" s="81" t="s">
        <v>91</v>
      </c>
      <c r="G755" s="131" t="s">
        <v>2764</v>
      </c>
      <c r="H755" s="101" t="s">
        <v>1631</v>
      </c>
      <c r="I755" s="81" t="s">
        <v>348</v>
      </c>
      <c r="J755" s="291">
        <v>0.61350000000000005</v>
      </c>
      <c r="K755" s="131">
        <v>2020</v>
      </c>
      <c r="L755" s="293">
        <v>0.71</v>
      </c>
      <c r="M755" s="293">
        <v>0.81</v>
      </c>
      <c r="N755" s="131" t="s">
        <v>2081</v>
      </c>
      <c r="O755" s="131" t="s">
        <v>1633</v>
      </c>
      <c r="P755" s="131" t="s">
        <v>237</v>
      </c>
      <c r="Q755" s="131" t="s">
        <v>639</v>
      </c>
    </row>
    <row r="756" spans="1:17" ht="39" x14ac:dyDescent="0.2">
      <c r="A756" s="129" t="s">
        <v>1440</v>
      </c>
      <c r="B756" s="80" t="s">
        <v>1744</v>
      </c>
      <c r="C756" s="100" t="s">
        <v>2613</v>
      </c>
      <c r="D756" s="146">
        <v>1000000</v>
      </c>
      <c r="E756" s="80" t="s">
        <v>17</v>
      </c>
      <c r="F756" s="80" t="s">
        <v>196</v>
      </c>
      <c r="G756" s="129" t="s">
        <v>1632</v>
      </c>
      <c r="H756" s="100" t="s">
        <v>1631</v>
      </c>
      <c r="I756" s="80" t="s">
        <v>348</v>
      </c>
      <c r="J756" s="290">
        <v>0.61350000000000005</v>
      </c>
      <c r="K756" s="80">
        <v>2020</v>
      </c>
      <c r="L756" s="290">
        <v>0.71</v>
      </c>
      <c r="M756" s="290">
        <v>0.81</v>
      </c>
      <c r="N756" s="80" t="s">
        <v>2081</v>
      </c>
      <c r="O756" s="80" t="s">
        <v>1633</v>
      </c>
      <c r="P756" s="80" t="s">
        <v>237</v>
      </c>
      <c r="Q756" s="80" t="s">
        <v>639</v>
      </c>
    </row>
    <row r="757" spans="1:17" ht="39" x14ac:dyDescent="0.2">
      <c r="A757" s="129" t="s">
        <v>1443</v>
      </c>
      <c r="B757" s="80" t="s">
        <v>1634</v>
      </c>
      <c r="C757" s="100" t="s">
        <v>2502</v>
      </c>
      <c r="D757" s="146">
        <v>575000</v>
      </c>
      <c r="E757" s="80" t="s">
        <v>1745</v>
      </c>
      <c r="F757" s="80" t="s">
        <v>196</v>
      </c>
      <c r="G757" s="129" t="s">
        <v>1632</v>
      </c>
      <c r="H757" s="100" t="s">
        <v>2248</v>
      </c>
      <c r="I757" s="80" t="s">
        <v>18</v>
      </c>
      <c r="J757" s="121" t="s">
        <v>235</v>
      </c>
      <c r="K757" s="121" t="s">
        <v>235</v>
      </c>
      <c r="L757" s="121" t="s">
        <v>235</v>
      </c>
      <c r="M757" s="121" t="s">
        <v>235</v>
      </c>
      <c r="N757" s="80" t="s">
        <v>196</v>
      </c>
      <c r="O757" s="105" t="s">
        <v>775</v>
      </c>
      <c r="P757" s="80" t="s">
        <v>237</v>
      </c>
      <c r="Q757" s="80" t="s">
        <v>196</v>
      </c>
    </row>
    <row r="758" spans="1:17" ht="39" x14ac:dyDescent="0.2">
      <c r="A758" s="129" t="s">
        <v>1445</v>
      </c>
      <c r="B758" s="80" t="s">
        <v>69</v>
      </c>
      <c r="C758" s="100" t="s">
        <v>2503</v>
      </c>
      <c r="D758" s="146">
        <v>45000</v>
      </c>
      <c r="E758" s="80" t="s">
        <v>1745</v>
      </c>
      <c r="F758" s="80" t="s">
        <v>196</v>
      </c>
      <c r="G758" s="129" t="s">
        <v>39</v>
      </c>
      <c r="H758" s="100" t="s">
        <v>1635</v>
      </c>
      <c r="I758" s="80" t="s">
        <v>30</v>
      </c>
      <c r="J758" s="121">
        <v>0</v>
      </c>
      <c r="K758" s="80">
        <v>2022</v>
      </c>
      <c r="L758" s="121">
        <v>3</v>
      </c>
      <c r="M758" s="121">
        <v>3</v>
      </c>
      <c r="N758" s="80" t="s">
        <v>2082</v>
      </c>
      <c r="O758" s="105" t="s">
        <v>775</v>
      </c>
      <c r="P758" s="80" t="s">
        <v>237</v>
      </c>
      <c r="Q758" s="80" t="s">
        <v>196</v>
      </c>
    </row>
    <row r="759" spans="1:17" ht="52" x14ac:dyDescent="0.2">
      <c r="A759" s="129" t="s">
        <v>1446</v>
      </c>
      <c r="B759" s="80"/>
      <c r="C759" s="100" t="s">
        <v>2505</v>
      </c>
      <c r="D759" s="146">
        <v>100000</v>
      </c>
      <c r="E759" s="80" t="s">
        <v>1745</v>
      </c>
      <c r="F759" s="80" t="s">
        <v>196</v>
      </c>
      <c r="G759" s="129" t="s">
        <v>134</v>
      </c>
      <c r="H759" s="100" t="s">
        <v>1636</v>
      </c>
      <c r="I759" s="80" t="s">
        <v>1858</v>
      </c>
      <c r="J759" s="229" t="s">
        <v>2003</v>
      </c>
      <c r="K759" s="80">
        <v>2021</v>
      </c>
      <c r="L759" s="121">
        <v>55</v>
      </c>
      <c r="M759" s="121">
        <v>52</v>
      </c>
      <c r="N759" s="80" t="s">
        <v>1654</v>
      </c>
      <c r="O759" s="80" t="s">
        <v>2084</v>
      </c>
      <c r="P759" s="80" t="s">
        <v>237</v>
      </c>
      <c r="Q759" s="80" t="s">
        <v>196</v>
      </c>
    </row>
    <row r="760" spans="1:17" ht="78" x14ac:dyDescent="0.2">
      <c r="A760" s="129" t="s">
        <v>1449</v>
      </c>
      <c r="B760" s="129" t="s">
        <v>2599</v>
      </c>
      <c r="C760" s="100" t="s">
        <v>2507</v>
      </c>
      <c r="D760" s="146">
        <v>40000</v>
      </c>
      <c r="E760" s="80" t="s">
        <v>241</v>
      </c>
      <c r="F760" s="80" t="s">
        <v>196</v>
      </c>
      <c r="G760" s="129" t="s">
        <v>1632</v>
      </c>
      <c r="H760" s="100" t="s">
        <v>2245</v>
      </c>
      <c r="I760" s="80" t="s">
        <v>30</v>
      </c>
      <c r="J760" s="121">
        <v>1</v>
      </c>
      <c r="K760" s="80">
        <v>2022</v>
      </c>
      <c r="L760" s="121">
        <v>2</v>
      </c>
      <c r="M760" s="121">
        <v>3</v>
      </c>
      <c r="N760" s="80" t="s">
        <v>196</v>
      </c>
      <c r="O760" s="105" t="s">
        <v>775</v>
      </c>
      <c r="P760" s="80" t="s">
        <v>237</v>
      </c>
      <c r="Q760" s="80" t="s">
        <v>196</v>
      </c>
    </row>
    <row r="761" spans="1:17" ht="39" x14ac:dyDescent="0.2">
      <c r="A761" s="131">
        <v>3.8</v>
      </c>
      <c r="B761" s="257">
        <v>9.3000000000000007</v>
      </c>
      <c r="C761" s="106" t="s">
        <v>2508</v>
      </c>
      <c r="D761" s="64">
        <f>SUM(D762:D767)</f>
        <v>7914414.2999999998</v>
      </c>
      <c r="E761" s="81"/>
      <c r="F761" s="81" t="s">
        <v>1747</v>
      </c>
      <c r="G761" s="131" t="s">
        <v>1724</v>
      </c>
      <c r="H761" s="101" t="s">
        <v>2243</v>
      </c>
      <c r="I761" s="81" t="s">
        <v>579</v>
      </c>
      <c r="J761" s="119"/>
      <c r="K761" s="81"/>
      <c r="L761" s="119"/>
      <c r="M761" s="119"/>
      <c r="N761" s="129" t="s">
        <v>774</v>
      </c>
      <c r="O761" s="105" t="s">
        <v>775</v>
      </c>
      <c r="P761" s="80" t="s">
        <v>237</v>
      </c>
      <c r="Q761" s="80" t="s">
        <v>150</v>
      </c>
    </row>
    <row r="762" spans="1:17" ht="52" x14ac:dyDescent="0.2">
      <c r="A762" s="129" t="s">
        <v>1453</v>
      </c>
      <c r="B762" s="80" t="s">
        <v>2600</v>
      </c>
      <c r="C762" s="105" t="s">
        <v>1748</v>
      </c>
      <c r="D762" s="6">
        <v>492622.2</v>
      </c>
      <c r="E762" s="80" t="s">
        <v>1746</v>
      </c>
      <c r="F762" s="80" t="s">
        <v>119</v>
      </c>
      <c r="G762" s="129" t="s">
        <v>150</v>
      </c>
      <c r="H762" s="105" t="s">
        <v>2240</v>
      </c>
      <c r="I762" s="80" t="s">
        <v>18</v>
      </c>
      <c r="J762" s="121">
        <v>65</v>
      </c>
      <c r="K762" s="80">
        <v>2021</v>
      </c>
      <c r="L762" s="121">
        <v>60</v>
      </c>
      <c r="M762" s="121">
        <v>55</v>
      </c>
      <c r="N762" s="129" t="s">
        <v>774</v>
      </c>
      <c r="O762" s="105" t="s">
        <v>775</v>
      </c>
      <c r="P762" s="80" t="s">
        <v>237</v>
      </c>
      <c r="Q762" s="80" t="s">
        <v>150</v>
      </c>
    </row>
    <row r="763" spans="1:17" ht="65" x14ac:dyDescent="0.2">
      <c r="A763" s="129" t="s">
        <v>1457</v>
      </c>
      <c r="B763" s="80" t="s">
        <v>2602</v>
      </c>
      <c r="C763" s="100" t="s">
        <v>1749</v>
      </c>
      <c r="D763" s="6">
        <v>2648063.7999999998</v>
      </c>
      <c r="E763" s="80" t="s">
        <v>1746</v>
      </c>
      <c r="F763" s="80" t="s">
        <v>1144</v>
      </c>
      <c r="G763" s="129" t="s">
        <v>150</v>
      </c>
      <c r="H763" s="105" t="s">
        <v>2239</v>
      </c>
      <c r="I763" s="80" t="s">
        <v>18</v>
      </c>
      <c r="J763" s="121">
        <v>95</v>
      </c>
      <c r="K763" s="80">
        <v>2021</v>
      </c>
      <c r="L763" s="121">
        <v>96</v>
      </c>
      <c r="M763" s="121">
        <v>98</v>
      </c>
      <c r="N763" s="129" t="s">
        <v>774</v>
      </c>
      <c r="O763" s="105" t="s">
        <v>775</v>
      </c>
      <c r="P763" s="80" t="s">
        <v>237</v>
      </c>
      <c r="Q763" s="80" t="s">
        <v>150</v>
      </c>
    </row>
    <row r="764" spans="1:17" ht="65" x14ac:dyDescent="0.2">
      <c r="A764" s="129" t="s">
        <v>1459</v>
      </c>
      <c r="B764" s="80" t="s">
        <v>2603</v>
      </c>
      <c r="C764" s="100" t="s">
        <v>1750</v>
      </c>
      <c r="D764" s="6">
        <v>2828030.9</v>
      </c>
      <c r="E764" s="80" t="s">
        <v>1746</v>
      </c>
      <c r="F764" s="80" t="s">
        <v>119</v>
      </c>
      <c r="G764" s="129" t="s">
        <v>150</v>
      </c>
      <c r="H764" s="105" t="s">
        <v>1637</v>
      </c>
      <c r="I764" s="80" t="s">
        <v>18</v>
      </c>
      <c r="J764" s="121">
        <v>55</v>
      </c>
      <c r="K764" s="80">
        <v>2021</v>
      </c>
      <c r="L764" s="121">
        <v>60</v>
      </c>
      <c r="M764" s="121">
        <v>65</v>
      </c>
      <c r="N764" s="129" t="s">
        <v>774</v>
      </c>
      <c r="O764" s="105" t="s">
        <v>775</v>
      </c>
      <c r="P764" s="80" t="s">
        <v>237</v>
      </c>
      <c r="Q764" s="80" t="s">
        <v>150</v>
      </c>
    </row>
    <row r="765" spans="1:17" ht="91" x14ac:dyDescent="0.2">
      <c r="A765" s="129" t="s">
        <v>1751</v>
      </c>
      <c r="B765" s="80" t="s">
        <v>2604</v>
      </c>
      <c r="C765" s="100" t="s">
        <v>1752</v>
      </c>
      <c r="D765" s="6">
        <v>1087169</v>
      </c>
      <c r="E765" s="80" t="s">
        <v>2831</v>
      </c>
      <c r="F765" s="80" t="s">
        <v>210</v>
      </c>
      <c r="G765" s="129" t="s">
        <v>150</v>
      </c>
      <c r="H765" s="105" t="s">
        <v>1638</v>
      </c>
      <c r="I765" s="80" t="s">
        <v>18</v>
      </c>
      <c r="J765" s="121">
        <v>40</v>
      </c>
      <c r="K765" s="80">
        <v>2020</v>
      </c>
      <c r="L765" s="121">
        <v>25</v>
      </c>
      <c r="M765" s="121">
        <v>0</v>
      </c>
      <c r="N765" s="129" t="s">
        <v>774</v>
      </c>
      <c r="O765" s="105" t="s">
        <v>775</v>
      </c>
      <c r="P765" s="80" t="s">
        <v>237</v>
      </c>
      <c r="Q765" s="80" t="s">
        <v>150</v>
      </c>
    </row>
    <row r="766" spans="1:17" ht="52" x14ac:dyDescent="0.2">
      <c r="A766" s="129" t="s">
        <v>1753</v>
      </c>
      <c r="B766" s="80" t="s">
        <v>2604</v>
      </c>
      <c r="C766" s="100" t="s">
        <v>1754</v>
      </c>
      <c r="D766" s="6">
        <v>830237.8</v>
      </c>
      <c r="E766" s="80" t="s">
        <v>1746</v>
      </c>
      <c r="F766" s="80" t="s">
        <v>210</v>
      </c>
      <c r="G766" s="129" t="s">
        <v>150</v>
      </c>
      <c r="H766" s="105" t="s">
        <v>1639</v>
      </c>
      <c r="I766" s="80" t="s">
        <v>18</v>
      </c>
      <c r="J766" s="121">
        <v>18</v>
      </c>
      <c r="K766" s="80">
        <v>2020</v>
      </c>
      <c r="L766" s="121">
        <v>10</v>
      </c>
      <c r="M766" s="121">
        <v>0</v>
      </c>
      <c r="N766" s="129" t="s">
        <v>774</v>
      </c>
      <c r="O766" s="105" t="s">
        <v>775</v>
      </c>
      <c r="P766" s="80" t="s">
        <v>237</v>
      </c>
      <c r="Q766" s="80" t="s">
        <v>150</v>
      </c>
    </row>
    <row r="767" spans="1:17" ht="91" x14ac:dyDescent="0.2">
      <c r="A767" s="129" t="s">
        <v>1755</v>
      </c>
      <c r="B767" s="80" t="s">
        <v>2599</v>
      </c>
      <c r="C767" s="100" t="s">
        <v>1756</v>
      </c>
      <c r="D767" s="6">
        <v>28290.6</v>
      </c>
      <c r="E767" s="80" t="s">
        <v>2831</v>
      </c>
      <c r="F767" s="80" t="s">
        <v>150</v>
      </c>
      <c r="G767" s="129" t="s">
        <v>1757</v>
      </c>
      <c r="H767" s="105" t="s">
        <v>1758</v>
      </c>
      <c r="I767" s="80" t="s">
        <v>18</v>
      </c>
      <c r="J767" s="121">
        <v>30</v>
      </c>
      <c r="K767" s="80">
        <v>2021</v>
      </c>
      <c r="L767" s="121">
        <v>90</v>
      </c>
      <c r="M767" s="121">
        <v>100</v>
      </c>
      <c r="N767" s="129" t="s">
        <v>774</v>
      </c>
      <c r="O767" s="105" t="s">
        <v>775</v>
      </c>
      <c r="P767" s="80" t="s">
        <v>237</v>
      </c>
      <c r="Q767" s="80" t="s">
        <v>150</v>
      </c>
    </row>
    <row r="768" spans="1:17" x14ac:dyDescent="0.2">
      <c r="A768" s="163" t="s">
        <v>333</v>
      </c>
      <c r="B768" s="117" t="s">
        <v>333</v>
      </c>
      <c r="C768" s="65" t="s">
        <v>593</v>
      </c>
      <c r="D768" s="66">
        <f>D643+D651+D717</f>
        <v>42996629.700000003</v>
      </c>
      <c r="E768" s="117" t="s">
        <v>333</v>
      </c>
      <c r="F768" s="117" t="s">
        <v>333</v>
      </c>
      <c r="G768" s="163" t="s">
        <v>333</v>
      </c>
      <c r="H768" s="65" t="s">
        <v>333</v>
      </c>
      <c r="I768" s="117"/>
      <c r="J768" s="67"/>
      <c r="K768" s="117"/>
      <c r="L768" s="67"/>
      <c r="M768" s="67"/>
      <c r="N768" s="117" t="s">
        <v>333</v>
      </c>
      <c r="O768" s="117" t="s">
        <v>333</v>
      </c>
      <c r="P768" s="117" t="s">
        <v>333</v>
      </c>
      <c r="Q768" s="117" t="s">
        <v>333</v>
      </c>
    </row>
    <row r="769" spans="1:17" x14ac:dyDescent="0.2">
      <c r="A769" s="128"/>
      <c r="B769" s="84"/>
      <c r="C769" s="118" t="s">
        <v>48</v>
      </c>
      <c r="D769" s="256">
        <v>3</v>
      </c>
      <c r="E769" s="84"/>
      <c r="F769" s="84"/>
      <c r="G769" s="128"/>
      <c r="H769" s="118"/>
      <c r="I769" s="84"/>
      <c r="J769" s="68"/>
      <c r="K769" s="84"/>
      <c r="L769" s="68"/>
      <c r="M769" s="68"/>
      <c r="N769" s="84"/>
      <c r="O769" s="84"/>
      <c r="P769" s="84"/>
      <c r="Q769" s="84"/>
    </row>
    <row r="770" spans="1:17" x14ac:dyDescent="0.2">
      <c r="A770" s="129"/>
      <c r="B770" s="80"/>
      <c r="C770" s="100" t="s">
        <v>49</v>
      </c>
      <c r="D770" s="146">
        <v>17</v>
      </c>
      <c r="E770" s="80"/>
      <c r="F770" s="80"/>
      <c r="G770" s="129"/>
      <c r="H770" s="100"/>
      <c r="I770" s="80"/>
      <c r="J770" s="121"/>
      <c r="K770" s="80"/>
      <c r="L770" s="121"/>
      <c r="M770" s="121"/>
      <c r="N770" s="80"/>
      <c r="O770" s="80"/>
      <c r="P770" s="80"/>
      <c r="Q770" s="80"/>
    </row>
    <row r="771" spans="1:17" x14ac:dyDescent="0.2">
      <c r="A771" s="129"/>
      <c r="B771" s="80"/>
      <c r="C771" s="100" t="s">
        <v>50</v>
      </c>
      <c r="D771" s="146">
        <v>68</v>
      </c>
      <c r="E771" s="80"/>
      <c r="F771" s="80"/>
      <c r="G771" s="129"/>
      <c r="H771" s="100"/>
      <c r="I771" s="80"/>
      <c r="J771" s="121"/>
      <c r="K771" s="80"/>
      <c r="L771" s="121"/>
      <c r="M771" s="121"/>
      <c r="N771" s="80"/>
      <c r="O771" s="80"/>
      <c r="P771" s="80"/>
      <c r="Q771" s="80"/>
    </row>
    <row r="772" spans="1:17" x14ac:dyDescent="0.2">
      <c r="A772" s="247"/>
      <c r="B772" s="247"/>
      <c r="C772" s="100" t="s">
        <v>3</v>
      </c>
      <c r="D772" s="146">
        <v>125</v>
      </c>
      <c r="E772" s="247"/>
      <c r="F772" s="247"/>
      <c r="G772" s="247"/>
      <c r="H772" s="248"/>
      <c r="I772" s="247"/>
      <c r="J772" s="249"/>
      <c r="K772" s="247"/>
      <c r="L772" s="249"/>
      <c r="M772" s="249"/>
      <c r="N772" s="247"/>
      <c r="O772" s="247"/>
      <c r="P772" s="247"/>
      <c r="Q772" s="247"/>
    </row>
    <row r="773" spans="1:17" s="180" customFormat="1" x14ac:dyDescent="0.2">
      <c r="A773" s="179"/>
      <c r="D773" s="181"/>
      <c r="E773" s="179"/>
      <c r="G773" s="179"/>
      <c r="H773" s="182"/>
      <c r="I773" s="181"/>
      <c r="J773" s="183"/>
      <c r="K773" s="184"/>
      <c r="L773" s="183"/>
      <c r="M773" s="183"/>
    </row>
    <row r="774" spans="1:17" ht="38.25" customHeight="1" x14ac:dyDescent="0.2">
      <c r="B774" s="28"/>
      <c r="C774" s="125"/>
      <c r="D774" s="60"/>
      <c r="F774" s="28"/>
      <c r="I774" s="28"/>
      <c r="J774" s="200"/>
      <c r="K774" s="28"/>
      <c r="L774" s="200"/>
      <c r="M774" s="200"/>
      <c r="N774" s="396" t="s">
        <v>1759</v>
      </c>
      <c r="O774" s="396"/>
      <c r="P774" s="396"/>
      <c r="Q774" s="396"/>
    </row>
    <row r="775" spans="1:17" x14ac:dyDescent="0.2">
      <c r="A775" s="134"/>
      <c r="B775" s="91"/>
      <c r="C775" s="397" t="s">
        <v>1760</v>
      </c>
      <c r="D775" s="397"/>
      <c r="E775" s="397"/>
      <c r="F775" s="397"/>
      <c r="G775" s="397"/>
      <c r="H775" s="397"/>
      <c r="I775" s="397"/>
      <c r="J775" s="397"/>
      <c r="K775" s="397"/>
      <c r="L775" s="397"/>
      <c r="M775" s="397"/>
      <c r="N775" s="397"/>
      <c r="O775" s="397"/>
      <c r="P775" s="397"/>
      <c r="Q775" s="397"/>
    </row>
    <row r="776" spans="1:17" x14ac:dyDescent="0.2">
      <c r="B776" s="28"/>
      <c r="C776" s="398"/>
      <c r="D776" s="398"/>
      <c r="E776" s="398"/>
      <c r="F776" s="398"/>
      <c r="G776" s="398"/>
      <c r="H776" s="398"/>
      <c r="I776" s="398"/>
      <c r="J776" s="398"/>
      <c r="K776" s="398"/>
      <c r="L776" s="398"/>
      <c r="M776" s="398"/>
      <c r="N776" s="398"/>
      <c r="O776" s="398"/>
      <c r="P776" s="398"/>
      <c r="Q776" s="398"/>
    </row>
    <row r="777" spans="1:17" ht="12.75" customHeight="1" x14ac:dyDescent="0.2">
      <c r="A777" s="399" t="s">
        <v>0</v>
      </c>
      <c r="B777" s="395" t="s">
        <v>215</v>
      </c>
      <c r="C777" s="395" t="s">
        <v>216</v>
      </c>
      <c r="D777" s="400" t="s">
        <v>1</v>
      </c>
      <c r="E777" s="395" t="s">
        <v>2</v>
      </c>
      <c r="F777" s="395" t="s">
        <v>218</v>
      </c>
      <c r="G777" s="395"/>
      <c r="H777" s="395" t="s">
        <v>3</v>
      </c>
      <c r="I777" s="393" t="s">
        <v>4</v>
      </c>
      <c r="J777" s="393" t="s">
        <v>5</v>
      </c>
      <c r="K777" s="393"/>
      <c r="L777" s="394" t="s">
        <v>6</v>
      </c>
      <c r="M777" s="394"/>
      <c r="N777" s="395" t="s">
        <v>7</v>
      </c>
      <c r="O777" s="395" t="s">
        <v>8</v>
      </c>
      <c r="P777" s="395" t="s">
        <v>9</v>
      </c>
      <c r="Q777" s="395" t="s">
        <v>10</v>
      </c>
    </row>
    <row r="778" spans="1:17" ht="26" x14ac:dyDescent="0.2">
      <c r="A778" s="399"/>
      <c r="B778" s="395"/>
      <c r="C778" s="395"/>
      <c r="D778" s="400"/>
      <c r="E778" s="395"/>
      <c r="F778" s="124" t="s">
        <v>11</v>
      </c>
      <c r="G778" s="175" t="s">
        <v>12</v>
      </c>
      <c r="H778" s="395"/>
      <c r="I778" s="393"/>
      <c r="J778" s="201" t="s">
        <v>13</v>
      </c>
      <c r="K778" s="126" t="s">
        <v>14</v>
      </c>
      <c r="L778" s="201" t="s">
        <v>219</v>
      </c>
      <c r="M778" s="201" t="s">
        <v>220</v>
      </c>
      <c r="N778" s="395"/>
      <c r="O778" s="395"/>
      <c r="P778" s="395"/>
      <c r="Q778" s="395"/>
    </row>
    <row r="779" spans="1:17" x14ac:dyDescent="0.2">
      <c r="A779" s="170">
        <v>0</v>
      </c>
      <c r="B779" s="124">
        <v>1</v>
      </c>
      <c r="C779" s="124">
        <v>2</v>
      </c>
      <c r="D779" s="31" t="s">
        <v>2080</v>
      </c>
      <c r="E779" s="75">
        <v>4</v>
      </c>
      <c r="F779" s="124">
        <v>5</v>
      </c>
      <c r="G779" s="175">
        <v>6</v>
      </c>
      <c r="H779" s="124">
        <v>7</v>
      </c>
      <c r="I779" s="124">
        <v>8</v>
      </c>
      <c r="J779" s="201">
        <v>9</v>
      </c>
      <c r="K779" s="124">
        <v>10</v>
      </c>
      <c r="L779" s="201">
        <v>11</v>
      </c>
      <c r="M779" s="201">
        <v>12</v>
      </c>
      <c r="N779" s="124">
        <v>13</v>
      </c>
      <c r="O779" s="124">
        <v>14</v>
      </c>
      <c r="P779" s="124">
        <v>15</v>
      </c>
      <c r="Q779" s="124">
        <v>16</v>
      </c>
    </row>
    <row r="780" spans="1:17" ht="26" x14ac:dyDescent="0.2">
      <c r="A780" s="406">
        <v>1</v>
      </c>
      <c r="B780" s="392">
        <v>4</v>
      </c>
      <c r="C780" s="407" t="s">
        <v>2511</v>
      </c>
      <c r="D780" s="400">
        <f>SUM(D782,D787)</f>
        <v>90000</v>
      </c>
      <c r="E780" s="392"/>
      <c r="F780" s="392"/>
      <c r="G780" s="392"/>
      <c r="H780" s="112" t="s">
        <v>1761</v>
      </c>
      <c r="I780" s="111" t="s">
        <v>18</v>
      </c>
      <c r="J780" s="201">
        <v>1.4</v>
      </c>
      <c r="K780" s="111">
        <v>2021</v>
      </c>
      <c r="L780" s="201">
        <v>6</v>
      </c>
      <c r="M780" s="201">
        <v>6</v>
      </c>
      <c r="N780" s="111" t="s">
        <v>181</v>
      </c>
      <c r="O780" s="111" t="s">
        <v>1762</v>
      </c>
      <c r="P780" s="111" t="s">
        <v>237</v>
      </c>
      <c r="Q780" s="111" t="s">
        <v>181</v>
      </c>
    </row>
    <row r="781" spans="1:17" ht="26" x14ac:dyDescent="0.2">
      <c r="A781" s="406"/>
      <c r="B781" s="392"/>
      <c r="C781" s="407"/>
      <c r="D781" s="400"/>
      <c r="E781" s="392"/>
      <c r="F781" s="392"/>
      <c r="G781" s="392"/>
      <c r="H781" s="112" t="s">
        <v>1763</v>
      </c>
      <c r="I781" s="111" t="s">
        <v>18</v>
      </c>
      <c r="J781" s="201">
        <v>13.4</v>
      </c>
      <c r="K781" s="111">
        <v>2021</v>
      </c>
      <c r="L781" s="201">
        <v>6</v>
      </c>
      <c r="M781" s="201">
        <v>6</v>
      </c>
      <c r="N781" s="111" t="s">
        <v>181</v>
      </c>
      <c r="O781" s="111" t="s">
        <v>1762</v>
      </c>
      <c r="P781" s="111" t="s">
        <v>237</v>
      </c>
      <c r="Q781" s="111" t="s">
        <v>181</v>
      </c>
    </row>
    <row r="782" spans="1:17" ht="39" x14ac:dyDescent="0.2">
      <c r="A782" s="171">
        <v>1.1000000000000001</v>
      </c>
      <c r="B782" s="111">
        <v>4.0999999999999996</v>
      </c>
      <c r="C782" s="112" t="s">
        <v>2513</v>
      </c>
      <c r="D782" s="161">
        <f>SUM(D783:D786)</f>
        <v>60000</v>
      </c>
      <c r="E782" s="111"/>
      <c r="F782" s="111" t="s">
        <v>1662</v>
      </c>
      <c r="G782" s="160" t="s">
        <v>224</v>
      </c>
      <c r="H782" s="112" t="s">
        <v>1764</v>
      </c>
      <c r="I782" s="111" t="s">
        <v>18</v>
      </c>
      <c r="J782" s="201">
        <v>6.76</v>
      </c>
      <c r="K782" s="111">
        <v>2021</v>
      </c>
      <c r="L782" s="201">
        <v>-2</v>
      </c>
      <c r="M782" s="201">
        <v>0</v>
      </c>
      <c r="N782" s="111" t="s">
        <v>181</v>
      </c>
      <c r="O782" s="111" t="s">
        <v>1762</v>
      </c>
      <c r="P782" s="111" t="s">
        <v>237</v>
      </c>
      <c r="Q782" s="111" t="s">
        <v>1765</v>
      </c>
    </row>
    <row r="783" spans="1:17" ht="52" x14ac:dyDescent="0.2">
      <c r="A783" s="172" t="s">
        <v>226</v>
      </c>
      <c r="B783" s="108" t="s">
        <v>1766</v>
      </c>
      <c r="C783" s="109" t="s">
        <v>2516</v>
      </c>
      <c r="D783" s="158">
        <v>20000</v>
      </c>
      <c r="E783" s="108" t="s">
        <v>17</v>
      </c>
      <c r="F783" s="108" t="s">
        <v>165</v>
      </c>
      <c r="G783" s="156" t="s">
        <v>204</v>
      </c>
      <c r="H783" s="109" t="s">
        <v>1767</v>
      </c>
      <c r="I783" s="108" t="s">
        <v>348</v>
      </c>
      <c r="J783" s="36" t="s">
        <v>1768</v>
      </c>
      <c r="K783" s="108">
        <v>2021</v>
      </c>
      <c r="L783" s="36" t="s">
        <v>1769</v>
      </c>
      <c r="M783" s="36" t="s">
        <v>1769</v>
      </c>
      <c r="N783" s="108" t="s">
        <v>1770</v>
      </c>
      <c r="O783" s="108" t="s">
        <v>1771</v>
      </c>
      <c r="P783" s="108" t="s">
        <v>231</v>
      </c>
      <c r="Q783" s="108" t="s">
        <v>165</v>
      </c>
    </row>
    <row r="784" spans="1:17" ht="52" x14ac:dyDescent="0.2">
      <c r="A784" s="172" t="s">
        <v>40</v>
      </c>
      <c r="B784" s="108" t="s">
        <v>1772</v>
      </c>
      <c r="C784" s="109" t="s">
        <v>2518</v>
      </c>
      <c r="D784" s="158">
        <v>15000</v>
      </c>
      <c r="E784" s="108" t="s">
        <v>17</v>
      </c>
      <c r="F784" s="108" t="s">
        <v>165</v>
      </c>
      <c r="G784" s="156" t="s">
        <v>204</v>
      </c>
      <c r="H784" s="109" t="s">
        <v>1767</v>
      </c>
      <c r="I784" s="108" t="s">
        <v>348</v>
      </c>
      <c r="J784" s="36" t="s">
        <v>1768</v>
      </c>
      <c r="K784" s="108">
        <v>2021</v>
      </c>
      <c r="L784" s="36" t="s">
        <v>1769</v>
      </c>
      <c r="M784" s="36" t="s">
        <v>1769</v>
      </c>
      <c r="N784" s="108" t="s">
        <v>1770</v>
      </c>
      <c r="O784" s="108" t="s">
        <v>1771</v>
      </c>
      <c r="P784" s="108" t="s">
        <v>231</v>
      </c>
      <c r="Q784" s="108" t="s">
        <v>165</v>
      </c>
    </row>
    <row r="785" spans="1:17" ht="39" x14ac:dyDescent="0.2">
      <c r="A785" s="172" t="s">
        <v>1773</v>
      </c>
      <c r="B785" s="108" t="s">
        <v>1774</v>
      </c>
      <c r="C785" s="109" t="s">
        <v>2520</v>
      </c>
      <c r="D785" s="158">
        <v>15000</v>
      </c>
      <c r="E785" s="108" t="s">
        <v>17</v>
      </c>
      <c r="F785" s="108" t="s">
        <v>165</v>
      </c>
      <c r="G785" s="156" t="s">
        <v>204</v>
      </c>
      <c r="H785" s="109" t="s">
        <v>1775</v>
      </c>
      <c r="I785" s="108" t="s">
        <v>18</v>
      </c>
      <c r="J785" s="36">
        <v>50.8</v>
      </c>
      <c r="K785" s="108">
        <v>2021</v>
      </c>
      <c r="L785" s="36">
        <v>60</v>
      </c>
      <c r="M785" s="36">
        <v>40</v>
      </c>
      <c r="N785" s="108" t="s">
        <v>181</v>
      </c>
      <c r="O785" s="108" t="s">
        <v>1762</v>
      </c>
      <c r="P785" s="108" t="s">
        <v>237</v>
      </c>
      <c r="Q785" s="108" t="s">
        <v>1765</v>
      </c>
    </row>
    <row r="786" spans="1:17" ht="26" x14ac:dyDescent="0.2">
      <c r="A786" s="172">
        <v>1.1399999999999999</v>
      </c>
      <c r="B786" s="108" t="s">
        <v>1776</v>
      </c>
      <c r="C786" s="109" t="s">
        <v>2521</v>
      </c>
      <c r="D786" s="158">
        <v>10000</v>
      </c>
      <c r="E786" s="108" t="s">
        <v>17</v>
      </c>
      <c r="F786" s="108" t="s">
        <v>165</v>
      </c>
      <c r="G786" s="156" t="s">
        <v>1777</v>
      </c>
      <c r="H786" s="109" t="s">
        <v>1778</v>
      </c>
      <c r="I786" s="108" t="s">
        <v>18</v>
      </c>
      <c r="J786" s="36">
        <v>5.8</v>
      </c>
      <c r="K786" s="108">
        <v>2021</v>
      </c>
      <c r="L786" s="36">
        <v>6</v>
      </c>
      <c r="M786" s="36">
        <v>7</v>
      </c>
      <c r="N786" s="108" t="s">
        <v>181</v>
      </c>
      <c r="O786" s="108" t="s">
        <v>1762</v>
      </c>
      <c r="P786" s="108" t="s">
        <v>237</v>
      </c>
      <c r="Q786" s="108" t="s">
        <v>1779</v>
      </c>
    </row>
    <row r="787" spans="1:17" ht="39" x14ac:dyDescent="0.2">
      <c r="A787" s="171">
        <v>1.2</v>
      </c>
      <c r="B787" s="257">
        <v>4.3</v>
      </c>
      <c r="C787" s="112" t="s">
        <v>2622</v>
      </c>
      <c r="D787" s="161">
        <f>SUM(D788:D790)</f>
        <v>30000</v>
      </c>
      <c r="E787" s="111"/>
      <c r="F787" s="111" t="s">
        <v>1780</v>
      </c>
      <c r="G787" s="160" t="s">
        <v>224</v>
      </c>
      <c r="H787" s="112" t="s">
        <v>1781</v>
      </c>
      <c r="I787" s="111" t="s">
        <v>18</v>
      </c>
      <c r="J787" s="201">
        <v>24</v>
      </c>
      <c r="K787" s="111">
        <v>2021</v>
      </c>
      <c r="L787" s="201">
        <v>30</v>
      </c>
      <c r="M787" s="201">
        <v>40</v>
      </c>
      <c r="N787" s="111" t="s">
        <v>1782</v>
      </c>
      <c r="O787" s="111" t="s">
        <v>1762</v>
      </c>
      <c r="P787" s="111" t="s">
        <v>317</v>
      </c>
      <c r="Q787" s="111" t="s">
        <v>1783</v>
      </c>
    </row>
    <row r="788" spans="1:17" ht="52" x14ac:dyDescent="0.2">
      <c r="A788" s="172" t="s">
        <v>267</v>
      </c>
      <c r="B788" s="108" t="s">
        <v>1784</v>
      </c>
      <c r="C788" s="109" t="s">
        <v>2523</v>
      </c>
      <c r="D788" s="158">
        <v>10000</v>
      </c>
      <c r="E788" s="108" t="s">
        <v>17</v>
      </c>
      <c r="F788" s="108" t="s">
        <v>158</v>
      </c>
      <c r="G788" s="156" t="s">
        <v>1785</v>
      </c>
      <c r="H788" s="109" t="s">
        <v>2819</v>
      </c>
      <c r="I788" s="108" t="s">
        <v>30</v>
      </c>
      <c r="J788" s="36">
        <v>2</v>
      </c>
      <c r="K788" s="108">
        <v>2021</v>
      </c>
      <c r="L788" s="36">
        <v>10</v>
      </c>
      <c r="M788" s="36">
        <v>20</v>
      </c>
      <c r="N788" s="108" t="s">
        <v>1782</v>
      </c>
      <c r="O788" s="108" t="s">
        <v>1670</v>
      </c>
      <c r="P788" s="108" t="s">
        <v>317</v>
      </c>
      <c r="Q788" s="108" t="s">
        <v>165</v>
      </c>
    </row>
    <row r="789" spans="1:17" ht="26" x14ac:dyDescent="0.2">
      <c r="A789" s="389" t="s">
        <v>634</v>
      </c>
      <c r="B789" s="388" t="s">
        <v>1786</v>
      </c>
      <c r="C789" s="390" t="s">
        <v>2525</v>
      </c>
      <c r="D789" s="391">
        <v>20000</v>
      </c>
      <c r="E789" s="388" t="s">
        <v>17</v>
      </c>
      <c r="F789" s="388" t="s">
        <v>158</v>
      </c>
      <c r="G789" s="388" t="s">
        <v>1785</v>
      </c>
      <c r="H789" s="109" t="s">
        <v>2821</v>
      </c>
      <c r="I789" s="108" t="s">
        <v>30</v>
      </c>
      <c r="J789" s="36">
        <v>629</v>
      </c>
      <c r="K789" s="108">
        <v>2021</v>
      </c>
      <c r="L789" s="36">
        <v>680</v>
      </c>
      <c r="M789" s="36">
        <v>730</v>
      </c>
      <c r="N789" s="108" t="s">
        <v>1782</v>
      </c>
      <c r="O789" s="108" t="s">
        <v>1670</v>
      </c>
      <c r="P789" s="108" t="s">
        <v>317</v>
      </c>
      <c r="Q789" s="108" t="s">
        <v>158</v>
      </c>
    </row>
    <row r="790" spans="1:17" ht="26" x14ac:dyDescent="0.2">
      <c r="A790" s="389"/>
      <c r="B790" s="388"/>
      <c r="C790" s="390"/>
      <c r="D790" s="391"/>
      <c r="E790" s="388"/>
      <c r="F790" s="388"/>
      <c r="G790" s="388"/>
      <c r="H790" s="109" t="s">
        <v>2820</v>
      </c>
      <c r="I790" s="108" t="s">
        <v>30</v>
      </c>
      <c r="J790" s="36">
        <v>32</v>
      </c>
      <c r="K790" s="108">
        <v>2021</v>
      </c>
      <c r="L790" s="36">
        <v>82</v>
      </c>
      <c r="M790" s="36">
        <v>132</v>
      </c>
      <c r="N790" s="108" t="s">
        <v>158</v>
      </c>
      <c r="O790" s="108" t="s">
        <v>1670</v>
      </c>
      <c r="P790" s="108" t="s">
        <v>317</v>
      </c>
      <c r="Q790" s="108" t="s">
        <v>158</v>
      </c>
    </row>
    <row r="791" spans="1:17" ht="26" x14ac:dyDescent="0.2">
      <c r="A791" s="77">
        <v>2</v>
      </c>
      <c r="B791" s="18">
        <v>4</v>
      </c>
      <c r="C791" s="23" t="s">
        <v>2528</v>
      </c>
      <c r="D791" s="22">
        <f>SUM(D792,D800,D809)</f>
        <v>540781.19999999995</v>
      </c>
      <c r="E791" s="16"/>
      <c r="F791" s="265"/>
      <c r="G791" s="265"/>
      <c r="H791" s="23" t="s">
        <v>1787</v>
      </c>
      <c r="I791" s="18" t="s">
        <v>348</v>
      </c>
      <c r="J791" s="202">
        <v>2.91</v>
      </c>
      <c r="K791" s="18">
        <v>2022</v>
      </c>
      <c r="L791" s="202">
        <v>3.5</v>
      </c>
      <c r="M791" s="202">
        <v>3.9</v>
      </c>
      <c r="N791" s="18" t="s">
        <v>144</v>
      </c>
      <c r="O791" s="18" t="s">
        <v>36</v>
      </c>
      <c r="P791" s="18" t="s">
        <v>537</v>
      </c>
      <c r="Q791" s="18" t="s">
        <v>144</v>
      </c>
    </row>
    <row r="792" spans="1:17" ht="26" x14ac:dyDescent="0.2">
      <c r="A792" s="77">
        <v>2.1</v>
      </c>
      <c r="B792" s="18">
        <v>4.0999999999999996</v>
      </c>
      <c r="C792" s="23" t="s">
        <v>2529</v>
      </c>
      <c r="D792" s="22">
        <f>SUM(D793:D799)</f>
        <v>781.2</v>
      </c>
      <c r="E792" s="255"/>
      <c r="F792" s="264" t="s">
        <v>392</v>
      </c>
      <c r="G792" s="264" t="s">
        <v>1780</v>
      </c>
      <c r="H792" s="23" t="s">
        <v>1788</v>
      </c>
      <c r="I792" s="18" t="s">
        <v>348</v>
      </c>
      <c r="J792" s="202">
        <v>61.4</v>
      </c>
      <c r="K792" s="18">
        <v>2019</v>
      </c>
      <c r="L792" s="202">
        <v>68.3</v>
      </c>
      <c r="M792" s="202">
        <v>76.7</v>
      </c>
      <c r="N792" s="18" t="s">
        <v>126</v>
      </c>
      <c r="O792" s="108" t="s">
        <v>37</v>
      </c>
      <c r="P792" s="18" t="s">
        <v>237</v>
      </c>
      <c r="Q792" s="18" t="s">
        <v>126</v>
      </c>
    </row>
    <row r="793" spans="1:17" ht="26" x14ac:dyDescent="0.2">
      <c r="A793" s="168" t="s">
        <v>652</v>
      </c>
      <c r="B793" s="122" t="s">
        <v>513</v>
      </c>
      <c r="C793" s="123" t="s">
        <v>2532</v>
      </c>
      <c r="D793" s="267"/>
      <c r="E793" s="267"/>
      <c r="F793" s="122" t="s">
        <v>165</v>
      </c>
      <c r="G793" s="169" t="s">
        <v>179</v>
      </c>
      <c r="H793" s="123" t="s">
        <v>1789</v>
      </c>
      <c r="I793" s="122" t="s">
        <v>348</v>
      </c>
      <c r="J793" s="203">
        <v>48.2</v>
      </c>
      <c r="K793" s="122">
        <v>2019</v>
      </c>
      <c r="L793" s="203">
        <v>55</v>
      </c>
      <c r="M793" s="203">
        <v>65</v>
      </c>
      <c r="N793" s="122" t="s">
        <v>126</v>
      </c>
      <c r="O793" s="108" t="s">
        <v>37</v>
      </c>
      <c r="P793" s="122" t="s">
        <v>237</v>
      </c>
      <c r="Q793" s="122" t="s">
        <v>126</v>
      </c>
    </row>
    <row r="794" spans="1:17" ht="52" x14ac:dyDescent="0.2">
      <c r="A794" s="168" t="s">
        <v>361</v>
      </c>
      <c r="B794" s="122" t="s">
        <v>2545</v>
      </c>
      <c r="C794" s="123" t="s">
        <v>2533</v>
      </c>
      <c r="D794" s="267">
        <v>250</v>
      </c>
      <c r="E794" s="284" t="s">
        <v>17</v>
      </c>
      <c r="F794" s="122" t="s">
        <v>158</v>
      </c>
      <c r="G794" s="169" t="s">
        <v>2811</v>
      </c>
      <c r="H794" s="123" t="s">
        <v>1790</v>
      </c>
      <c r="I794" s="122" t="s">
        <v>348</v>
      </c>
      <c r="J794" s="203">
        <v>63</v>
      </c>
      <c r="K794" s="122">
        <v>2019</v>
      </c>
      <c r="L794" s="203">
        <v>70</v>
      </c>
      <c r="M794" s="203">
        <v>80</v>
      </c>
      <c r="N794" s="122" t="s">
        <v>126</v>
      </c>
      <c r="O794" s="108" t="s">
        <v>37</v>
      </c>
      <c r="P794" s="122" t="s">
        <v>237</v>
      </c>
      <c r="Q794" s="122" t="s">
        <v>126</v>
      </c>
    </row>
    <row r="795" spans="1:17" ht="39" x14ac:dyDescent="0.2">
      <c r="A795" s="168" t="s">
        <v>366</v>
      </c>
      <c r="B795" s="122" t="s">
        <v>798</v>
      </c>
      <c r="C795" s="123" t="s">
        <v>2534</v>
      </c>
      <c r="D795" s="267"/>
      <c r="E795" s="267"/>
      <c r="F795" s="122" t="s">
        <v>144</v>
      </c>
      <c r="G795" s="169" t="s">
        <v>187</v>
      </c>
      <c r="H795" s="123" t="s">
        <v>1791</v>
      </c>
      <c r="I795" s="122" t="s">
        <v>348</v>
      </c>
      <c r="J795" s="203">
        <v>73</v>
      </c>
      <c r="K795" s="122">
        <v>2019</v>
      </c>
      <c r="L795" s="203">
        <v>80</v>
      </c>
      <c r="M795" s="203">
        <v>85</v>
      </c>
      <c r="N795" s="122" t="s">
        <v>126</v>
      </c>
      <c r="O795" s="108" t="s">
        <v>37</v>
      </c>
      <c r="P795" s="122" t="s">
        <v>237</v>
      </c>
      <c r="Q795" s="122" t="s">
        <v>126</v>
      </c>
    </row>
    <row r="796" spans="1:17" ht="26" x14ac:dyDescent="0.2">
      <c r="A796" s="372" t="s">
        <v>372</v>
      </c>
      <c r="B796" s="375" t="s">
        <v>2538</v>
      </c>
      <c r="C796" s="373" t="s">
        <v>2535</v>
      </c>
      <c r="D796" s="178">
        <v>200</v>
      </c>
      <c r="E796" s="169" t="s">
        <v>17</v>
      </c>
      <c r="F796" s="285" t="s">
        <v>165</v>
      </c>
      <c r="G796" s="285" t="s">
        <v>202</v>
      </c>
      <c r="H796" s="123" t="s">
        <v>1792</v>
      </c>
      <c r="I796" s="122" t="s">
        <v>348</v>
      </c>
      <c r="J796" s="203">
        <v>32.1</v>
      </c>
      <c r="K796" s="122">
        <v>2019</v>
      </c>
      <c r="L796" s="203">
        <v>35</v>
      </c>
      <c r="M796" s="203">
        <v>40</v>
      </c>
      <c r="N796" s="122" t="s">
        <v>126</v>
      </c>
      <c r="O796" s="108" t="s">
        <v>37</v>
      </c>
      <c r="P796" s="122" t="s">
        <v>237</v>
      </c>
      <c r="Q796" s="122" t="s">
        <v>126</v>
      </c>
    </row>
    <row r="797" spans="1:17" x14ac:dyDescent="0.2">
      <c r="A797" s="372"/>
      <c r="B797" s="375"/>
      <c r="C797" s="373"/>
      <c r="D797" s="158">
        <v>132</v>
      </c>
      <c r="E797" s="169" t="s">
        <v>17</v>
      </c>
      <c r="F797" s="288" t="s">
        <v>202</v>
      </c>
      <c r="G797" s="288" t="s">
        <v>146</v>
      </c>
      <c r="H797" s="123" t="s">
        <v>1793</v>
      </c>
      <c r="I797" s="122" t="s">
        <v>348</v>
      </c>
      <c r="J797" s="203">
        <v>23.1</v>
      </c>
      <c r="K797" s="122">
        <v>2019</v>
      </c>
      <c r="L797" s="203">
        <v>30</v>
      </c>
      <c r="M797" s="203">
        <v>42</v>
      </c>
      <c r="N797" s="122" t="s">
        <v>126</v>
      </c>
      <c r="O797" s="108" t="s">
        <v>37</v>
      </c>
      <c r="P797" s="122" t="s">
        <v>237</v>
      </c>
      <c r="Q797" s="122" t="s">
        <v>126</v>
      </c>
    </row>
    <row r="798" spans="1:17" ht="26" x14ac:dyDescent="0.2">
      <c r="A798" s="372"/>
      <c r="B798" s="375"/>
      <c r="C798" s="373"/>
      <c r="D798" s="158">
        <v>88</v>
      </c>
      <c r="E798" s="169" t="s">
        <v>17</v>
      </c>
      <c r="F798" s="288" t="s">
        <v>202</v>
      </c>
      <c r="G798" s="288" t="s">
        <v>146</v>
      </c>
      <c r="H798" s="123" t="s">
        <v>1794</v>
      </c>
      <c r="I798" s="122" t="s">
        <v>348</v>
      </c>
      <c r="J798" s="203">
        <v>59.7</v>
      </c>
      <c r="K798" s="122">
        <v>2019</v>
      </c>
      <c r="L798" s="203">
        <v>70</v>
      </c>
      <c r="M798" s="203">
        <v>80</v>
      </c>
      <c r="N798" s="122" t="s">
        <v>126</v>
      </c>
      <c r="O798" s="108" t="s">
        <v>37</v>
      </c>
      <c r="P798" s="122" t="s">
        <v>237</v>
      </c>
      <c r="Q798" s="122" t="s">
        <v>126</v>
      </c>
    </row>
    <row r="799" spans="1:17" ht="52" x14ac:dyDescent="0.2">
      <c r="A799" s="168" t="s">
        <v>952</v>
      </c>
      <c r="B799" s="122" t="s">
        <v>1795</v>
      </c>
      <c r="C799" s="123" t="s">
        <v>1796</v>
      </c>
      <c r="D799" s="158">
        <v>111.2</v>
      </c>
      <c r="E799" s="122" t="s">
        <v>17</v>
      </c>
      <c r="F799" s="122" t="s">
        <v>163</v>
      </c>
      <c r="G799" s="169" t="s">
        <v>710</v>
      </c>
      <c r="H799" s="123" t="s">
        <v>1797</v>
      </c>
      <c r="I799" s="122" t="s">
        <v>30</v>
      </c>
      <c r="J799" s="203">
        <v>3330</v>
      </c>
      <c r="K799" s="122">
        <v>2021</v>
      </c>
      <c r="L799" s="203">
        <v>3530</v>
      </c>
      <c r="M799" s="203">
        <v>3980</v>
      </c>
      <c r="N799" s="122" t="s">
        <v>163</v>
      </c>
      <c r="O799" s="122" t="s">
        <v>1798</v>
      </c>
      <c r="P799" s="122" t="s">
        <v>742</v>
      </c>
      <c r="Q799" s="122" t="s">
        <v>163</v>
      </c>
    </row>
    <row r="800" spans="1:17" ht="26" x14ac:dyDescent="0.2">
      <c r="A800" s="77">
        <v>2.2000000000000002</v>
      </c>
      <c r="B800" s="18">
        <v>4.3</v>
      </c>
      <c r="C800" s="23" t="s">
        <v>2536</v>
      </c>
      <c r="D800" s="22">
        <f>SUM(D801:D808)</f>
        <v>435000</v>
      </c>
      <c r="E800" s="18"/>
      <c r="F800" s="18" t="s">
        <v>1780</v>
      </c>
      <c r="G800" s="18" t="s">
        <v>392</v>
      </c>
      <c r="H800" s="23" t="s">
        <v>1799</v>
      </c>
      <c r="I800" s="18" t="s">
        <v>18</v>
      </c>
      <c r="J800" s="202">
        <v>49.400000000000006</v>
      </c>
      <c r="K800" s="18">
        <v>2021</v>
      </c>
      <c r="L800" s="202">
        <v>64</v>
      </c>
      <c r="M800" s="202">
        <v>73</v>
      </c>
      <c r="N800" s="18" t="s">
        <v>142</v>
      </c>
      <c r="O800" s="18" t="s">
        <v>1670</v>
      </c>
      <c r="P800" s="18" t="s">
        <v>237</v>
      </c>
      <c r="Q800" s="18" t="s">
        <v>1800</v>
      </c>
    </row>
    <row r="801" spans="1:17" ht="52" x14ac:dyDescent="0.2">
      <c r="A801" s="168" t="s">
        <v>377</v>
      </c>
      <c r="B801" s="122" t="s">
        <v>1801</v>
      </c>
      <c r="C801" s="123" t="s">
        <v>2551</v>
      </c>
      <c r="D801" s="178"/>
      <c r="E801" s="122"/>
      <c r="F801" s="122" t="s">
        <v>158</v>
      </c>
      <c r="G801" s="169" t="s">
        <v>1802</v>
      </c>
      <c r="H801" s="123" t="s">
        <v>1803</v>
      </c>
      <c r="I801" s="122" t="s">
        <v>18</v>
      </c>
      <c r="J801" s="203">
        <v>13.9</v>
      </c>
      <c r="K801" s="122">
        <v>2021</v>
      </c>
      <c r="L801" s="203">
        <v>26</v>
      </c>
      <c r="M801" s="203">
        <v>32</v>
      </c>
      <c r="N801" s="122" t="s">
        <v>165</v>
      </c>
      <c r="O801" s="122" t="s">
        <v>1670</v>
      </c>
      <c r="P801" s="122" t="s">
        <v>237</v>
      </c>
      <c r="Q801" s="122" t="s">
        <v>1800</v>
      </c>
    </row>
    <row r="802" spans="1:17" ht="26" x14ac:dyDescent="0.2">
      <c r="A802" s="372" t="s">
        <v>381</v>
      </c>
      <c r="B802" s="375" t="s">
        <v>1804</v>
      </c>
      <c r="C802" s="373" t="s">
        <v>2552</v>
      </c>
      <c r="D802" s="178">
        <v>10000</v>
      </c>
      <c r="E802" s="122" t="s">
        <v>17</v>
      </c>
      <c r="F802" s="375" t="s">
        <v>204</v>
      </c>
      <c r="G802" s="375" t="s">
        <v>1805</v>
      </c>
      <c r="H802" s="123" t="s">
        <v>1806</v>
      </c>
      <c r="I802" s="122" t="s">
        <v>18</v>
      </c>
      <c r="J802" s="203">
        <v>21.3</v>
      </c>
      <c r="K802" s="122">
        <v>2021</v>
      </c>
      <c r="L802" s="203">
        <v>23</v>
      </c>
      <c r="M802" s="203">
        <v>25</v>
      </c>
      <c r="N802" s="122" t="s">
        <v>181</v>
      </c>
      <c r="O802" s="122" t="s">
        <v>1670</v>
      </c>
      <c r="P802" s="122" t="s">
        <v>237</v>
      </c>
      <c r="Q802" s="122" t="s">
        <v>181</v>
      </c>
    </row>
    <row r="803" spans="1:17" ht="26" x14ac:dyDescent="0.2">
      <c r="A803" s="372"/>
      <c r="B803" s="375"/>
      <c r="C803" s="373"/>
      <c r="D803" s="178">
        <v>15000</v>
      </c>
      <c r="E803" s="122" t="s">
        <v>17</v>
      </c>
      <c r="F803" s="375"/>
      <c r="G803" s="375"/>
      <c r="H803" s="123" t="s">
        <v>1807</v>
      </c>
      <c r="I803" s="122" t="s">
        <v>18</v>
      </c>
      <c r="J803" s="203">
        <v>14.2</v>
      </c>
      <c r="K803" s="122">
        <v>2021</v>
      </c>
      <c r="L803" s="203">
        <v>15</v>
      </c>
      <c r="M803" s="203">
        <v>16</v>
      </c>
      <c r="N803" s="122" t="s">
        <v>181</v>
      </c>
      <c r="O803" s="122" t="s">
        <v>1670</v>
      </c>
      <c r="P803" s="122" t="s">
        <v>237</v>
      </c>
      <c r="Q803" s="122" t="s">
        <v>181</v>
      </c>
    </row>
    <row r="804" spans="1:17" ht="26" x14ac:dyDescent="0.2">
      <c r="A804" s="168" t="s">
        <v>387</v>
      </c>
      <c r="B804" s="122" t="s">
        <v>1808</v>
      </c>
      <c r="C804" s="123" t="s">
        <v>2553</v>
      </c>
      <c r="D804" s="178">
        <v>5000</v>
      </c>
      <c r="E804" s="122" t="s">
        <v>17</v>
      </c>
      <c r="F804" s="122" t="s">
        <v>142</v>
      </c>
      <c r="G804" s="169" t="s">
        <v>1178</v>
      </c>
      <c r="H804" s="123" t="s">
        <v>1809</v>
      </c>
      <c r="I804" s="122" t="s">
        <v>18</v>
      </c>
      <c r="J804" s="203">
        <v>14.3</v>
      </c>
      <c r="K804" s="122">
        <v>2021</v>
      </c>
      <c r="L804" s="203">
        <v>10</v>
      </c>
      <c r="M804" s="203">
        <v>8</v>
      </c>
      <c r="N804" s="122" t="s">
        <v>1810</v>
      </c>
      <c r="O804" s="122" t="s">
        <v>1670</v>
      </c>
      <c r="P804" s="122" t="s">
        <v>237</v>
      </c>
      <c r="Q804" s="122" t="s">
        <v>142</v>
      </c>
    </row>
    <row r="805" spans="1:17" ht="26" x14ac:dyDescent="0.2">
      <c r="A805" s="168" t="s">
        <v>981</v>
      </c>
      <c r="B805" s="122" t="s">
        <v>78</v>
      </c>
      <c r="C805" s="123" t="s">
        <v>2554</v>
      </c>
      <c r="D805" s="178">
        <v>5000</v>
      </c>
      <c r="E805" s="122" t="s">
        <v>17</v>
      </c>
      <c r="F805" s="122" t="s">
        <v>142</v>
      </c>
      <c r="G805" s="169" t="s">
        <v>204</v>
      </c>
      <c r="H805" s="123" t="s">
        <v>1811</v>
      </c>
      <c r="I805" s="122" t="s">
        <v>18</v>
      </c>
      <c r="J805" s="203">
        <v>29.5</v>
      </c>
      <c r="K805" s="122">
        <v>2021</v>
      </c>
      <c r="L805" s="203">
        <v>31</v>
      </c>
      <c r="M805" s="203">
        <v>33</v>
      </c>
      <c r="N805" s="122" t="s">
        <v>142</v>
      </c>
      <c r="O805" s="122" t="s">
        <v>1670</v>
      </c>
      <c r="P805" s="122" t="s">
        <v>237</v>
      </c>
      <c r="Q805" s="122" t="s">
        <v>142</v>
      </c>
    </row>
    <row r="806" spans="1:17" ht="26" x14ac:dyDescent="0.2">
      <c r="A806" s="173"/>
      <c r="B806" s="385" t="s">
        <v>1812</v>
      </c>
      <c r="C806" s="379" t="s">
        <v>2556</v>
      </c>
      <c r="D806" s="382">
        <v>400000</v>
      </c>
      <c r="E806" s="385" t="s">
        <v>17</v>
      </c>
      <c r="F806" s="385" t="s">
        <v>185</v>
      </c>
      <c r="G806" s="376" t="s">
        <v>621</v>
      </c>
      <c r="H806" s="230" t="s">
        <v>1897</v>
      </c>
      <c r="I806" s="231" t="s">
        <v>30</v>
      </c>
      <c r="J806" s="232">
        <v>811</v>
      </c>
      <c r="K806" s="233">
        <v>2020</v>
      </c>
      <c r="L806" s="234">
        <v>5263</v>
      </c>
      <c r="M806" s="234">
        <v>8893</v>
      </c>
      <c r="N806" s="122" t="s">
        <v>2658</v>
      </c>
      <c r="O806" s="122" t="s">
        <v>37</v>
      </c>
      <c r="P806" s="122" t="s">
        <v>237</v>
      </c>
      <c r="Q806" s="122" t="s">
        <v>1814</v>
      </c>
    </row>
    <row r="807" spans="1:17" ht="39" x14ac:dyDescent="0.2">
      <c r="A807" s="376" t="s">
        <v>991</v>
      </c>
      <c r="B807" s="386"/>
      <c r="C807" s="380"/>
      <c r="D807" s="383"/>
      <c r="E807" s="386"/>
      <c r="F807" s="386"/>
      <c r="G807" s="377"/>
      <c r="H807" s="235" t="s">
        <v>2192</v>
      </c>
      <c r="I807" s="231" t="s">
        <v>30</v>
      </c>
      <c r="J807" s="236">
        <v>1497</v>
      </c>
      <c r="K807" s="233">
        <v>2020</v>
      </c>
      <c r="L807" s="237">
        <v>9849</v>
      </c>
      <c r="M807" s="237">
        <v>16414</v>
      </c>
      <c r="N807" s="122" t="s">
        <v>2658</v>
      </c>
      <c r="O807" s="122" t="s">
        <v>37</v>
      </c>
      <c r="P807" s="122" t="s">
        <v>237</v>
      </c>
      <c r="Q807" s="122" t="s">
        <v>1814</v>
      </c>
    </row>
    <row r="808" spans="1:17" ht="26" x14ac:dyDescent="0.2">
      <c r="A808" s="378"/>
      <c r="B808" s="387"/>
      <c r="C808" s="381"/>
      <c r="D808" s="384"/>
      <c r="E808" s="387"/>
      <c r="F808" s="387"/>
      <c r="G808" s="378"/>
      <c r="H808" s="123" t="s">
        <v>1815</v>
      </c>
      <c r="I808" s="122" t="s">
        <v>687</v>
      </c>
      <c r="J808" s="203">
        <v>44700</v>
      </c>
      <c r="K808" s="122">
        <v>2019</v>
      </c>
      <c r="L808" s="203">
        <v>150000</v>
      </c>
      <c r="M808" s="203">
        <v>250000</v>
      </c>
      <c r="N808" s="122" t="s">
        <v>1813</v>
      </c>
      <c r="O808" s="122" t="s">
        <v>37</v>
      </c>
      <c r="P808" s="122" t="s">
        <v>237</v>
      </c>
      <c r="Q808" s="122" t="s">
        <v>1814</v>
      </c>
    </row>
    <row r="809" spans="1:17" ht="26" x14ac:dyDescent="0.2">
      <c r="A809" s="77">
        <v>2.2999999999999998</v>
      </c>
      <c r="B809" s="18">
        <v>4.2</v>
      </c>
      <c r="C809" s="23" t="s">
        <v>2557</v>
      </c>
      <c r="D809" s="22">
        <f>SUM(D810:D814)</f>
        <v>105000</v>
      </c>
      <c r="E809" s="18"/>
      <c r="F809" s="18" t="s">
        <v>1662</v>
      </c>
      <c r="G809" s="18" t="s">
        <v>1816</v>
      </c>
      <c r="H809" s="23" t="s">
        <v>1817</v>
      </c>
      <c r="I809" s="18" t="s">
        <v>1818</v>
      </c>
      <c r="J809" s="202">
        <v>9247.1</v>
      </c>
      <c r="K809" s="18">
        <v>2021</v>
      </c>
      <c r="L809" s="202">
        <v>14020</v>
      </c>
      <c r="M809" s="202">
        <v>29660</v>
      </c>
      <c r="N809" s="18" t="s">
        <v>165</v>
      </c>
      <c r="O809" s="18" t="s">
        <v>1819</v>
      </c>
      <c r="P809" s="18" t="s">
        <v>1655</v>
      </c>
      <c r="Q809" s="18" t="s">
        <v>165</v>
      </c>
    </row>
    <row r="810" spans="1:17" ht="26" x14ac:dyDescent="0.2">
      <c r="A810" s="372" t="s">
        <v>395</v>
      </c>
      <c r="B810" s="375" t="s">
        <v>1820</v>
      </c>
      <c r="C810" s="373" t="s">
        <v>2558</v>
      </c>
      <c r="D810" s="374">
        <v>2000</v>
      </c>
      <c r="E810" s="375" t="s">
        <v>241</v>
      </c>
      <c r="F810" s="385" t="s">
        <v>204</v>
      </c>
      <c r="G810" s="385" t="s">
        <v>1822</v>
      </c>
      <c r="H810" s="123" t="s">
        <v>1821</v>
      </c>
      <c r="I810" s="122" t="s">
        <v>18</v>
      </c>
      <c r="J810" s="203">
        <v>7</v>
      </c>
      <c r="K810" s="122">
        <v>2021</v>
      </c>
      <c r="L810" s="203">
        <v>10</v>
      </c>
      <c r="M810" s="203">
        <v>15</v>
      </c>
      <c r="N810" s="122" t="s">
        <v>165</v>
      </c>
      <c r="O810" s="122" t="s">
        <v>1819</v>
      </c>
      <c r="P810" s="122" t="s">
        <v>237</v>
      </c>
      <c r="Q810" s="122" t="s">
        <v>778</v>
      </c>
    </row>
    <row r="811" spans="1:17" ht="26" x14ac:dyDescent="0.2">
      <c r="A811" s="372"/>
      <c r="B811" s="375"/>
      <c r="C811" s="373"/>
      <c r="D811" s="374"/>
      <c r="E811" s="375"/>
      <c r="F811" s="386"/>
      <c r="G811" s="386"/>
      <c r="H811" s="123" t="s">
        <v>1823</v>
      </c>
      <c r="I811" s="122" t="s">
        <v>30</v>
      </c>
      <c r="J811" s="203">
        <v>17</v>
      </c>
      <c r="K811" s="122">
        <v>2021</v>
      </c>
      <c r="L811" s="203">
        <v>18</v>
      </c>
      <c r="M811" s="203">
        <v>21</v>
      </c>
      <c r="N811" s="122" t="s">
        <v>32</v>
      </c>
      <c r="O811" s="122" t="s">
        <v>263</v>
      </c>
      <c r="P811" s="122" t="s">
        <v>237</v>
      </c>
      <c r="Q811" s="122" t="s">
        <v>204</v>
      </c>
    </row>
    <row r="812" spans="1:17" ht="26" x14ac:dyDescent="0.2">
      <c r="A812" s="372"/>
      <c r="B812" s="375"/>
      <c r="C812" s="373"/>
      <c r="D812" s="374"/>
      <c r="E812" s="375"/>
      <c r="F812" s="387"/>
      <c r="G812" s="387"/>
      <c r="H812" s="123" t="s">
        <v>1824</v>
      </c>
      <c r="I812" s="122" t="s">
        <v>1818</v>
      </c>
      <c r="J812" s="203" t="s">
        <v>235</v>
      </c>
      <c r="K812" s="122" t="s">
        <v>235</v>
      </c>
      <c r="L812" s="203" t="s">
        <v>235</v>
      </c>
      <c r="M812" s="203" t="s">
        <v>235</v>
      </c>
      <c r="N812" s="122" t="s">
        <v>165</v>
      </c>
      <c r="O812" s="122" t="s">
        <v>1819</v>
      </c>
      <c r="P812" s="122" t="s">
        <v>237</v>
      </c>
      <c r="Q812" s="122" t="s">
        <v>1825</v>
      </c>
    </row>
    <row r="813" spans="1:17" ht="39" x14ac:dyDescent="0.2">
      <c r="A813" s="168" t="s">
        <v>398</v>
      </c>
      <c r="B813" s="122" t="s">
        <v>1826</v>
      </c>
      <c r="C813" s="123" t="s">
        <v>2559</v>
      </c>
      <c r="D813" s="178">
        <v>100000</v>
      </c>
      <c r="E813" s="122" t="s">
        <v>241</v>
      </c>
      <c r="F813" s="122" t="s">
        <v>204</v>
      </c>
      <c r="G813" s="169" t="s">
        <v>1827</v>
      </c>
      <c r="H813" s="109" t="s">
        <v>1828</v>
      </c>
      <c r="I813" s="108" t="s">
        <v>348</v>
      </c>
      <c r="J813" s="59">
        <v>30.6</v>
      </c>
      <c r="K813" s="108">
        <v>2019</v>
      </c>
      <c r="L813" s="59">
        <v>35</v>
      </c>
      <c r="M813" s="59">
        <v>40</v>
      </c>
      <c r="N813" s="108" t="s">
        <v>126</v>
      </c>
      <c r="O813" s="108" t="s">
        <v>36</v>
      </c>
      <c r="P813" s="108" t="s">
        <v>237</v>
      </c>
      <c r="Q813" s="108" t="s">
        <v>126</v>
      </c>
    </row>
    <row r="814" spans="1:17" ht="39" x14ac:dyDescent="0.2">
      <c r="A814" s="168" t="s">
        <v>401</v>
      </c>
      <c r="B814" s="122" t="s">
        <v>1829</v>
      </c>
      <c r="C814" s="123" t="s">
        <v>1830</v>
      </c>
      <c r="D814" s="178">
        <v>3000</v>
      </c>
      <c r="E814" s="122" t="s">
        <v>241</v>
      </c>
      <c r="F814" s="122" t="s">
        <v>204</v>
      </c>
      <c r="G814" s="169" t="s">
        <v>1831</v>
      </c>
      <c r="H814" s="123" t="s">
        <v>1832</v>
      </c>
      <c r="I814" s="122" t="s">
        <v>18</v>
      </c>
      <c r="J814" s="203" t="s">
        <v>235</v>
      </c>
      <c r="K814" s="122" t="s">
        <v>235</v>
      </c>
      <c r="L814" s="203" t="s">
        <v>235</v>
      </c>
      <c r="M814" s="203" t="s">
        <v>235</v>
      </c>
      <c r="N814" s="122" t="s">
        <v>1833</v>
      </c>
      <c r="O814" s="122" t="s">
        <v>1819</v>
      </c>
      <c r="P814" s="76" t="s">
        <v>237</v>
      </c>
      <c r="Q814" s="122" t="s">
        <v>1834</v>
      </c>
    </row>
    <row r="815" spans="1:17" ht="26" x14ac:dyDescent="0.2">
      <c r="A815" s="77">
        <v>3</v>
      </c>
      <c r="B815" s="18" t="s">
        <v>2161</v>
      </c>
      <c r="C815" s="23" t="s">
        <v>2560</v>
      </c>
      <c r="D815" s="22">
        <f>SUM(D816,D828)</f>
        <v>2194200</v>
      </c>
      <c r="E815" s="18"/>
      <c r="F815" s="18"/>
      <c r="G815" s="18"/>
      <c r="H815" s="23" t="s">
        <v>1695</v>
      </c>
      <c r="I815" s="18" t="s">
        <v>18</v>
      </c>
      <c r="J815" s="202">
        <v>9</v>
      </c>
      <c r="K815" s="18">
        <v>2021</v>
      </c>
      <c r="L815" s="202">
        <v>12</v>
      </c>
      <c r="M815" s="202">
        <v>14.6</v>
      </c>
      <c r="N815" s="18" t="s">
        <v>181</v>
      </c>
      <c r="O815" s="18" t="s">
        <v>263</v>
      </c>
      <c r="P815" s="250" t="s">
        <v>237</v>
      </c>
      <c r="Q815" s="18" t="s">
        <v>181</v>
      </c>
    </row>
    <row r="816" spans="1:17" ht="39" x14ac:dyDescent="0.2">
      <c r="A816" s="77">
        <v>3.1</v>
      </c>
      <c r="B816" s="18">
        <v>4.2</v>
      </c>
      <c r="C816" s="23" t="s">
        <v>2561</v>
      </c>
      <c r="D816" s="22">
        <f>SUM(D817:D827)</f>
        <v>1642700</v>
      </c>
      <c r="E816" s="18"/>
      <c r="F816" s="18" t="s">
        <v>1662</v>
      </c>
      <c r="G816" s="18" t="s">
        <v>224</v>
      </c>
      <c r="H816" s="23" t="s">
        <v>1835</v>
      </c>
      <c r="I816" s="18" t="s">
        <v>687</v>
      </c>
      <c r="J816" s="202">
        <v>22.5</v>
      </c>
      <c r="K816" s="18">
        <v>2021</v>
      </c>
      <c r="L816" s="202">
        <v>26.2</v>
      </c>
      <c r="M816" s="202">
        <v>29.3</v>
      </c>
      <c r="N816" s="18" t="s">
        <v>181</v>
      </c>
      <c r="O816" s="18" t="s">
        <v>1762</v>
      </c>
      <c r="P816" s="18" t="s">
        <v>237</v>
      </c>
      <c r="Q816" s="18" t="s">
        <v>1836</v>
      </c>
    </row>
    <row r="817" spans="1:17" ht="43.5" customHeight="1" x14ac:dyDescent="0.2">
      <c r="A817" s="372" t="s">
        <v>437</v>
      </c>
      <c r="B817" s="122" t="s">
        <v>1837</v>
      </c>
      <c r="C817" s="373" t="s">
        <v>2563</v>
      </c>
      <c r="D817" s="374">
        <v>200000</v>
      </c>
      <c r="E817" s="385" t="s">
        <v>449</v>
      </c>
      <c r="F817" s="385" t="s">
        <v>185</v>
      </c>
      <c r="G817" s="385" t="s">
        <v>2655</v>
      </c>
      <c r="H817" s="123" t="s">
        <v>2229</v>
      </c>
      <c r="I817" s="122" t="s">
        <v>18</v>
      </c>
      <c r="J817" s="203">
        <v>5.6</v>
      </c>
      <c r="K817" s="122">
        <v>2021</v>
      </c>
      <c r="L817" s="203">
        <v>7</v>
      </c>
      <c r="M817" s="203">
        <v>9</v>
      </c>
      <c r="N817" s="122" t="s">
        <v>2088</v>
      </c>
      <c r="O817" s="122" t="s">
        <v>263</v>
      </c>
      <c r="P817" s="122" t="s">
        <v>237</v>
      </c>
      <c r="Q817" s="122" t="s">
        <v>185</v>
      </c>
    </row>
    <row r="818" spans="1:17" ht="39" x14ac:dyDescent="0.2">
      <c r="A818" s="372"/>
      <c r="B818" s="122" t="s">
        <v>1839</v>
      </c>
      <c r="C818" s="373"/>
      <c r="D818" s="374"/>
      <c r="E818" s="387"/>
      <c r="F818" s="387"/>
      <c r="G818" s="387"/>
      <c r="H818" s="109" t="s">
        <v>1840</v>
      </c>
      <c r="I818" s="108" t="s">
        <v>1818</v>
      </c>
      <c r="J818" s="203">
        <v>193.59</v>
      </c>
      <c r="K818" s="122">
        <v>2021</v>
      </c>
      <c r="L818" s="203">
        <v>212.9</v>
      </c>
      <c r="M818" s="203">
        <v>232.3</v>
      </c>
      <c r="N818" s="122" t="s">
        <v>1765</v>
      </c>
      <c r="O818" s="122" t="s">
        <v>43</v>
      </c>
      <c r="P818" s="122" t="s">
        <v>237</v>
      </c>
      <c r="Q818" s="122" t="s">
        <v>185</v>
      </c>
    </row>
    <row r="819" spans="1:17" ht="78" x14ac:dyDescent="0.2">
      <c r="A819" s="372" t="s">
        <v>442</v>
      </c>
      <c r="B819" s="375" t="s">
        <v>1841</v>
      </c>
      <c r="C819" s="373" t="s">
        <v>2564</v>
      </c>
      <c r="D819" s="178">
        <v>537700</v>
      </c>
      <c r="E819" s="122" t="s">
        <v>241</v>
      </c>
      <c r="F819" s="288" t="s">
        <v>185</v>
      </c>
      <c r="G819" s="288" t="s">
        <v>224</v>
      </c>
      <c r="H819" s="123" t="s">
        <v>1842</v>
      </c>
      <c r="I819" s="122" t="s">
        <v>18</v>
      </c>
      <c r="J819" s="203">
        <v>25</v>
      </c>
      <c r="K819" s="122">
        <v>2020</v>
      </c>
      <c r="L819" s="203">
        <v>40</v>
      </c>
      <c r="M819" s="203">
        <v>60</v>
      </c>
      <c r="N819" s="122" t="s">
        <v>1843</v>
      </c>
      <c r="O819" s="122" t="s">
        <v>2089</v>
      </c>
      <c r="P819" s="122" t="s">
        <v>237</v>
      </c>
      <c r="Q819" s="122" t="s">
        <v>185</v>
      </c>
    </row>
    <row r="820" spans="1:17" ht="26" x14ac:dyDescent="0.2">
      <c r="A820" s="372"/>
      <c r="B820" s="375"/>
      <c r="C820" s="373"/>
      <c r="D820" s="267"/>
      <c r="E820" s="267"/>
      <c r="F820" s="288" t="s">
        <v>1844</v>
      </c>
      <c r="G820" s="288" t="s">
        <v>165</v>
      </c>
      <c r="H820" s="123" t="s">
        <v>1845</v>
      </c>
      <c r="I820" s="122" t="s">
        <v>18</v>
      </c>
      <c r="J820" s="203">
        <v>5</v>
      </c>
      <c r="K820" s="122">
        <v>2021</v>
      </c>
      <c r="L820" s="203">
        <v>15</v>
      </c>
      <c r="M820" s="203">
        <v>30</v>
      </c>
      <c r="N820" s="122" t="s">
        <v>181</v>
      </c>
      <c r="O820" s="108" t="s">
        <v>1670</v>
      </c>
      <c r="P820" s="122" t="s">
        <v>237</v>
      </c>
      <c r="Q820" s="122" t="s">
        <v>1844</v>
      </c>
    </row>
    <row r="821" spans="1:17" ht="26" x14ac:dyDescent="0.2">
      <c r="A821" s="372"/>
      <c r="B821" s="375"/>
      <c r="C821" s="373"/>
      <c r="D821" s="267"/>
      <c r="E821" s="267"/>
      <c r="F821" s="288" t="s">
        <v>119</v>
      </c>
      <c r="G821" s="288" t="s">
        <v>144</v>
      </c>
      <c r="H821" s="123" t="s">
        <v>2202</v>
      </c>
      <c r="I821" s="122" t="s">
        <v>18</v>
      </c>
      <c r="J821" s="203">
        <v>30</v>
      </c>
      <c r="K821" s="122">
        <v>2022</v>
      </c>
      <c r="L821" s="203">
        <v>40</v>
      </c>
      <c r="M821" s="203">
        <v>60</v>
      </c>
      <c r="N821" s="122" t="s">
        <v>119</v>
      </c>
      <c r="O821" s="122" t="s">
        <v>1846</v>
      </c>
      <c r="P821" s="122" t="s">
        <v>237</v>
      </c>
      <c r="Q821" s="122" t="s">
        <v>119</v>
      </c>
    </row>
    <row r="822" spans="1:17" ht="39" x14ac:dyDescent="0.2">
      <c r="A822" s="168" t="s">
        <v>448</v>
      </c>
      <c r="B822" s="122" t="s">
        <v>1847</v>
      </c>
      <c r="C822" s="123" t="s">
        <v>2565</v>
      </c>
      <c r="D822" s="267"/>
      <c r="E822" s="267"/>
      <c r="F822" s="122" t="s">
        <v>1848</v>
      </c>
      <c r="G822" s="169" t="s">
        <v>224</v>
      </c>
      <c r="H822" s="123" t="s">
        <v>2205</v>
      </c>
      <c r="I822" s="122" t="s">
        <v>30</v>
      </c>
      <c r="J822" s="203" t="s">
        <v>235</v>
      </c>
      <c r="K822" s="122" t="s">
        <v>235</v>
      </c>
      <c r="L822" s="203" t="s">
        <v>235</v>
      </c>
      <c r="M822" s="203" t="s">
        <v>235</v>
      </c>
      <c r="N822" s="122"/>
      <c r="O822" s="122" t="s">
        <v>37</v>
      </c>
      <c r="P822" s="122" t="s">
        <v>237</v>
      </c>
      <c r="Q822" s="122" t="s">
        <v>1848</v>
      </c>
    </row>
    <row r="823" spans="1:17" ht="26" x14ac:dyDescent="0.2">
      <c r="A823" s="372" t="s">
        <v>455</v>
      </c>
      <c r="B823" s="375" t="s">
        <v>1849</v>
      </c>
      <c r="C823" s="373" t="s">
        <v>2566</v>
      </c>
      <c r="D823" s="178">
        <v>200000</v>
      </c>
      <c r="E823" s="122" t="s">
        <v>17</v>
      </c>
      <c r="F823" s="288" t="s">
        <v>39</v>
      </c>
      <c r="G823" s="288" t="s">
        <v>224</v>
      </c>
      <c r="H823" s="123" t="s">
        <v>1850</v>
      </c>
      <c r="I823" s="122" t="s">
        <v>18</v>
      </c>
      <c r="J823" s="203">
        <v>0.4</v>
      </c>
      <c r="K823" s="122">
        <v>2021</v>
      </c>
      <c r="L823" s="203">
        <v>2</v>
      </c>
      <c r="M823" s="203">
        <v>4</v>
      </c>
      <c r="N823" s="122" t="s">
        <v>39</v>
      </c>
      <c r="O823" s="122" t="s">
        <v>37</v>
      </c>
      <c r="P823" s="122" t="s">
        <v>237</v>
      </c>
      <c r="Q823" s="122" t="s">
        <v>39</v>
      </c>
    </row>
    <row r="824" spans="1:17" ht="39" x14ac:dyDescent="0.2">
      <c r="A824" s="372"/>
      <c r="B824" s="375"/>
      <c r="C824" s="373"/>
      <c r="D824" s="158">
        <v>200000</v>
      </c>
      <c r="E824" s="122" t="s">
        <v>241</v>
      </c>
      <c r="F824" s="263" t="s">
        <v>196</v>
      </c>
      <c r="G824" s="263" t="s">
        <v>224</v>
      </c>
      <c r="H824" s="109" t="s">
        <v>1851</v>
      </c>
      <c r="I824" s="108" t="s">
        <v>18</v>
      </c>
      <c r="J824" s="36">
        <v>1</v>
      </c>
      <c r="K824" s="108">
        <v>2020</v>
      </c>
      <c r="L824" s="36">
        <v>2</v>
      </c>
      <c r="M824" s="36">
        <v>4</v>
      </c>
      <c r="N824" s="108" t="s">
        <v>196</v>
      </c>
      <c r="O824" s="108" t="s">
        <v>1852</v>
      </c>
      <c r="P824" s="108" t="s">
        <v>222</v>
      </c>
      <c r="Q824" s="108" t="s">
        <v>196</v>
      </c>
    </row>
    <row r="825" spans="1:17" x14ac:dyDescent="0.2">
      <c r="A825" s="372" t="s">
        <v>460</v>
      </c>
      <c r="B825" s="375" t="s">
        <v>1853</v>
      </c>
      <c r="C825" s="373" t="s">
        <v>2567</v>
      </c>
      <c r="D825" s="374">
        <v>500000</v>
      </c>
      <c r="E825" s="375" t="s">
        <v>17</v>
      </c>
      <c r="F825" s="375" t="s">
        <v>113</v>
      </c>
      <c r="G825" s="375" t="s">
        <v>224</v>
      </c>
      <c r="H825" s="123" t="s">
        <v>1854</v>
      </c>
      <c r="I825" s="122" t="s">
        <v>1855</v>
      </c>
      <c r="J825" s="203">
        <v>0.57699999999999996</v>
      </c>
      <c r="K825" s="122">
        <v>2019</v>
      </c>
      <c r="L825" s="203">
        <v>1</v>
      </c>
      <c r="M825" s="203">
        <v>2</v>
      </c>
      <c r="N825" s="122" t="s">
        <v>181</v>
      </c>
      <c r="O825" s="122" t="s">
        <v>43</v>
      </c>
      <c r="P825" s="122" t="s">
        <v>237</v>
      </c>
      <c r="Q825" s="122" t="s">
        <v>1856</v>
      </c>
    </row>
    <row r="826" spans="1:17" ht="52" x14ac:dyDescent="0.2">
      <c r="A826" s="372"/>
      <c r="B826" s="375"/>
      <c r="C826" s="373"/>
      <c r="D826" s="374"/>
      <c r="E826" s="375"/>
      <c r="F826" s="375"/>
      <c r="G826" s="375"/>
      <c r="H826" s="123" t="s">
        <v>1857</v>
      </c>
      <c r="I826" s="122" t="s">
        <v>1858</v>
      </c>
      <c r="J826" s="203">
        <v>93</v>
      </c>
      <c r="K826" s="122">
        <v>2019</v>
      </c>
      <c r="L826" s="203">
        <v>90</v>
      </c>
      <c r="M826" s="203">
        <v>80</v>
      </c>
      <c r="N826" s="122" t="s">
        <v>1859</v>
      </c>
      <c r="O826" s="122" t="s">
        <v>43</v>
      </c>
      <c r="P826" s="108" t="s">
        <v>222</v>
      </c>
      <c r="Q826" s="122" t="s">
        <v>113</v>
      </c>
    </row>
    <row r="827" spans="1:17" ht="78" x14ac:dyDescent="0.2">
      <c r="A827" s="168" t="s">
        <v>464</v>
      </c>
      <c r="B827" s="122" t="s">
        <v>1860</v>
      </c>
      <c r="C827" s="123" t="s">
        <v>2568</v>
      </c>
      <c r="D827" s="178">
        <v>5000</v>
      </c>
      <c r="E827" s="169" t="s">
        <v>241</v>
      </c>
      <c r="F827" s="122" t="s">
        <v>185</v>
      </c>
      <c r="G827" s="169" t="s">
        <v>224</v>
      </c>
      <c r="H827" s="123" t="s">
        <v>2225</v>
      </c>
      <c r="I827" s="122" t="s">
        <v>30</v>
      </c>
      <c r="J827" s="203">
        <v>3</v>
      </c>
      <c r="K827" s="122">
        <v>2021</v>
      </c>
      <c r="L827" s="203">
        <v>8</v>
      </c>
      <c r="M827" s="203">
        <v>15</v>
      </c>
      <c r="N827" s="122" t="s">
        <v>1838</v>
      </c>
      <c r="O827" s="122" t="s">
        <v>1861</v>
      </c>
      <c r="P827" s="122" t="s">
        <v>237</v>
      </c>
      <c r="Q827" s="122" t="s">
        <v>185</v>
      </c>
    </row>
    <row r="828" spans="1:17" ht="26" x14ac:dyDescent="0.2">
      <c r="A828" s="77">
        <v>3.2</v>
      </c>
      <c r="B828" s="18">
        <v>7.5</v>
      </c>
      <c r="C828" s="23" t="s">
        <v>2569</v>
      </c>
      <c r="D828" s="22">
        <f>SUM(D829:D833)</f>
        <v>551500</v>
      </c>
      <c r="E828" s="18"/>
      <c r="F828" s="18" t="s">
        <v>1153</v>
      </c>
      <c r="G828" s="18" t="s">
        <v>224</v>
      </c>
      <c r="H828" s="23" t="s">
        <v>1862</v>
      </c>
      <c r="I828" s="18" t="s">
        <v>348</v>
      </c>
      <c r="J828" s="202">
        <v>2.37</v>
      </c>
      <c r="K828" s="18">
        <v>2018</v>
      </c>
      <c r="L828" s="202">
        <v>2.6</v>
      </c>
      <c r="M828" s="202">
        <v>3</v>
      </c>
      <c r="N828" s="18" t="s">
        <v>1863</v>
      </c>
      <c r="O828" s="18" t="s">
        <v>1864</v>
      </c>
      <c r="P828" s="18" t="s">
        <v>237</v>
      </c>
      <c r="Q828" s="18" t="s">
        <v>204</v>
      </c>
    </row>
    <row r="829" spans="1:17" ht="182" x14ac:dyDescent="0.2">
      <c r="A829" s="168" t="s">
        <v>724</v>
      </c>
      <c r="B829" s="122" t="s">
        <v>1865</v>
      </c>
      <c r="C829" s="16" t="s">
        <v>2570</v>
      </c>
      <c r="D829" s="158">
        <v>1500</v>
      </c>
      <c r="E829" s="169" t="s">
        <v>241</v>
      </c>
      <c r="F829" s="108" t="s">
        <v>196</v>
      </c>
      <c r="G829" s="156" t="s">
        <v>224</v>
      </c>
      <c r="H829" s="109" t="s">
        <v>1866</v>
      </c>
      <c r="I829" s="108" t="s">
        <v>18</v>
      </c>
      <c r="J829" s="36">
        <v>2.5</v>
      </c>
      <c r="K829" s="108">
        <v>2020</v>
      </c>
      <c r="L829" s="36">
        <v>2.7</v>
      </c>
      <c r="M829" s="36">
        <v>3.2</v>
      </c>
      <c r="N829" s="108" t="s">
        <v>1867</v>
      </c>
      <c r="O829" s="108" t="s">
        <v>1868</v>
      </c>
      <c r="P829" s="122" t="s">
        <v>237</v>
      </c>
      <c r="Q829" s="108" t="s">
        <v>196</v>
      </c>
    </row>
    <row r="830" spans="1:17" ht="26" x14ac:dyDescent="0.2">
      <c r="A830" s="372" t="s">
        <v>1062</v>
      </c>
      <c r="B830" s="375" t="s">
        <v>1869</v>
      </c>
      <c r="C830" s="373" t="s">
        <v>2571</v>
      </c>
      <c r="D830" s="178">
        <v>50000</v>
      </c>
      <c r="E830" s="122" t="s">
        <v>17</v>
      </c>
      <c r="F830" s="169" t="s">
        <v>134</v>
      </c>
      <c r="G830" s="169" t="s">
        <v>224</v>
      </c>
      <c r="H830" s="123" t="s">
        <v>1870</v>
      </c>
      <c r="I830" s="122" t="s">
        <v>30</v>
      </c>
      <c r="J830" s="203"/>
      <c r="K830" s="122"/>
      <c r="L830" s="203"/>
      <c r="M830" s="203"/>
      <c r="N830" s="122" t="s">
        <v>134</v>
      </c>
      <c r="O830" s="122" t="s">
        <v>970</v>
      </c>
      <c r="P830" s="122" t="s">
        <v>237</v>
      </c>
      <c r="Q830" s="122" t="s">
        <v>134</v>
      </c>
    </row>
    <row r="831" spans="1:17" ht="26" x14ac:dyDescent="0.2">
      <c r="A831" s="372"/>
      <c r="B831" s="375"/>
      <c r="C831" s="373"/>
      <c r="D831" s="178">
        <v>100000</v>
      </c>
      <c r="E831" s="122" t="s">
        <v>17</v>
      </c>
      <c r="F831" s="169" t="s">
        <v>134</v>
      </c>
      <c r="G831" s="169" t="s">
        <v>202</v>
      </c>
      <c r="H831" s="123" t="s">
        <v>1871</v>
      </c>
      <c r="I831" s="122" t="s">
        <v>348</v>
      </c>
      <c r="J831" s="203">
        <v>43.3</v>
      </c>
      <c r="K831" s="122">
        <v>2019</v>
      </c>
      <c r="L831" s="203">
        <v>50</v>
      </c>
      <c r="M831" s="203">
        <v>60</v>
      </c>
      <c r="N831" s="122" t="s">
        <v>126</v>
      </c>
      <c r="O831" s="108" t="s">
        <v>37</v>
      </c>
      <c r="P831" s="122" t="s">
        <v>237</v>
      </c>
      <c r="Q831" s="122" t="s">
        <v>134</v>
      </c>
    </row>
    <row r="832" spans="1:17" x14ac:dyDescent="0.2">
      <c r="A832" s="372"/>
      <c r="B832" s="375"/>
      <c r="C832" s="373"/>
      <c r="D832" s="178">
        <v>200000</v>
      </c>
      <c r="E832" s="122" t="s">
        <v>17</v>
      </c>
      <c r="F832" s="169" t="s">
        <v>134</v>
      </c>
      <c r="G832" s="169" t="s">
        <v>224</v>
      </c>
      <c r="H832" s="123" t="s">
        <v>1872</v>
      </c>
      <c r="I832" s="122" t="s">
        <v>348</v>
      </c>
      <c r="J832" s="203">
        <v>34.700000000000003</v>
      </c>
      <c r="K832" s="122">
        <v>2019</v>
      </c>
      <c r="L832" s="203">
        <v>40</v>
      </c>
      <c r="M832" s="203">
        <v>50</v>
      </c>
      <c r="N832" s="122" t="s">
        <v>126</v>
      </c>
      <c r="O832" s="108" t="s">
        <v>37</v>
      </c>
      <c r="P832" s="108" t="s">
        <v>237</v>
      </c>
      <c r="Q832" s="108" t="s">
        <v>126</v>
      </c>
    </row>
    <row r="833" spans="1:17" ht="26" x14ac:dyDescent="0.2">
      <c r="A833" s="372"/>
      <c r="B833" s="375"/>
      <c r="C833" s="373"/>
      <c r="D833" s="178">
        <v>200000</v>
      </c>
      <c r="E833" s="122" t="s">
        <v>17</v>
      </c>
      <c r="F833" s="169" t="s">
        <v>134</v>
      </c>
      <c r="G833" s="169" t="s">
        <v>224</v>
      </c>
      <c r="H833" s="123" t="s">
        <v>1873</v>
      </c>
      <c r="I833" s="122" t="s">
        <v>348</v>
      </c>
      <c r="J833" s="203">
        <v>41.4</v>
      </c>
      <c r="K833" s="122">
        <v>2019</v>
      </c>
      <c r="L833" s="203">
        <v>50</v>
      </c>
      <c r="M833" s="203">
        <v>60</v>
      </c>
      <c r="N833" s="122" t="s">
        <v>126</v>
      </c>
      <c r="O833" s="108" t="s">
        <v>37</v>
      </c>
      <c r="P833" s="122" t="s">
        <v>237</v>
      </c>
      <c r="Q833" s="122" t="s">
        <v>134</v>
      </c>
    </row>
    <row r="834" spans="1:17" ht="39" x14ac:dyDescent="0.2">
      <c r="A834" s="77">
        <v>4</v>
      </c>
      <c r="B834" s="18">
        <v>2</v>
      </c>
      <c r="C834" s="23" t="s">
        <v>1874</v>
      </c>
      <c r="D834" s="22">
        <f>SUM(D835,D844)</f>
        <v>995493.26</v>
      </c>
      <c r="E834" s="18"/>
      <c r="F834" s="18"/>
      <c r="G834" s="18"/>
      <c r="H834" s="23" t="s">
        <v>1875</v>
      </c>
      <c r="I834" s="18" t="s">
        <v>18</v>
      </c>
      <c r="J834" s="202">
        <v>0.18</v>
      </c>
      <c r="K834" s="18">
        <v>2018</v>
      </c>
      <c r="L834" s="202">
        <v>2.5</v>
      </c>
      <c r="M834" s="202">
        <v>3</v>
      </c>
      <c r="N834" s="122" t="s">
        <v>181</v>
      </c>
      <c r="O834" s="122" t="s">
        <v>970</v>
      </c>
      <c r="P834" s="122" t="s">
        <v>237</v>
      </c>
      <c r="Q834" s="122" t="s">
        <v>121</v>
      </c>
    </row>
    <row r="835" spans="1:17" ht="65" x14ac:dyDescent="0.2">
      <c r="A835" s="77">
        <v>4.0999999999999996</v>
      </c>
      <c r="B835" s="18">
        <v>2.4</v>
      </c>
      <c r="C835" s="23" t="s">
        <v>1876</v>
      </c>
      <c r="D835" s="22">
        <f>SUM(D836:D843)</f>
        <v>854493.26</v>
      </c>
      <c r="E835" s="18"/>
      <c r="F835" s="18" t="s">
        <v>995</v>
      </c>
      <c r="G835" s="18" t="s">
        <v>224</v>
      </c>
      <c r="H835" s="23" t="s">
        <v>1877</v>
      </c>
      <c r="I835" s="18" t="s">
        <v>18</v>
      </c>
      <c r="J835" s="202">
        <v>4.7</v>
      </c>
      <c r="K835" s="18">
        <v>2021</v>
      </c>
      <c r="L835" s="202">
        <v>6</v>
      </c>
      <c r="M835" s="202">
        <v>9</v>
      </c>
      <c r="N835" s="258" t="s">
        <v>2659</v>
      </c>
      <c r="O835" s="18" t="s">
        <v>37</v>
      </c>
      <c r="P835" s="18" t="s">
        <v>237</v>
      </c>
      <c r="Q835" s="18" t="s">
        <v>1878</v>
      </c>
    </row>
    <row r="836" spans="1:17" ht="65" x14ac:dyDescent="0.2">
      <c r="A836" s="168" t="s">
        <v>485</v>
      </c>
      <c r="B836" s="122" t="s">
        <v>1879</v>
      </c>
      <c r="C836" s="123" t="s">
        <v>2572</v>
      </c>
      <c r="D836" s="178">
        <v>10000</v>
      </c>
      <c r="E836" s="122" t="s">
        <v>17</v>
      </c>
      <c r="F836" s="122" t="s">
        <v>121</v>
      </c>
      <c r="G836" s="169" t="s">
        <v>224</v>
      </c>
      <c r="H836" s="109" t="s">
        <v>2221</v>
      </c>
      <c r="I836" s="122" t="s">
        <v>30</v>
      </c>
      <c r="J836" s="203">
        <v>743</v>
      </c>
      <c r="K836" s="122">
        <v>2021</v>
      </c>
      <c r="L836" s="203">
        <v>960</v>
      </c>
      <c r="M836" s="203">
        <v>1240</v>
      </c>
      <c r="N836" s="122" t="s">
        <v>121</v>
      </c>
      <c r="O836" s="122" t="s">
        <v>970</v>
      </c>
      <c r="P836" s="122" t="s">
        <v>237</v>
      </c>
      <c r="Q836" s="122" t="s">
        <v>121</v>
      </c>
    </row>
    <row r="837" spans="1:17" ht="65" x14ac:dyDescent="0.2">
      <c r="A837" s="168" t="s">
        <v>491</v>
      </c>
      <c r="B837" s="122" t="s">
        <v>1880</v>
      </c>
      <c r="C837" s="123" t="s">
        <v>2573</v>
      </c>
      <c r="D837" s="178">
        <v>225000</v>
      </c>
      <c r="E837" s="122" t="s">
        <v>17</v>
      </c>
      <c r="F837" s="122" t="s">
        <v>2812</v>
      </c>
      <c r="G837" s="169" t="s">
        <v>224</v>
      </c>
      <c r="H837" s="123" t="s">
        <v>2218</v>
      </c>
      <c r="I837" s="122" t="s">
        <v>30</v>
      </c>
      <c r="J837" s="203">
        <v>0</v>
      </c>
      <c r="K837" s="122">
        <v>2022</v>
      </c>
      <c r="L837" s="203">
        <v>5</v>
      </c>
      <c r="M837" s="203">
        <v>11</v>
      </c>
      <c r="N837" s="122" t="s">
        <v>121</v>
      </c>
      <c r="O837" s="122" t="s">
        <v>970</v>
      </c>
      <c r="P837" s="122" t="s">
        <v>237</v>
      </c>
      <c r="Q837" s="122" t="s">
        <v>121</v>
      </c>
    </row>
    <row r="838" spans="1:17" ht="52" x14ac:dyDescent="0.2">
      <c r="A838" s="168" t="s">
        <v>494</v>
      </c>
      <c r="B838" s="122" t="s">
        <v>1881</v>
      </c>
      <c r="C838" s="123" t="s">
        <v>2574</v>
      </c>
      <c r="D838" s="178">
        <v>5000</v>
      </c>
      <c r="E838" s="122" t="s">
        <v>17</v>
      </c>
      <c r="F838" s="122" t="s">
        <v>121</v>
      </c>
      <c r="G838" s="169" t="s">
        <v>165</v>
      </c>
      <c r="H838" s="123" t="s">
        <v>1882</v>
      </c>
      <c r="I838" s="122" t="s">
        <v>687</v>
      </c>
      <c r="J838" s="203" t="s">
        <v>235</v>
      </c>
      <c r="K838" s="122" t="s">
        <v>235</v>
      </c>
      <c r="L838" s="203" t="s">
        <v>235</v>
      </c>
      <c r="M838" s="203" t="s">
        <v>235</v>
      </c>
      <c r="N838" s="122"/>
      <c r="O838" s="122" t="s">
        <v>37</v>
      </c>
      <c r="P838" s="122" t="s">
        <v>237</v>
      </c>
      <c r="Q838" s="122" t="s">
        <v>121</v>
      </c>
    </row>
    <row r="839" spans="1:17" ht="39" x14ac:dyDescent="0.2">
      <c r="A839" s="168" t="s">
        <v>500</v>
      </c>
      <c r="B839" s="122" t="s">
        <v>2530</v>
      </c>
      <c r="C839" s="260" t="s">
        <v>2575</v>
      </c>
      <c r="D839" s="178">
        <v>10000</v>
      </c>
      <c r="E839" s="169" t="s">
        <v>241</v>
      </c>
      <c r="F839" s="122" t="s">
        <v>1660</v>
      </c>
      <c r="G839" s="169" t="s">
        <v>224</v>
      </c>
      <c r="H839" s="123" t="s">
        <v>1883</v>
      </c>
      <c r="I839" s="122" t="s">
        <v>687</v>
      </c>
      <c r="J839" s="203">
        <v>0</v>
      </c>
      <c r="K839" s="122">
        <v>2021</v>
      </c>
      <c r="L839" s="203">
        <v>4000</v>
      </c>
      <c r="M839" s="203">
        <v>10000</v>
      </c>
      <c r="N839" s="108"/>
      <c r="O839" s="108"/>
      <c r="P839" s="108"/>
      <c r="Q839" s="108"/>
    </row>
    <row r="840" spans="1:17" ht="26" x14ac:dyDescent="0.2">
      <c r="A840" s="172" t="s">
        <v>909</v>
      </c>
      <c r="B840" s="108" t="s">
        <v>90</v>
      </c>
      <c r="C840" s="109" t="s">
        <v>2577</v>
      </c>
      <c r="D840" s="158">
        <v>122065.95</v>
      </c>
      <c r="E840" s="108" t="s">
        <v>17</v>
      </c>
      <c r="F840" s="108" t="s">
        <v>196</v>
      </c>
      <c r="G840" s="156" t="s">
        <v>224</v>
      </c>
      <c r="H840" s="109" t="s">
        <v>2216</v>
      </c>
      <c r="I840" s="108" t="s">
        <v>30</v>
      </c>
      <c r="J840" s="36">
        <v>0</v>
      </c>
      <c r="K840" s="108">
        <v>2022</v>
      </c>
      <c r="L840" s="36">
        <v>0</v>
      </c>
      <c r="M840" s="36">
        <v>1</v>
      </c>
      <c r="N840" s="108" t="s">
        <v>196</v>
      </c>
      <c r="O840" s="108"/>
      <c r="P840" s="108" t="s">
        <v>237</v>
      </c>
      <c r="Q840" s="108" t="s">
        <v>196</v>
      </c>
    </row>
    <row r="841" spans="1:17" ht="26" x14ac:dyDescent="0.2">
      <c r="A841" s="168" t="s">
        <v>762</v>
      </c>
      <c r="B841" s="122" t="s">
        <v>1884</v>
      </c>
      <c r="C841" s="109" t="s">
        <v>2578</v>
      </c>
      <c r="D841" s="158">
        <v>427312.5</v>
      </c>
      <c r="E841" s="108" t="s">
        <v>279</v>
      </c>
      <c r="F841" s="108" t="s">
        <v>196</v>
      </c>
      <c r="G841" s="156" t="s">
        <v>224</v>
      </c>
      <c r="H841" s="109" t="s">
        <v>2214</v>
      </c>
      <c r="I841" s="108" t="s">
        <v>30</v>
      </c>
      <c r="J841" s="36">
        <v>0</v>
      </c>
      <c r="K841" s="108">
        <v>2021</v>
      </c>
      <c r="L841" s="36">
        <v>0</v>
      </c>
      <c r="M841" s="36">
        <v>1</v>
      </c>
      <c r="N841" s="108" t="s">
        <v>196</v>
      </c>
      <c r="O841" s="122" t="s">
        <v>37</v>
      </c>
      <c r="P841" s="108" t="s">
        <v>237</v>
      </c>
      <c r="Q841" s="108" t="s">
        <v>196</v>
      </c>
    </row>
    <row r="842" spans="1:17" ht="52" x14ac:dyDescent="0.2">
      <c r="A842" s="168"/>
      <c r="B842" s="122" t="s">
        <v>1884</v>
      </c>
      <c r="C842" s="109" t="s">
        <v>2632</v>
      </c>
      <c r="D842" s="158">
        <v>28914.81</v>
      </c>
      <c r="E842" s="169" t="s">
        <v>241</v>
      </c>
      <c r="F842" s="156" t="s">
        <v>196</v>
      </c>
      <c r="G842" s="158" t="s">
        <v>2634</v>
      </c>
      <c r="H842" s="79" t="s">
        <v>2209</v>
      </c>
      <c r="I842" s="110" t="s">
        <v>30</v>
      </c>
      <c r="J842" s="36">
        <v>0</v>
      </c>
      <c r="K842" s="196">
        <v>2021</v>
      </c>
      <c r="L842" s="36">
        <v>1</v>
      </c>
      <c r="M842" s="36">
        <v>1</v>
      </c>
      <c r="N842" s="110" t="s">
        <v>333</v>
      </c>
      <c r="O842" s="110" t="s">
        <v>333</v>
      </c>
      <c r="P842" s="110" t="s">
        <v>333</v>
      </c>
      <c r="Q842" s="110" t="s">
        <v>196</v>
      </c>
    </row>
    <row r="843" spans="1:17" ht="65" x14ac:dyDescent="0.2">
      <c r="A843" s="172">
        <v>2.2999999999999998</v>
      </c>
      <c r="B843" s="108" t="s">
        <v>860</v>
      </c>
      <c r="C843" s="109" t="s">
        <v>2579</v>
      </c>
      <c r="D843" s="158">
        <v>26200</v>
      </c>
      <c r="E843" s="108" t="s">
        <v>449</v>
      </c>
      <c r="F843" s="108" t="s">
        <v>113</v>
      </c>
      <c r="G843" s="156" t="s">
        <v>294</v>
      </c>
      <c r="H843" s="109" t="s">
        <v>2210</v>
      </c>
      <c r="I843" s="108" t="s">
        <v>30</v>
      </c>
      <c r="J843" s="36">
        <v>3</v>
      </c>
      <c r="K843" s="108">
        <v>2021</v>
      </c>
      <c r="L843" s="36">
        <v>10</v>
      </c>
      <c r="M843" s="36">
        <v>20</v>
      </c>
      <c r="N843" s="108" t="s">
        <v>121</v>
      </c>
      <c r="O843" s="108" t="s">
        <v>278</v>
      </c>
      <c r="P843" s="108" t="s">
        <v>237</v>
      </c>
      <c r="Q843" s="108" t="s">
        <v>121</v>
      </c>
    </row>
    <row r="844" spans="1:17" ht="52" x14ac:dyDescent="0.2">
      <c r="A844" s="77">
        <v>4.2</v>
      </c>
      <c r="B844" s="18">
        <v>7.5</v>
      </c>
      <c r="C844" s="23" t="s">
        <v>2580</v>
      </c>
      <c r="D844" s="22">
        <f>SUM(D845:D849)</f>
        <v>141000</v>
      </c>
      <c r="E844" s="18"/>
      <c r="F844" s="18" t="s">
        <v>2813</v>
      </c>
      <c r="G844" s="18" t="s">
        <v>392</v>
      </c>
      <c r="H844" s="23" t="s">
        <v>1885</v>
      </c>
      <c r="I844" s="18" t="s">
        <v>348</v>
      </c>
      <c r="J844" s="202">
        <v>34.200000000000003</v>
      </c>
      <c r="K844" s="18">
        <v>2021</v>
      </c>
      <c r="L844" s="202">
        <v>38</v>
      </c>
      <c r="M844" s="202">
        <v>40</v>
      </c>
      <c r="N844" s="18" t="s">
        <v>1886</v>
      </c>
      <c r="O844" s="18" t="s">
        <v>37</v>
      </c>
      <c r="P844" s="18" t="s">
        <v>237</v>
      </c>
      <c r="Q844" s="18" t="s">
        <v>121</v>
      </c>
    </row>
    <row r="845" spans="1:17" ht="65" x14ac:dyDescent="0.2">
      <c r="A845" s="169" t="s">
        <v>751</v>
      </c>
      <c r="B845" s="122" t="s">
        <v>1887</v>
      </c>
      <c r="C845" s="123" t="s">
        <v>2581</v>
      </c>
      <c r="D845" s="158">
        <v>12500</v>
      </c>
      <c r="E845" s="122" t="s">
        <v>17</v>
      </c>
      <c r="F845" s="122" t="s">
        <v>121</v>
      </c>
      <c r="G845" s="169" t="s">
        <v>224</v>
      </c>
      <c r="H845" s="109" t="s">
        <v>1888</v>
      </c>
      <c r="I845" s="108" t="s">
        <v>30</v>
      </c>
      <c r="J845" s="36">
        <v>81</v>
      </c>
      <c r="K845" s="108">
        <v>2020</v>
      </c>
      <c r="L845" s="36">
        <v>100</v>
      </c>
      <c r="M845" s="36">
        <v>150</v>
      </c>
      <c r="N845" s="108" t="s">
        <v>181</v>
      </c>
      <c r="O845" s="108" t="s">
        <v>43</v>
      </c>
      <c r="P845" s="122" t="s">
        <v>237</v>
      </c>
      <c r="Q845" s="122" t="s">
        <v>1889</v>
      </c>
    </row>
    <row r="846" spans="1:17" ht="26" x14ac:dyDescent="0.2">
      <c r="A846" s="169" t="s">
        <v>755</v>
      </c>
      <c r="B846" s="122" t="s">
        <v>1890</v>
      </c>
      <c r="C846" s="123" t="s">
        <v>2582</v>
      </c>
      <c r="D846" s="158">
        <v>12500</v>
      </c>
      <c r="E846" s="122" t="s">
        <v>17</v>
      </c>
      <c r="F846" s="122" t="s">
        <v>121</v>
      </c>
      <c r="G846" s="169" t="s">
        <v>224</v>
      </c>
      <c r="H846" s="109" t="s">
        <v>1891</v>
      </c>
      <c r="I846" s="108" t="s">
        <v>30</v>
      </c>
      <c r="J846" s="36">
        <v>188</v>
      </c>
      <c r="K846" s="108">
        <v>2021</v>
      </c>
      <c r="L846" s="36">
        <v>350</v>
      </c>
      <c r="M846" s="36">
        <v>670</v>
      </c>
      <c r="N846" s="108" t="s">
        <v>187</v>
      </c>
      <c r="O846" s="108" t="s">
        <v>187</v>
      </c>
      <c r="P846" s="122" t="s">
        <v>237</v>
      </c>
      <c r="Q846" s="122" t="s">
        <v>121</v>
      </c>
    </row>
    <row r="847" spans="1:17" x14ac:dyDescent="0.2">
      <c r="A847" s="375" t="s">
        <v>759</v>
      </c>
      <c r="B847" s="375" t="s">
        <v>1892</v>
      </c>
      <c r="C847" s="373" t="s">
        <v>2583</v>
      </c>
      <c r="D847" s="158">
        <v>15000</v>
      </c>
      <c r="E847" s="122" t="s">
        <v>17</v>
      </c>
      <c r="F847" s="375" t="s">
        <v>121</v>
      </c>
      <c r="G847" s="375" t="s">
        <v>224</v>
      </c>
      <c r="H847" s="109" t="s">
        <v>1893</v>
      </c>
      <c r="I847" s="108" t="s">
        <v>30</v>
      </c>
      <c r="J847" s="36">
        <v>1663</v>
      </c>
      <c r="K847" s="108">
        <v>2020</v>
      </c>
      <c r="L847" s="36">
        <v>2000</v>
      </c>
      <c r="M847" s="36">
        <v>2500</v>
      </c>
      <c r="N847" s="108" t="s">
        <v>187</v>
      </c>
      <c r="O847" s="108" t="s">
        <v>37</v>
      </c>
      <c r="P847" s="122" t="s">
        <v>237</v>
      </c>
      <c r="Q847" s="122" t="s">
        <v>121</v>
      </c>
    </row>
    <row r="848" spans="1:17" x14ac:dyDescent="0.2">
      <c r="A848" s="375"/>
      <c r="B848" s="375"/>
      <c r="C848" s="373"/>
      <c r="D848" s="158">
        <v>100000</v>
      </c>
      <c r="E848" s="122" t="s">
        <v>17</v>
      </c>
      <c r="F848" s="375"/>
      <c r="G848" s="375"/>
      <c r="H848" s="123" t="s">
        <v>1894</v>
      </c>
      <c r="I848" s="122" t="s">
        <v>348</v>
      </c>
      <c r="J848" s="203">
        <v>19.600000000000001</v>
      </c>
      <c r="K848" s="122">
        <v>2019</v>
      </c>
      <c r="L848" s="203">
        <v>30</v>
      </c>
      <c r="M848" s="203">
        <v>45</v>
      </c>
      <c r="N848" s="122" t="s">
        <v>126</v>
      </c>
      <c r="O848" s="122" t="s">
        <v>37</v>
      </c>
      <c r="P848" s="122" t="s">
        <v>237</v>
      </c>
      <c r="Q848" s="122" t="s">
        <v>126</v>
      </c>
    </row>
    <row r="849" spans="1:17" ht="169" x14ac:dyDescent="0.2">
      <c r="A849" s="169"/>
      <c r="B849" s="122" t="s">
        <v>1895</v>
      </c>
      <c r="C849" s="109" t="s">
        <v>2635</v>
      </c>
      <c r="D849" s="158">
        <v>1000</v>
      </c>
      <c r="E849" s="110" t="s">
        <v>17</v>
      </c>
      <c r="F849" s="110" t="s">
        <v>196</v>
      </c>
      <c r="G849" s="158" t="s">
        <v>165</v>
      </c>
      <c r="H849" s="110" t="s">
        <v>2814</v>
      </c>
      <c r="I849" s="110" t="s">
        <v>30</v>
      </c>
      <c r="J849" s="36">
        <v>0</v>
      </c>
      <c r="K849" s="196">
        <v>2022</v>
      </c>
      <c r="L849" s="36">
        <v>1</v>
      </c>
      <c r="M849" s="36">
        <v>1</v>
      </c>
      <c r="N849" s="110" t="s">
        <v>1896</v>
      </c>
      <c r="O849" s="110" t="s">
        <v>1762</v>
      </c>
      <c r="P849" s="110" t="s">
        <v>237</v>
      </c>
      <c r="Q849" s="110" t="s">
        <v>196</v>
      </c>
    </row>
    <row r="850" spans="1:17" x14ac:dyDescent="0.2">
      <c r="A850" s="156"/>
      <c r="B850" s="108"/>
      <c r="C850" s="109" t="s">
        <v>593</v>
      </c>
      <c r="D850" s="158">
        <f>SUM(D834,D815,D791,D780)</f>
        <v>3820474.46</v>
      </c>
      <c r="E850" s="108"/>
      <c r="F850" s="108"/>
      <c r="G850" s="156"/>
      <c r="H850" s="109"/>
      <c r="I850" s="108"/>
      <c r="J850" s="36"/>
      <c r="K850" s="108"/>
      <c r="L850" s="36"/>
      <c r="M850" s="36"/>
      <c r="N850" s="108"/>
      <c r="O850" s="108"/>
      <c r="P850" s="108"/>
      <c r="Q850" s="108"/>
    </row>
    <row r="851" spans="1:17" x14ac:dyDescent="0.2">
      <c r="A851" s="156"/>
      <c r="B851" s="108"/>
      <c r="C851" s="109" t="s">
        <v>48</v>
      </c>
      <c r="D851" s="158">
        <v>4</v>
      </c>
      <c r="E851" s="108"/>
      <c r="F851" s="108"/>
      <c r="G851" s="156"/>
      <c r="H851" s="109"/>
      <c r="I851" s="108"/>
      <c r="J851" s="36"/>
      <c r="K851" s="108"/>
      <c r="L851" s="36"/>
      <c r="M851" s="36"/>
      <c r="N851" s="108"/>
      <c r="O851" s="108"/>
      <c r="P851" s="108"/>
      <c r="Q851" s="108"/>
    </row>
    <row r="852" spans="1:17" x14ac:dyDescent="0.2">
      <c r="A852" s="160"/>
      <c r="B852" s="111"/>
      <c r="C852" s="109" t="s">
        <v>49</v>
      </c>
      <c r="D852" s="158">
        <v>9</v>
      </c>
      <c r="E852" s="108"/>
      <c r="F852" s="108"/>
      <c r="G852" s="156"/>
      <c r="H852" s="109"/>
      <c r="I852" s="108"/>
      <c r="J852" s="36"/>
      <c r="K852" s="108"/>
      <c r="L852" s="36"/>
      <c r="M852" s="36"/>
      <c r="N852" s="108"/>
      <c r="O852" s="108"/>
      <c r="P852" s="108"/>
      <c r="Q852" s="108"/>
    </row>
    <row r="853" spans="1:17" x14ac:dyDescent="0.2">
      <c r="A853" s="156"/>
      <c r="B853" s="108"/>
      <c r="C853" s="109" t="s">
        <v>50</v>
      </c>
      <c r="D853" s="158">
        <v>40</v>
      </c>
      <c r="E853" s="108"/>
      <c r="F853" s="108"/>
      <c r="G853" s="156"/>
      <c r="H853" s="109"/>
      <c r="I853" s="108"/>
      <c r="J853" s="36"/>
      <c r="K853" s="108"/>
      <c r="L853" s="36"/>
      <c r="M853" s="36"/>
      <c r="N853" s="108"/>
      <c r="O853" s="108"/>
      <c r="P853" s="108"/>
      <c r="Q853" s="108"/>
    </row>
    <row r="854" spans="1:17" x14ac:dyDescent="0.2">
      <c r="A854" s="156"/>
      <c r="B854" s="108"/>
      <c r="C854" s="109" t="s">
        <v>3</v>
      </c>
      <c r="D854" s="158">
        <v>70</v>
      </c>
      <c r="E854" s="108"/>
      <c r="F854" s="108"/>
      <c r="G854" s="156"/>
      <c r="H854" s="109"/>
      <c r="I854" s="108"/>
      <c r="J854" s="36"/>
      <c r="K854" s="108"/>
      <c r="L854" s="36"/>
      <c r="M854" s="36"/>
      <c r="N854" s="108"/>
      <c r="O854" s="108"/>
      <c r="P854" s="108"/>
      <c r="Q854" s="108"/>
    </row>
  </sheetData>
  <autoFilter ref="A5:R5"/>
  <mergeCells count="1081">
    <mergeCell ref="B235:B236"/>
    <mergeCell ref="C235:C236"/>
    <mergeCell ref="D221:D222"/>
    <mergeCell ref="E221:E222"/>
    <mergeCell ref="F221:F222"/>
    <mergeCell ref="G221:G222"/>
    <mergeCell ref="A223:A224"/>
    <mergeCell ref="B223:B224"/>
    <mergeCell ref="C223:C224"/>
    <mergeCell ref="D223:D224"/>
    <mergeCell ref="E223:E224"/>
    <mergeCell ref="F223:F224"/>
    <mergeCell ref="G223:G224"/>
    <mergeCell ref="A290:A291"/>
    <mergeCell ref="B290:B291"/>
    <mergeCell ref="C290:C291"/>
    <mergeCell ref="D290:D291"/>
    <mergeCell ref="E290:E291"/>
    <mergeCell ref="F290:F291"/>
    <mergeCell ref="G290:G291"/>
    <mergeCell ref="F235:F236"/>
    <mergeCell ref="G235:G236"/>
    <mergeCell ref="A241:A242"/>
    <mergeCell ref="B241:B242"/>
    <mergeCell ref="C241:C242"/>
    <mergeCell ref="D241:D242"/>
    <mergeCell ref="E241:E242"/>
    <mergeCell ref="F241:F242"/>
    <mergeCell ref="G241:G242"/>
    <mergeCell ref="A246:A248"/>
    <mergeCell ref="B246:B248"/>
    <mergeCell ref="D235:D236"/>
    <mergeCell ref="E235:E236"/>
    <mergeCell ref="A270:A271"/>
    <mergeCell ref="B270:B271"/>
    <mergeCell ref="C270:C271"/>
    <mergeCell ref="D270:D271"/>
    <mergeCell ref="E270:E271"/>
    <mergeCell ref="F270:F271"/>
    <mergeCell ref="G270:G271"/>
    <mergeCell ref="C246:C248"/>
    <mergeCell ref="D246:D248"/>
    <mergeCell ref="E246:E248"/>
    <mergeCell ref="F246:F248"/>
    <mergeCell ref="G246:G248"/>
    <mergeCell ref="G32:G35"/>
    <mergeCell ref="F32:F35"/>
    <mergeCell ref="G36:G37"/>
    <mergeCell ref="F36:F37"/>
    <mergeCell ref="G58:G61"/>
    <mergeCell ref="F58:F61"/>
    <mergeCell ref="A209:A210"/>
    <mergeCell ref="B209:B210"/>
    <mergeCell ref="C209:C210"/>
    <mergeCell ref="D209:D210"/>
    <mergeCell ref="E209:E210"/>
    <mergeCell ref="F209:F210"/>
    <mergeCell ref="G209:G210"/>
    <mergeCell ref="A213:A214"/>
    <mergeCell ref="B213:B214"/>
    <mergeCell ref="C213:C214"/>
    <mergeCell ref="A100:A101"/>
    <mergeCell ref="G49:G53"/>
    <mergeCell ref="C54:C57"/>
    <mergeCell ref="E49:E53"/>
    <mergeCell ref="F49:F53"/>
    <mergeCell ref="C36:C37"/>
    <mergeCell ref="C39:C48"/>
    <mergeCell ref="G75:G77"/>
    <mergeCell ref="C92:C94"/>
    <mergeCell ref="D92:D94"/>
    <mergeCell ref="F135:F139"/>
    <mergeCell ref="G190:G193"/>
    <mergeCell ref="G199:G200"/>
    <mergeCell ref="A215:A216"/>
    <mergeCell ref="B215:B216"/>
    <mergeCell ref="C215:C216"/>
    <mergeCell ref="B201:B202"/>
    <mergeCell ref="C201:C202"/>
    <mergeCell ref="D201:D202"/>
    <mergeCell ref="E201:E202"/>
    <mergeCell ref="F201:F202"/>
    <mergeCell ref="G201:G202"/>
    <mergeCell ref="B203:B204"/>
    <mergeCell ref="C203:C204"/>
    <mergeCell ref="D203:D204"/>
    <mergeCell ref="E203:E204"/>
    <mergeCell ref="F203:F204"/>
    <mergeCell ref="G203:G204"/>
    <mergeCell ref="B205:B207"/>
    <mergeCell ref="C205:C207"/>
    <mergeCell ref="D205:D207"/>
    <mergeCell ref="A203:A204"/>
    <mergeCell ref="B54:B57"/>
    <mergeCell ref="B58:B61"/>
    <mergeCell ref="B49:B53"/>
    <mergeCell ref="B36:B37"/>
    <mergeCell ref="B39:B48"/>
    <mergeCell ref="B92:B94"/>
    <mergeCell ref="B100:B101"/>
    <mergeCell ref="A115:A118"/>
    <mergeCell ref="B115:B118"/>
    <mergeCell ref="A159:A163"/>
    <mergeCell ref="G817:G818"/>
    <mergeCell ref="F817:F818"/>
    <mergeCell ref="E817:E818"/>
    <mergeCell ref="E311:E312"/>
    <mergeCell ref="E430:E433"/>
    <mergeCell ref="E95:E97"/>
    <mergeCell ref="E113:E114"/>
    <mergeCell ref="G113:G114"/>
    <mergeCell ref="F113:F114"/>
    <mergeCell ref="E119:E125"/>
    <mergeCell ref="E126:E130"/>
    <mergeCell ref="G132:G134"/>
    <mergeCell ref="F132:F134"/>
    <mergeCell ref="E132:E134"/>
    <mergeCell ref="E142:E144"/>
    <mergeCell ref="G149:G152"/>
    <mergeCell ref="F149:F152"/>
    <mergeCell ref="E149:E152"/>
    <mergeCell ref="G157:G158"/>
    <mergeCell ref="C58:C61"/>
    <mergeCell ref="C49:C53"/>
    <mergeCell ref="D49:D53"/>
    <mergeCell ref="N1:Q1"/>
    <mergeCell ref="A2:Q2"/>
    <mergeCell ref="A4:A5"/>
    <mergeCell ref="B4:B5"/>
    <mergeCell ref="C4:C5"/>
    <mergeCell ref="D4:D5"/>
    <mergeCell ref="E4:E5"/>
    <mergeCell ref="F4:G4"/>
    <mergeCell ref="H4:H5"/>
    <mergeCell ref="I4:I5"/>
    <mergeCell ref="F19:F21"/>
    <mergeCell ref="G19:G21"/>
    <mergeCell ref="A217:A218"/>
    <mergeCell ref="A219:A220"/>
    <mergeCell ref="C22:C23"/>
    <mergeCell ref="D22:D23"/>
    <mergeCell ref="E22:E23"/>
    <mergeCell ref="F22:F23"/>
    <mergeCell ref="G22:G23"/>
    <mergeCell ref="B10:B17"/>
    <mergeCell ref="C10:C17"/>
    <mergeCell ref="B19:B21"/>
    <mergeCell ref="C19:C21"/>
    <mergeCell ref="J4:K4"/>
    <mergeCell ref="O29:O30"/>
    <mergeCell ref="P29:P30"/>
    <mergeCell ref="Q29:Q30"/>
    <mergeCell ref="B32:B35"/>
    <mergeCell ref="C32:C35"/>
    <mergeCell ref="A201:A202"/>
    <mergeCell ref="A205:A207"/>
    <mergeCell ref="B22:B23"/>
    <mergeCell ref="A230:A232"/>
    <mergeCell ref="A235:A236"/>
    <mergeCell ref="A10:A17"/>
    <mergeCell ref="A19:A21"/>
    <mergeCell ref="A22:A23"/>
    <mergeCell ref="A25:A30"/>
    <mergeCell ref="A32:A35"/>
    <mergeCell ref="A36:A37"/>
    <mergeCell ref="A39:A48"/>
    <mergeCell ref="A49:A53"/>
    <mergeCell ref="A54:A57"/>
    <mergeCell ref="A58:A61"/>
    <mergeCell ref="A65:A66"/>
    <mergeCell ref="A69:A70"/>
    <mergeCell ref="A75:A77"/>
    <mergeCell ref="A92:A94"/>
    <mergeCell ref="A95:A97"/>
    <mergeCell ref="A194:A196"/>
    <mergeCell ref="A199:A200"/>
    <mergeCell ref="A221:A222"/>
    <mergeCell ref="N32:N33"/>
    <mergeCell ref="O32:O33"/>
    <mergeCell ref="P32:P33"/>
    <mergeCell ref="Q32:Q33"/>
    <mergeCell ref="I29:I30"/>
    <mergeCell ref="J29:J30"/>
    <mergeCell ref="K29:K30"/>
    <mergeCell ref="L29:L30"/>
    <mergeCell ref="M29:M30"/>
    <mergeCell ref="N29:N30"/>
    <mergeCell ref="B25:B30"/>
    <mergeCell ref="C25:C30"/>
    <mergeCell ref="H29:H30"/>
    <mergeCell ref="L4:M4"/>
    <mergeCell ref="N4:N5"/>
    <mergeCell ref="O4:O5"/>
    <mergeCell ref="P4:P5"/>
    <mergeCell ref="Q4:Q5"/>
    <mergeCell ref="E92:E94"/>
    <mergeCell ref="F92:F94"/>
    <mergeCell ref="G92:G94"/>
    <mergeCell ref="B75:B77"/>
    <mergeCell ref="C75:C77"/>
    <mergeCell ref="D75:D77"/>
    <mergeCell ref="E75:E77"/>
    <mergeCell ref="F75:F77"/>
    <mergeCell ref="G65:G66"/>
    <mergeCell ref="B69:B70"/>
    <mergeCell ref="C69:C70"/>
    <mergeCell ref="D69:D70"/>
    <mergeCell ref="E69:E70"/>
    <mergeCell ref="F69:F70"/>
    <mergeCell ref="G69:G70"/>
    <mergeCell ref="B65:B66"/>
    <mergeCell ref="C65:C66"/>
    <mergeCell ref="D65:D66"/>
    <mergeCell ref="E65:E66"/>
    <mergeCell ref="F65:F66"/>
    <mergeCell ref="C100:C101"/>
    <mergeCell ref="D100:D101"/>
    <mergeCell ref="E100:E101"/>
    <mergeCell ref="F100:F101"/>
    <mergeCell ref="G100:G101"/>
    <mergeCell ref="B98:B99"/>
    <mergeCell ref="C98:C99"/>
    <mergeCell ref="D98:D99"/>
    <mergeCell ref="E98:E99"/>
    <mergeCell ref="F98:F99"/>
    <mergeCell ref="B95:B97"/>
    <mergeCell ref="C95:C97"/>
    <mergeCell ref="D95:D97"/>
    <mergeCell ref="F95:F97"/>
    <mergeCell ref="G95:G97"/>
    <mergeCell ref="A113:A114"/>
    <mergeCell ref="B113:B114"/>
    <mergeCell ref="C113:C114"/>
    <mergeCell ref="D113:D114"/>
    <mergeCell ref="A98:A99"/>
    <mergeCell ref="G98:G99"/>
    <mergeCell ref="C115:C118"/>
    <mergeCell ref="D115:D118"/>
    <mergeCell ref="G104:G105"/>
    <mergeCell ref="A108:A112"/>
    <mergeCell ref="B108:B112"/>
    <mergeCell ref="C108:C112"/>
    <mergeCell ref="D108:D112"/>
    <mergeCell ref="E108:E112"/>
    <mergeCell ref="F108:F112"/>
    <mergeCell ref="G108:G112"/>
    <mergeCell ref="A104:A105"/>
    <mergeCell ref="B104:B105"/>
    <mergeCell ref="C104:C105"/>
    <mergeCell ref="D104:D105"/>
    <mergeCell ref="E104:E105"/>
    <mergeCell ref="F104:F105"/>
    <mergeCell ref="A132:A134"/>
    <mergeCell ref="B132:B134"/>
    <mergeCell ref="C132:C134"/>
    <mergeCell ref="D132:D134"/>
    <mergeCell ref="A126:A130"/>
    <mergeCell ref="C126:C130"/>
    <mergeCell ref="D126:D130"/>
    <mergeCell ref="B126:B130"/>
    <mergeCell ref="N126:N129"/>
    <mergeCell ref="O126:O129"/>
    <mergeCell ref="F129:F130"/>
    <mergeCell ref="G129:G130"/>
    <mergeCell ref="E115:E118"/>
    <mergeCell ref="F115:F118"/>
    <mergeCell ref="G115:G118"/>
    <mergeCell ref="A119:A125"/>
    <mergeCell ref="B119:B125"/>
    <mergeCell ref="C119:C125"/>
    <mergeCell ref="D119:D125"/>
    <mergeCell ref="F119:F125"/>
    <mergeCell ref="G119:G125"/>
    <mergeCell ref="A142:A144"/>
    <mergeCell ref="B142:B144"/>
    <mergeCell ref="C142:C144"/>
    <mergeCell ref="D142:D144"/>
    <mergeCell ref="F142:F144"/>
    <mergeCell ref="G142:G144"/>
    <mergeCell ref="G135:G139"/>
    <mergeCell ref="A140:A141"/>
    <mergeCell ref="B140:B141"/>
    <mergeCell ref="C140:C141"/>
    <mergeCell ref="D140:D141"/>
    <mergeCell ref="E140:E141"/>
    <mergeCell ref="F140:F141"/>
    <mergeCell ref="G140:G141"/>
    <mergeCell ref="A135:A139"/>
    <mergeCell ref="B135:B139"/>
    <mergeCell ref="C135:C139"/>
    <mergeCell ref="D135:D139"/>
    <mergeCell ref="E135:E139"/>
    <mergeCell ref="B159:B163"/>
    <mergeCell ref="C159:C163"/>
    <mergeCell ref="D159:D163"/>
    <mergeCell ref="F159:F163"/>
    <mergeCell ref="G159:G163"/>
    <mergeCell ref="F154:F156"/>
    <mergeCell ref="G154:G156"/>
    <mergeCell ref="A157:A158"/>
    <mergeCell ref="B157:B158"/>
    <mergeCell ref="C157:C158"/>
    <mergeCell ref="D157:D158"/>
    <mergeCell ref="G145:G148"/>
    <mergeCell ref="A149:A152"/>
    <mergeCell ref="B149:B152"/>
    <mergeCell ref="C149:C152"/>
    <mergeCell ref="D149:D152"/>
    <mergeCell ref="A154:A156"/>
    <mergeCell ref="B154:B156"/>
    <mergeCell ref="C154:C156"/>
    <mergeCell ref="D154:D156"/>
    <mergeCell ref="E154:E156"/>
    <mergeCell ref="A145:A148"/>
    <mergeCell ref="B145:B148"/>
    <mergeCell ref="C145:C148"/>
    <mergeCell ref="D145:D148"/>
    <mergeCell ref="E145:E148"/>
    <mergeCell ref="F145:F148"/>
    <mergeCell ref="E159:E163"/>
    <mergeCell ref="F157:F158"/>
    <mergeCell ref="E157:E158"/>
    <mergeCell ref="J181:K181"/>
    <mergeCell ref="L181:M181"/>
    <mergeCell ref="N181:N182"/>
    <mergeCell ref="O181:O182"/>
    <mergeCell ref="P181:P182"/>
    <mergeCell ref="Q181:Q182"/>
    <mergeCell ref="N178:Q178"/>
    <mergeCell ref="B179:Q179"/>
    <mergeCell ref="A181:A182"/>
    <mergeCell ref="B181:B182"/>
    <mergeCell ref="C181:C182"/>
    <mergeCell ref="D181:D182"/>
    <mergeCell ref="E181:E182"/>
    <mergeCell ref="F181:G181"/>
    <mergeCell ref="H181:H182"/>
    <mergeCell ref="I181:I182"/>
    <mergeCell ref="A164:A165"/>
    <mergeCell ref="B164:B165"/>
    <mergeCell ref="C164:C165"/>
    <mergeCell ref="D164:D165"/>
    <mergeCell ref="E164:E165"/>
    <mergeCell ref="A166:A169"/>
    <mergeCell ref="B166:B169"/>
    <mergeCell ref="C166:C169"/>
    <mergeCell ref="B194:B196"/>
    <mergeCell ref="C194:C196"/>
    <mergeCell ref="D194:D196"/>
    <mergeCell ref="E194:E196"/>
    <mergeCell ref="F194:F196"/>
    <mergeCell ref="G194:G196"/>
    <mergeCell ref="A190:A193"/>
    <mergeCell ref="B190:B193"/>
    <mergeCell ref="C190:C193"/>
    <mergeCell ref="D190:D193"/>
    <mergeCell ref="E190:E193"/>
    <mergeCell ref="F190:F193"/>
    <mergeCell ref="G184:G185"/>
    <mergeCell ref="A187:A189"/>
    <mergeCell ref="B187:B189"/>
    <mergeCell ref="C187:C189"/>
    <mergeCell ref="D187:D189"/>
    <mergeCell ref="E187:E189"/>
    <mergeCell ref="F187:F189"/>
    <mergeCell ref="G187:G189"/>
    <mergeCell ref="A184:A185"/>
    <mergeCell ref="B184:B185"/>
    <mergeCell ref="C184:C185"/>
    <mergeCell ref="D184:D185"/>
    <mergeCell ref="E184:E185"/>
    <mergeCell ref="F184:F185"/>
    <mergeCell ref="B199:B200"/>
    <mergeCell ref="C199:C200"/>
    <mergeCell ref="D199:D200"/>
    <mergeCell ref="E199:E200"/>
    <mergeCell ref="F199:F200"/>
    <mergeCell ref="D215:D216"/>
    <mergeCell ref="E215:E216"/>
    <mergeCell ref="B217:B218"/>
    <mergeCell ref="C217:C218"/>
    <mergeCell ref="D217:D218"/>
    <mergeCell ref="E217:E218"/>
    <mergeCell ref="F217:F218"/>
    <mergeCell ref="G217:G218"/>
    <mergeCell ref="B230:B232"/>
    <mergeCell ref="C230:C232"/>
    <mergeCell ref="D230:D232"/>
    <mergeCell ref="E230:E232"/>
    <mergeCell ref="F230:F232"/>
    <mergeCell ref="G230:G232"/>
    <mergeCell ref="E205:E207"/>
    <mergeCell ref="F205:F207"/>
    <mergeCell ref="G205:G207"/>
    <mergeCell ref="B219:B220"/>
    <mergeCell ref="C219:C220"/>
    <mergeCell ref="D219:D220"/>
    <mergeCell ref="E219:E220"/>
    <mergeCell ref="F219:F220"/>
    <mergeCell ref="G219:G220"/>
    <mergeCell ref="B221:B222"/>
    <mergeCell ref="C221:C222"/>
    <mergeCell ref="N270:N271"/>
    <mergeCell ref="O270:O271"/>
    <mergeCell ref="P270:P271"/>
    <mergeCell ref="Q270:Q271"/>
    <mergeCell ref="A273:A275"/>
    <mergeCell ref="N303:Q303"/>
    <mergeCell ref="B304:Q304"/>
    <mergeCell ref="A306:A307"/>
    <mergeCell ref="B306:B307"/>
    <mergeCell ref="C306:C307"/>
    <mergeCell ref="D306:D307"/>
    <mergeCell ref="E306:E307"/>
    <mergeCell ref="F306:G306"/>
    <mergeCell ref="H306:H307"/>
    <mergeCell ref="B273:B275"/>
    <mergeCell ref="C273:C275"/>
    <mergeCell ref="D273:D275"/>
    <mergeCell ref="E273:E275"/>
    <mergeCell ref="F273:F275"/>
    <mergeCell ref="G273:G275"/>
    <mergeCell ref="N273:N275"/>
    <mergeCell ref="O273:O275"/>
    <mergeCell ref="P273:P275"/>
    <mergeCell ref="Q273:Q275"/>
    <mergeCell ref="A276:A278"/>
    <mergeCell ref="B276:B278"/>
    <mergeCell ref="C276:C278"/>
    <mergeCell ref="D276:D278"/>
    <mergeCell ref="A299:A301"/>
    <mergeCell ref="E276:E278"/>
    <mergeCell ref="F276:F278"/>
    <mergeCell ref="G276:G278"/>
    <mergeCell ref="A311:A312"/>
    <mergeCell ref="B311:B312"/>
    <mergeCell ref="C311:C312"/>
    <mergeCell ref="D311:D312"/>
    <mergeCell ref="A313:A318"/>
    <mergeCell ref="B313:B318"/>
    <mergeCell ref="C313:C318"/>
    <mergeCell ref="D313:D318"/>
    <mergeCell ref="Q306:Q307"/>
    <mergeCell ref="A309:A310"/>
    <mergeCell ref="B309:B310"/>
    <mergeCell ref="C309:C310"/>
    <mergeCell ref="D309:D310"/>
    <mergeCell ref="E309:E310"/>
    <mergeCell ref="F309:F310"/>
    <mergeCell ref="G309:G310"/>
    <mergeCell ref="Q309:Q310"/>
    <mergeCell ref="I306:I307"/>
    <mergeCell ref="J306:K306"/>
    <mergeCell ref="L306:M306"/>
    <mergeCell ref="N306:N307"/>
    <mergeCell ref="O306:O307"/>
    <mergeCell ref="P306:P307"/>
    <mergeCell ref="F319:F320"/>
    <mergeCell ref="G319:G320"/>
    <mergeCell ref="A321:A323"/>
    <mergeCell ref="B321:B323"/>
    <mergeCell ref="C321:C323"/>
    <mergeCell ref="D321:D323"/>
    <mergeCell ref="E321:E323"/>
    <mergeCell ref="F321:F323"/>
    <mergeCell ref="G321:G323"/>
    <mergeCell ref="Q313:Q316"/>
    <mergeCell ref="N317:N318"/>
    <mergeCell ref="O317:O318"/>
    <mergeCell ref="P317:P318"/>
    <mergeCell ref="Q317:Q318"/>
    <mergeCell ref="A319:A320"/>
    <mergeCell ref="B319:B320"/>
    <mergeCell ref="C319:C320"/>
    <mergeCell ref="D319:D320"/>
    <mergeCell ref="E319:E320"/>
    <mergeCell ref="E313:E318"/>
    <mergeCell ref="F313:F318"/>
    <mergeCell ref="G313:G318"/>
    <mergeCell ref="N313:N316"/>
    <mergeCell ref="O313:O316"/>
    <mergeCell ref="P313:P316"/>
    <mergeCell ref="Q328:Q330"/>
    <mergeCell ref="A332:A333"/>
    <mergeCell ref="B332:B333"/>
    <mergeCell ref="C332:C333"/>
    <mergeCell ref="A334:A335"/>
    <mergeCell ref="B334:B335"/>
    <mergeCell ref="C334:C335"/>
    <mergeCell ref="D334:D335"/>
    <mergeCell ref="E334:E335"/>
    <mergeCell ref="F334:F335"/>
    <mergeCell ref="A324:A325"/>
    <mergeCell ref="B324:B325"/>
    <mergeCell ref="C324:C325"/>
    <mergeCell ref="D324:D325"/>
    <mergeCell ref="E324:E325"/>
    <mergeCell ref="A327:A331"/>
    <mergeCell ref="B327:B331"/>
    <mergeCell ref="C327:C331"/>
    <mergeCell ref="A347:A348"/>
    <mergeCell ref="B347:B348"/>
    <mergeCell ref="C347:C348"/>
    <mergeCell ref="D347:D348"/>
    <mergeCell ref="E347:E348"/>
    <mergeCell ref="A352:A354"/>
    <mergeCell ref="B352:B354"/>
    <mergeCell ref="C352:C354"/>
    <mergeCell ref="D352:D354"/>
    <mergeCell ref="E352:E354"/>
    <mergeCell ref="A339:A343"/>
    <mergeCell ref="B339:B343"/>
    <mergeCell ref="C339:C343"/>
    <mergeCell ref="A345:A346"/>
    <mergeCell ref="B345:B346"/>
    <mergeCell ref="C345:C346"/>
    <mergeCell ref="G334:G335"/>
    <mergeCell ref="A336:A338"/>
    <mergeCell ref="B336:B338"/>
    <mergeCell ref="C336:C338"/>
    <mergeCell ref="D336:D338"/>
    <mergeCell ref="E336:E338"/>
    <mergeCell ref="F336:F338"/>
    <mergeCell ref="G336:G338"/>
    <mergeCell ref="F347:F348"/>
    <mergeCell ref="G347:G348"/>
    <mergeCell ref="Q355:Q356"/>
    <mergeCell ref="A357:A358"/>
    <mergeCell ref="B357:B358"/>
    <mergeCell ref="C357:C358"/>
    <mergeCell ref="Q357:Q358"/>
    <mergeCell ref="A359:A364"/>
    <mergeCell ref="B359:B364"/>
    <mergeCell ref="C359:C364"/>
    <mergeCell ref="D360:D361"/>
    <mergeCell ref="E360:E361"/>
    <mergeCell ref="F352:F353"/>
    <mergeCell ref="G352:G353"/>
    <mergeCell ref="O352:O354"/>
    <mergeCell ref="P352:P354"/>
    <mergeCell ref="A355:A356"/>
    <mergeCell ref="B355:B356"/>
    <mergeCell ref="C355:C356"/>
    <mergeCell ref="G366:G367"/>
    <mergeCell ref="H366:H367"/>
    <mergeCell ref="N366:N367"/>
    <mergeCell ref="O366:O367"/>
    <mergeCell ref="P366:P367"/>
    <mergeCell ref="Q366:Q367"/>
    <mergeCell ref="A365:A369"/>
    <mergeCell ref="B365:B369"/>
    <mergeCell ref="C365:C369"/>
    <mergeCell ref="D366:D367"/>
    <mergeCell ref="E366:E367"/>
    <mergeCell ref="F366:F367"/>
    <mergeCell ref="E368:E369"/>
    <mergeCell ref="F368:F369"/>
    <mergeCell ref="F360:F361"/>
    <mergeCell ref="G360:G361"/>
    <mergeCell ref="N360:N361"/>
    <mergeCell ref="O360:O361"/>
    <mergeCell ref="P360:P361"/>
    <mergeCell ref="Q360:Q361"/>
    <mergeCell ref="G376:G378"/>
    <mergeCell ref="D379:D381"/>
    <mergeCell ref="E379:E381"/>
    <mergeCell ref="F379:F381"/>
    <mergeCell ref="G379:G381"/>
    <mergeCell ref="Q379:Q381"/>
    <mergeCell ref="A376:A381"/>
    <mergeCell ref="B376:B381"/>
    <mergeCell ref="C376:C381"/>
    <mergeCell ref="D376:D378"/>
    <mergeCell ref="E376:E378"/>
    <mergeCell ref="F376:F378"/>
    <mergeCell ref="G368:G369"/>
    <mergeCell ref="A372:A375"/>
    <mergeCell ref="B372:B375"/>
    <mergeCell ref="C372:C375"/>
    <mergeCell ref="F372:F375"/>
    <mergeCell ref="G372:G375"/>
    <mergeCell ref="G388:G389"/>
    <mergeCell ref="O388:O389"/>
    <mergeCell ref="P388:P389"/>
    <mergeCell ref="Q388:Q389"/>
    <mergeCell ref="A391:A393"/>
    <mergeCell ref="B391:B393"/>
    <mergeCell ref="C391:C393"/>
    <mergeCell ref="O391:O392"/>
    <mergeCell ref="P391:P392"/>
    <mergeCell ref="Q391:Q392"/>
    <mergeCell ref="A388:A389"/>
    <mergeCell ref="B388:B389"/>
    <mergeCell ref="C388:C389"/>
    <mergeCell ref="D388:D389"/>
    <mergeCell ref="E388:E389"/>
    <mergeCell ref="F388:F389"/>
    <mergeCell ref="Q382:Q383"/>
    <mergeCell ref="D384:D385"/>
    <mergeCell ref="E384:E385"/>
    <mergeCell ref="F384:F385"/>
    <mergeCell ref="G384:G385"/>
    <mergeCell ref="H384:H385"/>
    <mergeCell ref="N384:N385"/>
    <mergeCell ref="O384:O385"/>
    <mergeCell ref="P384:P385"/>
    <mergeCell ref="Q384:Q385"/>
    <mergeCell ref="A382:A387"/>
    <mergeCell ref="B382:B387"/>
    <mergeCell ref="C382:C387"/>
    <mergeCell ref="N382:N383"/>
    <mergeCell ref="O382:O383"/>
    <mergeCell ref="P382:P383"/>
    <mergeCell ref="G403:G404"/>
    <mergeCell ref="A405:A407"/>
    <mergeCell ref="B405:B407"/>
    <mergeCell ref="C405:C407"/>
    <mergeCell ref="D405:D407"/>
    <mergeCell ref="E405:E407"/>
    <mergeCell ref="F405:F407"/>
    <mergeCell ref="G405:G407"/>
    <mergeCell ref="A403:A404"/>
    <mergeCell ref="B403:B404"/>
    <mergeCell ref="C403:C404"/>
    <mergeCell ref="D403:D404"/>
    <mergeCell ref="E403:E404"/>
    <mergeCell ref="F403:F404"/>
    <mergeCell ref="O394:O395"/>
    <mergeCell ref="P394:P395"/>
    <mergeCell ref="Q394:Q395"/>
    <mergeCell ref="A400:A401"/>
    <mergeCell ref="B400:B401"/>
    <mergeCell ref="C400:C401"/>
    <mergeCell ref="D400:D401"/>
    <mergeCell ref="E400:E401"/>
    <mergeCell ref="A394:A395"/>
    <mergeCell ref="B394:B395"/>
    <mergeCell ref="C394:C395"/>
    <mergeCell ref="D394:D395"/>
    <mergeCell ref="E394:E395"/>
    <mergeCell ref="N394:N395"/>
    <mergeCell ref="G411:G412"/>
    <mergeCell ref="N411:N412"/>
    <mergeCell ref="O411:O412"/>
    <mergeCell ref="P411:P412"/>
    <mergeCell ref="Q411:Q412"/>
    <mergeCell ref="A413:A415"/>
    <mergeCell ref="B413:B415"/>
    <mergeCell ref="C413:C415"/>
    <mergeCell ref="D413:D415"/>
    <mergeCell ref="E413:E415"/>
    <mergeCell ref="A411:A412"/>
    <mergeCell ref="B411:B412"/>
    <mergeCell ref="C411:C412"/>
    <mergeCell ref="D411:D412"/>
    <mergeCell ref="E411:E412"/>
    <mergeCell ref="F411:F412"/>
    <mergeCell ref="N405:N407"/>
    <mergeCell ref="O405:O407"/>
    <mergeCell ref="P405:P407"/>
    <mergeCell ref="Q405:Q407"/>
    <mergeCell ref="A408:A410"/>
    <mergeCell ref="B408:B410"/>
    <mergeCell ref="C408:C410"/>
    <mergeCell ref="Q408:Q409"/>
    <mergeCell ref="Q421:Q424"/>
    <mergeCell ref="A426:A428"/>
    <mergeCell ref="B426:B428"/>
    <mergeCell ref="C426:C428"/>
    <mergeCell ref="N426:N428"/>
    <mergeCell ref="O426:O428"/>
    <mergeCell ref="P426:P428"/>
    <mergeCell ref="Q426:Q428"/>
    <mergeCell ref="A421:A424"/>
    <mergeCell ref="B421:B424"/>
    <mergeCell ref="C421:C424"/>
    <mergeCell ref="O421:O424"/>
    <mergeCell ref="P421:P424"/>
    <mergeCell ref="F413:F415"/>
    <mergeCell ref="G413:G415"/>
    <mergeCell ref="A417:A418"/>
    <mergeCell ref="B417:B418"/>
    <mergeCell ref="C417:C418"/>
    <mergeCell ref="D417:D418"/>
    <mergeCell ref="E417:E418"/>
    <mergeCell ref="F417:F418"/>
    <mergeCell ref="G417:G418"/>
    <mergeCell ref="A445:A449"/>
    <mergeCell ref="B445:B449"/>
    <mergeCell ref="C445:C449"/>
    <mergeCell ref="D445:D449"/>
    <mergeCell ref="E445:E449"/>
    <mergeCell ref="A437:A438"/>
    <mergeCell ref="B437:B438"/>
    <mergeCell ref="C437:C438"/>
    <mergeCell ref="A439:A443"/>
    <mergeCell ref="B439:B443"/>
    <mergeCell ref="C439:C443"/>
    <mergeCell ref="N431:N433"/>
    <mergeCell ref="O431:O433"/>
    <mergeCell ref="P431:P433"/>
    <mergeCell ref="Q431:Q433"/>
    <mergeCell ref="A434:A435"/>
    <mergeCell ref="B434:B435"/>
    <mergeCell ref="C434:C435"/>
    <mergeCell ref="F434:F435"/>
    <mergeCell ref="G434:G435"/>
    <mergeCell ref="A430:A433"/>
    <mergeCell ref="B430:B433"/>
    <mergeCell ref="C430:C433"/>
    <mergeCell ref="D430:D433"/>
    <mergeCell ref="F430:F433"/>
    <mergeCell ref="G430:G433"/>
    <mergeCell ref="A461:A462"/>
    <mergeCell ref="B461:B462"/>
    <mergeCell ref="C461:C462"/>
    <mergeCell ref="A465:A467"/>
    <mergeCell ref="B465:B467"/>
    <mergeCell ref="C465:C467"/>
    <mergeCell ref="A458:A460"/>
    <mergeCell ref="B458:B460"/>
    <mergeCell ref="C458:C460"/>
    <mergeCell ref="D458:D460"/>
    <mergeCell ref="F458:F460"/>
    <mergeCell ref="G458:G460"/>
    <mergeCell ref="A450:A452"/>
    <mergeCell ref="B450:B452"/>
    <mergeCell ref="C450:C452"/>
    <mergeCell ref="D450:D451"/>
    <mergeCell ref="A454:A455"/>
    <mergeCell ref="B454:B455"/>
    <mergeCell ref="C454:C455"/>
    <mergeCell ref="D454:D455"/>
    <mergeCell ref="E454:E455"/>
    <mergeCell ref="E458:E460"/>
    <mergeCell ref="E450:E451"/>
    <mergeCell ref="P470:P471"/>
    <mergeCell ref="Q470:Q471"/>
    <mergeCell ref="M478:Q478"/>
    <mergeCell ref="B479:Q479"/>
    <mergeCell ref="A481:A482"/>
    <mergeCell ref="B481:B482"/>
    <mergeCell ref="C481:C482"/>
    <mergeCell ref="D481:D482"/>
    <mergeCell ref="E481:E482"/>
    <mergeCell ref="F481:G481"/>
    <mergeCell ref="P465:P466"/>
    <mergeCell ref="Q465:Q466"/>
    <mergeCell ref="A470:A471"/>
    <mergeCell ref="B470:B471"/>
    <mergeCell ref="C470:C471"/>
    <mergeCell ref="D470:D471"/>
    <mergeCell ref="E470:E471"/>
    <mergeCell ref="N470:N471"/>
    <mergeCell ref="O470:O471"/>
    <mergeCell ref="D465:D466"/>
    <mergeCell ref="E465:E466"/>
    <mergeCell ref="F465:F466"/>
    <mergeCell ref="G465:G466"/>
    <mergeCell ref="N465:N466"/>
    <mergeCell ref="O465:O466"/>
    <mergeCell ref="L504:L505"/>
    <mergeCell ref="M504:M505"/>
    <mergeCell ref="N504:N505"/>
    <mergeCell ref="O504:O505"/>
    <mergeCell ref="P504:P505"/>
    <mergeCell ref="Q504:Q505"/>
    <mergeCell ref="A504:A505"/>
    <mergeCell ref="C504:C505"/>
    <mergeCell ref="D504:D505"/>
    <mergeCell ref="E504:E505"/>
    <mergeCell ref="F504:F505"/>
    <mergeCell ref="G504:G505"/>
    <mergeCell ref="P481:P482"/>
    <mergeCell ref="Q481:Q482"/>
    <mergeCell ref="B493:B509"/>
    <mergeCell ref="O494:O496"/>
    <mergeCell ref="O498:O499"/>
    <mergeCell ref="O501:O502"/>
    <mergeCell ref="H504:H505"/>
    <mergeCell ref="I504:I505"/>
    <mergeCell ref="J504:J505"/>
    <mergeCell ref="K504:K505"/>
    <mergeCell ref="H481:H482"/>
    <mergeCell ref="I481:I482"/>
    <mergeCell ref="J481:K481"/>
    <mergeCell ref="L481:M481"/>
    <mergeCell ref="N481:N482"/>
    <mergeCell ref="O481:O482"/>
    <mergeCell ref="B522:B523"/>
    <mergeCell ref="B529:B530"/>
    <mergeCell ref="B533:B536"/>
    <mergeCell ref="O540:O541"/>
    <mergeCell ref="P540:P543"/>
    <mergeCell ref="B545:B546"/>
    <mergeCell ref="N545:N546"/>
    <mergeCell ref="O545:O546"/>
    <mergeCell ref="Q508:Q509"/>
    <mergeCell ref="B511:B512"/>
    <mergeCell ref="N511:N512"/>
    <mergeCell ref="O511:O512"/>
    <mergeCell ref="B514:B515"/>
    <mergeCell ref="N514:N515"/>
    <mergeCell ref="O514:O515"/>
    <mergeCell ref="P514:P515"/>
    <mergeCell ref="A506:A507"/>
    <mergeCell ref="C506:C507"/>
    <mergeCell ref="F506:F507"/>
    <mergeCell ref="G506:G507"/>
    <mergeCell ref="O507:O508"/>
    <mergeCell ref="N568:N569"/>
    <mergeCell ref="O568:O569"/>
    <mergeCell ref="N571:N573"/>
    <mergeCell ref="O571:O573"/>
    <mergeCell ref="N575:N576"/>
    <mergeCell ref="O575:O576"/>
    <mergeCell ref="O555:O557"/>
    <mergeCell ref="N560:N561"/>
    <mergeCell ref="O560:O561"/>
    <mergeCell ref="P560:P561"/>
    <mergeCell ref="N563:N566"/>
    <mergeCell ref="O563:O566"/>
    <mergeCell ref="P563:P566"/>
    <mergeCell ref="N547:N548"/>
    <mergeCell ref="P547:P548"/>
    <mergeCell ref="B551:B553"/>
    <mergeCell ref="N551:N552"/>
    <mergeCell ref="O551:O552"/>
    <mergeCell ref="P551:P552"/>
    <mergeCell ref="N590:N592"/>
    <mergeCell ref="O590:O592"/>
    <mergeCell ref="B591:B592"/>
    <mergeCell ref="A593:A594"/>
    <mergeCell ref="B593:B594"/>
    <mergeCell ref="C593:C594"/>
    <mergeCell ref="D593:D594"/>
    <mergeCell ref="E593:E594"/>
    <mergeCell ref="F593:F594"/>
    <mergeCell ref="G593:G594"/>
    <mergeCell ref="Q578:Q579"/>
    <mergeCell ref="B581:B582"/>
    <mergeCell ref="O581:O582"/>
    <mergeCell ref="N584:N588"/>
    <mergeCell ref="O584:O588"/>
    <mergeCell ref="B585:B588"/>
    <mergeCell ref="B576:B577"/>
    <mergeCell ref="N577:N579"/>
    <mergeCell ref="A578:A579"/>
    <mergeCell ref="B578:B579"/>
    <mergeCell ref="C578:C579"/>
    <mergeCell ref="F578:F579"/>
    <mergeCell ref="G578:G579"/>
    <mergeCell ref="I578:I579"/>
    <mergeCell ref="N626:N630"/>
    <mergeCell ref="O626:O630"/>
    <mergeCell ref="P626:P630"/>
    <mergeCell ref="N637:Q637"/>
    <mergeCell ref="A638:Q638"/>
    <mergeCell ref="A640:A641"/>
    <mergeCell ref="B640:B641"/>
    <mergeCell ref="C640:C641"/>
    <mergeCell ref="D640:D641"/>
    <mergeCell ref="E640:E641"/>
    <mergeCell ref="B596:B604"/>
    <mergeCell ref="B608:B610"/>
    <mergeCell ref="B612:B620"/>
    <mergeCell ref="N619:N620"/>
    <mergeCell ref="O619:O620"/>
    <mergeCell ref="N623:N624"/>
    <mergeCell ref="O623:O624"/>
    <mergeCell ref="G660:G664"/>
    <mergeCell ref="N660:N661"/>
    <mergeCell ref="O660:O661"/>
    <mergeCell ref="P660:P661"/>
    <mergeCell ref="Q660:Q661"/>
    <mergeCell ref="A666:A668"/>
    <mergeCell ref="B666:B668"/>
    <mergeCell ref="C666:C668"/>
    <mergeCell ref="D666:D668"/>
    <mergeCell ref="E666:E668"/>
    <mergeCell ref="A660:A665"/>
    <mergeCell ref="B660:B665"/>
    <mergeCell ref="C660:C665"/>
    <mergeCell ref="D660:D665"/>
    <mergeCell ref="F660:F664"/>
    <mergeCell ref="O640:O641"/>
    <mergeCell ref="P640:P641"/>
    <mergeCell ref="Q640:Q641"/>
    <mergeCell ref="A654:A659"/>
    <mergeCell ref="B654:B659"/>
    <mergeCell ref="C654:C659"/>
    <mergeCell ref="D654:D659"/>
    <mergeCell ref="E654:E659"/>
    <mergeCell ref="F654:F659"/>
    <mergeCell ref="G654:G659"/>
    <mergeCell ref="F640:G640"/>
    <mergeCell ref="H640:H641"/>
    <mergeCell ref="I640:I641"/>
    <mergeCell ref="J640:K640"/>
    <mergeCell ref="L640:M640"/>
    <mergeCell ref="N640:N641"/>
    <mergeCell ref="E660:E665"/>
    <mergeCell ref="A683:A684"/>
    <mergeCell ref="B683:B684"/>
    <mergeCell ref="C683:C684"/>
    <mergeCell ref="A689:A690"/>
    <mergeCell ref="B689:B690"/>
    <mergeCell ref="C689:C690"/>
    <mergeCell ref="A679:A680"/>
    <mergeCell ref="C679:C680"/>
    <mergeCell ref="B681:B682"/>
    <mergeCell ref="C681:C682"/>
    <mergeCell ref="D681:D682"/>
    <mergeCell ref="F666:F668"/>
    <mergeCell ref="G666:G668"/>
    <mergeCell ref="A676:A678"/>
    <mergeCell ref="B676:B678"/>
    <mergeCell ref="C676:C678"/>
    <mergeCell ref="F676:F678"/>
    <mergeCell ref="G676:G678"/>
    <mergeCell ref="G679:G680"/>
    <mergeCell ref="F679:F680"/>
    <mergeCell ref="B679:B680"/>
    <mergeCell ref="E681:E682"/>
    <mergeCell ref="A697:A698"/>
    <mergeCell ref="B697:B698"/>
    <mergeCell ref="C697:C698"/>
    <mergeCell ref="A699:A701"/>
    <mergeCell ref="B699:B701"/>
    <mergeCell ref="C699:C701"/>
    <mergeCell ref="O691:O693"/>
    <mergeCell ref="P691:P693"/>
    <mergeCell ref="Q691:Q693"/>
    <mergeCell ref="A694:A695"/>
    <mergeCell ref="B694:B695"/>
    <mergeCell ref="C694:C695"/>
    <mergeCell ref="D694:D695"/>
    <mergeCell ref="P689:P690"/>
    <mergeCell ref="Q689:Q690"/>
    <mergeCell ref="A691:A693"/>
    <mergeCell ref="B691:B693"/>
    <mergeCell ref="C691:C693"/>
    <mergeCell ref="D691:D693"/>
    <mergeCell ref="E691:E693"/>
    <mergeCell ref="F691:F693"/>
    <mergeCell ref="G691:G693"/>
    <mergeCell ref="N691:N693"/>
    <mergeCell ref="D689:D690"/>
    <mergeCell ref="E689:E690"/>
    <mergeCell ref="F689:F690"/>
    <mergeCell ref="G689:G690"/>
    <mergeCell ref="N689:N690"/>
    <mergeCell ref="O689:O690"/>
    <mergeCell ref="F694:F695"/>
    <mergeCell ref="G694:G695"/>
    <mergeCell ref="E694:E695"/>
    <mergeCell ref="A705:A706"/>
    <mergeCell ref="B705:B706"/>
    <mergeCell ref="C705:C706"/>
    <mergeCell ref="A707:A709"/>
    <mergeCell ref="B707:B709"/>
    <mergeCell ref="C707:C709"/>
    <mergeCell ref="F699:F701"/>
    <mergeCell ref="G699:G701"/>
    <mergeCell ref="A702:A704"/>
    <mergeCell ref="B702:B704"/>
    <mergeCell ref="C702:C704"/>
    <mergeCell ref="A726:A727"/>
    <mergeCell ref="B726:B727"/>
    <mergeCell ref="C726:C727"/>
    <mergeCell ref="F726:F727"/>
    <mergeCell ref="G726:G727"/>
    <mergeCell ref="A714:A715"/>
    <mergeCell ref="B714:B715"/>
    <mergeCell ref="C714:C715"/>
    <mergeCell ref="D714:D715"/>
    <mergeCell ref="A723:A725"/>
    <mergeCell ref="B723:B725"/>
    <mergeCell ref="C723:C725"/>
    <mergeCell ref="G714:G715"/>
    <mergeCell ref="F714:F715"/>
    <mergeCell ref="E714:E715"/>
    <mergeCell ref="C802:C803"/>
    <mergeCell ref="F802:F803"/>
    <mergeCell ref="G802:G803"/>
    <mergeCell ref="B806:B808"/>
    <mergeCell ref="Q734:Q737"/>
    <mergeCell ref="A751:A753"/>
    <mergeCell ref="B751:B753"/>
    <mergeCell ref="C751:C753"/>
    <mergeCell ref="D751:D753"/>
    <mergeCell ref="E751:E753"/>
    <mergeCell ref="F751:F753"/>
    <mergeCell ref="G751:G753"/>
    <mergeCell ref="I751:I753"/>
    <mergeCell ref="K751:K753"/>
    <mergeCell ref="G734:G737"/>
    <mergeCell ref="I734:I737"/>
    <mergeCell ref="K734:K737"/>
    <mergeCell ref="N734:N737"/>
    <mergeCell ref="O734:O737"/>
    <mergeCell ref="P734:P737"/>
    <mergeCell ref="A734:A737"/>
    <mergeCell ref="B734:B737"/>
    <mergeCell ref="C734:C737"/>
    <mergeCell ref="D734:D737"/>
    <mergeCell ref="E734:E737"/>
    <mergeCell ref="F734:F737"/>
    <mergeCell ref="Q777:Q778"/>
    <mergeCell ref="A780:A781"/>
    <mergeCell ref="B780:B781"/>
    <mergeCell ref="C780:C781"/>
    <mergeCell ref="D780:D781"/>
    <mergeCell ref="E780:E781"/>
    <mergeCell ref="F780:F781"/>
    <mergeCell ref="G780:G781"/>
    <mergeCell ref="I777:I778"/>
    <mergeCell ref="J777:K777"/>
    <mergeCell ref="L777:M777"/>
    <mergeCell ref="N777:N778"/>
    <mergeCell ref="O777:O778"/>
    <mergeCell ref="P777:P778"/>
    <mergeCell ref="N774:Q774"/>
    <mergeCell ref="C775:Q775"/>
    <mergeCell ref="C776:Q776"/>
    <mergeCell ref="A777:A778"/>
    <mergeCell ref="B777:B778"/>
    <mergeCell ref="C777:C778"/>
    <mergeCell ref="D777:D778"/>
    <mergeCell ref="E777:E778"/>
    <mergeCell ref="F777:G777"/>
    <mergeCell ref="H777:H778"/>
    <mergeCell ref="G789:G790"/>
    <mergeCell ref="A796:A798"/>
    <mergeCell ref="B796:B798"/>
    <mergeCell ref="C796:C798"/>
    <mergeCell ref="A789:A790"/>
    <mergeCell ref="B789:B790"/>
    <mergeCell ref="C789:C790"/>
    <mergeCell ref="D789:D790"/>
    <mergeCell ref="E789:E790"/>
    <mergeCell ref="F789:F790"/>
    <mergeCell ref="A847:A848"/>
    <mergeCell ref="B847:B848"/>
    <mergeCell ref="C847:C848"/>
    <mergeCell ref="F847:F848"/>
    <mergeCell ref="G847:G848"/>
    <mergeCell ref="D825:D826"/>
    <mergeCell ref="E825:E826"/>
    <mergeCell ref="F825:F826"/>
    <mergeCell ref="G825:G826"/>
    <mergeCell ref="A830:A833"/>
    <mergeCell ref="B830:B833"/>
    <mergeCell ref="C830:C833"/>
    <mergeCell ref="A823:A824"/>
    <mergeCell ref="B823:B824"/>
    <mergeCell ref="C823:C824"/>
    <mergeCell ref="A825:A826"/>
    <mergeCell ref="B825:B826"/>
    <mergeCell ref="C825:C826"/>
    <mergeCell ref="G810:G812"/>
    <mergeCell ref="F810:F812"/>
    <mergeCell ref="A802:A803"/>
    <mergeCell ref="B802:B803"/>
    <mergeCell ref="A817:A818"/>
    <mergeCell ref="C817:C818"/>
    <mergeCell ref="D817:D818"/>
    <mergeCell ref="A819:A821"/>
    <mergeCell ref="B819:B821"/>
    <mergeCell ref="C819:C821"/>
    <mergeCell ref="G806:G808"/>
    <mergeCell ref="A807:A808"/>
    <mergeCell ref="A810:A812"/>
    <mergeCell ref="B810:B812"/>
    <mergeCell ref="C810:C812"/>
    <mergeCell ref="D810:D812"/>
    <mergeCell ref="E810:E812"/>
    <mergeCell ref="C806:C808"/>
    <mergeCell ref="D806:D808"/>
    <mergeCell ref="E806:E808"/>
    <mergeCell ref="F806:F808"/>
  </mergeCells>
  <conditionalFormatting sqref="I385">
    <cfRule type="notContainsBlanks" dxfId="1" priority="1">
      <formula>LEN(TRIM(I385))&gt;0</formula>
    </cfRule>
  </conditionalFormatting>
  <hyperlinks>
    <hyperlink ref="N835" r:id="rId1" display="НҮБ-ийн Үйлдвэрлэлийн хөгжлийн байгууллагын өгөгдлийн бааз"/>
  </hyperlinks>
  <pageMargins left="0.7" right="0.7" top="0.75" bottom="0.75" header="0.3" footer="0.3"/>
  <pageSetup orientation="portrait" horizontalDpi="360" verticalDpi="360" r:id="rId2"/>
  <ignoredErrors>
    <ignoredError sqref="K11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R177"/>
  <sheetViews>
    <sheetView view="pageBreakPreview" zoomScale="85" zoomScaleNormal="55" zoomScaleSheetLayoutView="85" zoomScalePageLayoutView="55" workbookViewId="0">
      <selection activeCell="D175" sqref="D175"/>
    </sheetView>
  </sheetViews>
  <sheetFormatPr baseColWidth="10" defaultColWidth="14.5" defaultRowHeight="13" x14ac:dyDescent="0.2"/>
  <cols>
    <col min="1" max="1" width="6.6640625" style="316" bestFit="1" customWidth="1"/>
    <col min="2" max="2" width="15.6640625" style="313" customWidth="1"/>
    <col min="3" max="3" width="35.6640625" style="313" customWidth="1"/>
    <col min="4" max="4" width="15.6640625" style="315" customWidth="1"/>
    <col min="5" max="5" width="15.6640625" style="316" customWidth="1"/>
    <col min="6" max="6" width="15.6640625" style="313" customWidth="1"/>
    <col min="7" max="7" width="15.6640625" style="316" customWidth="1"/>
    <col min="8" max="8" width="35.6640625" style="317" customWidth="1"/>
    <col min="9" max="9" width="15.6640625" style="315" customWidth="1"/>
    <col min="10" max="10" width="20.6640625" style="318" customWidth="1"/>
    <col min="11" max="11" width="15.6640625" style="319" customWidth="1"/>
    <col min="12" max="13" width="15.6640625" style="318" customWidth="1"/>
    <col min="14" max="17" width="15.6640625" style="313" customWidth="1"/>
    <col min="18" max="16384" width="14.5" style="313"/>
  </cols>
  <sheetData>
    <row r="1" spans="1:17" s="317" customFormat="1" ht="63.75" customHeight="1" x14ac:dyDescent="0.2">
      <c r="A1" s="316"/>
      <c r="B1" s="316"/>
      <c r="D1" s="315"/>
      <c r="E1" s="316"/>
      <c r="F1" s="316"/>
      <c r="G1" s="316"/>
      <c r="I1" s="315"/>
      <c r="J1" s="318"/>
      <c r="K1" s="319"/>
      <c r="L1" s="318"/>
      <c r="M1" s="318"/>
      <c r="N1" s="514" t="s">
        <v>1905</v>
      </c>
      <c r="O1" s="515"/>
      <c r="P1" s="515"/>
      <c r="Q1" s="515"/>
    </row>
    <row r="2" spans="1:17" x14ac:dyDescent="0.2">
      <c r="A2" s="516" t="s">
        <v>214</v>
      </c>
      <c r="B2" s="517"/>
      <c r="C2" s="517"/>
      <c r="D2" s="517"/>
      <c r="E2" s="517"/>
      <c r="F2" s="517"/>
      <c r="G2" s="517"/>
      <c r="H2" s="517"/>
      <c r="I2" s="517"/>
      <c r="J2" s="517"/>
      <c r="K2" s="517"/>
      <c r="L2" s="517"/>
      <c r="M2" s="517"/>
      <c r="N2" s="517"/>
      <c r="O2" s="517"/>
      <c r="P2" s="517"/>
      <c r="Q2" s="517"/>
    </row>
    <row r="3" spans="1:17" x14ac:dyDescent="0.2">
      <c r="A3" s="314"/>
    </row>
    <row r="4" spans="1:17" s="320" customFormat="1" ht="24.75" customHeight="1" x14ac:dyDescent="0.2">
      <c r="A4" s="518" t="s">
        <v>0</v>
      </c>
      <c r="B4" s="518" t="s">
        <v>215</v>
      </c>
      <c r="C4" s="518" t="s">
        <v>216</v>
      </c>
      <c r="D4" s="419" t="s">
        <v>217</v>
      </c>
      <c r="E4" s="518" t="s">
        <v>2</v>
      </c>
      <c r="F4" s="518" t="s">
        <v>218</v>
      </c>
      <c r="G4" s="518"/>
      <c r="H4" s="518" t="s">
        <v>3</v>
      </c>
      <c r="I4" s="415" t="s">
        <v>4</v>
      </c>
      <c r="J4" s="415" t="s">
        <v>5</v>
      </c>
      <c r="K4" s="415"/>
      <c r="L4" s="416" t="s">
        <v>6</v>
      </c>
      <c r="M4" s="416"/>
      <c r="N4" s="518" t="s">
        <v>7</v>
      </c>
      <c r="O4" s="518" t="s">
        <v>8</v>
      </c>
      <c r="P4" s="518" t="s">
        <v>9</v>
      </c>
      <c r="Q4" s="518" t="s">
        <v>10</v>
      </c>
    </row>
    <row r="5" spans="1:17" s="320" customFormat="1" ht="35.25" customHeight="1" x14ac:dyDescent="0.2">
      <c r="A5" s="518"/>
      <c r="B5" s="518"/>
      <c r="C5" s="518"/>
      <c r="D5" s="419"/>
      <c r="E5" s="518"/>
      <c r="F5" s="324" t="s">
        <v>11</v>
      </c>
      <c r="G5" s="324" t="s">
        <v>12</v>
      </c>
      <c r="H5" s="518"/>
      <c r="I5" s="415"/>
      <c r="J5" s="167" t="s">
        <v>13</v>
      </c>
      <c r="K5" s="166" t="s">
        <v>14</v>
      </c>
      <c r="L5" s="167" t="s">
        <v>219</v>
      </c>
      <c r="M5" s="167" t="s">
        <v>220</v>
      </c>
      <c r="N5" s="518"/>
      <c r="O5" s="518"/>
      <c r="P5" s="518"/>
      <c r="Q5" s="518"/>
    </row>
    <row r="6" spans="1:17" s="320" customFormat="1" x14ac:dyDescent="0.2">
      <c r="A6" s="324">
        <v>0</v>
      </c>
      <c r="B6" s="324">
        <v>1</v>
      </c>
      <c r="C6" s="324">
        <v>2</v>
      </c>
      <c r="D6" s="324" t="s">
        <v>2080</v>
      </c>
      <c r="E6" s="324">
        <v>4</v>
      </c>
      <c r="F6" s="324">
        <v>5</v>
      </c>
      <c r="G6" s="324">
        <v>6</v>
      </c>
      <c r="H6" s="324">
        <v>7</v>
      </c>
      <c r="I6" s="166">
        <v>8</v>
      </c>
      <c r="J6" s="166">
        <v>9</v>
      </c>
      <c r="K6" s="166">
        <v>10</v>
      </c>
      <c r="L6" s="166">
        <v>11</v>
      </c>
      <c r="M6" s="166">
        <v>12</v>
      </c>
      <c r="N6" s="324">
        <v>13</v>
      </c>
      <c r="O6" s="324">
        <v>14</v>
      </c>
      <c r="P6" s="324">
        <v>15</v>
      </c>
      <c r="Q6" s="324">
        <v>16</v>
      </c>
    </row>
    <row r="7" spans="1:17" s="321" customFormat="1" ht="65" x14ac:dyDescent="0.2">
      <c r="A7" s="257">
        <v>1</v>
      </c>
      <c r="B7" s="257">
        <v>1</v>
      </c>
      <c r="C7" s="325" t="s">
        <v>2212</v>
      </c>
      <c r="D7" s="130">
        <f>SUM(D8,D27,D34,D41,D65)</f>
        <v>1366959.4</v>
      </c>
      <c r="E7" s="326"/>
      <c r="F7" s="257"/>
      <c r="G7" s="257"/>
      <c r="H7" s="325" t="s">
        <v>34</v>
      </c>
      <c r="I7" s="130" t="s">
        <v>18</v>
      </c>
      <c r="J7" s="167">
        <v>49</v>
      </c>
      <c r="K7" s="166">
        <v>2021</v>
      </c>
      <c r="L7" s="167">
        <v>52</v>
      </c>
      <c r="M7" s="167">
        <v>55</v>
      </c>
      <c r="N7" s="257" t="s">
        <v>221</v>
      </c>
      <c r="O7" s="257" t="s">
        <v>36</v>
      </c>
      <c r="P7" s="257" t="s">
        <v>222</v>
      </c>
      <c r="Q7" s="257" t="s">
        <v>39</v>
      </c>
    </row>
    <row r="8" spans="1:17" s="321" customFormat="1" ht="65" x14ac:dyDescent="0.2">
      <c r="A8" s="257">
        <v>1.1000000000000001</v>
      </c>
      <c r="B8" s="257">
        <v>1.1000000000000001</v>
      </c>
      <c r="C8" s="325" t="s">
        <v>2213</v>
      </c>
      <c r="D8" s="130">
        <f>SUM(D9:D26)</f>
        <v>169806.4</v>
      </c>
      <c r="E8" s="257"/>
      <c r="F8" s="257" t="s">
        <v>223</v>
      </c>
      <c r="G8" s="257" t="s">
        <v>224</v>
      </c>
      <c r="H8" s="325" t="s">
        <v>225</v>
      </c>
      <c r="I8" s="130" t="s">
        <v>18</v>
      </c>
      <c r="J8" s="167">
        <v>57</v>
      </c>
      <c r="K8" s="166">
        <v>2021</v>
      </c>
      <c r="L8" s="167">
        <v>59</v>
      </c>
      <c r="M8" s="167">
        <v>61</v>
      </c>
      <c r="N8" s="257" t="s">
        <v>221</v>
      </c>
      <c r="O8" s="257" t="s">
        <v>36</v>
      </c>
      <c r="P8" s="257" t="s">
        <v>222</v>
      </c>
      <c r="Q8" s="257" t="s">
        <v>39</v>
      </c>
    </row>
    <row r="9" spans="1:17" ht="52" x14ac:dyDescent="0.2">
      <c r="A9" s="263" t="s">
        <v>226</v>
      </c>
      <c r="B9" s="263" t="s">
        <v>227</v>
      </c>
      <c r="C9" s="322" t="s">
        <v>2215</v>
      </c>
      <c r="D9" s="146">
        <v>7600</v>
      </c>
      <c r="E9" s="263" t="s">
        <v>17</v>
      </c>
      <c r="F9" s="263" t="s">
        <v>2691</v>
      </c>
      <c r="G9" s="263" t="s">
        <v>228</v>
      </c>
      <c r="H9" s="322" t="s">
        <v>2733</v>
      </c>
      <c r="I9" s="146" t="s">
        <v>30</v>
      </c>
      <c r="J9" s="165">
        <v>0</v>
      </c>
      <c r="K9" s="323">
        <v>2021</v>
      </c>
      <c r="L9" s="165">
        <v>5</v>
      </c>
      <c r="M9" s="165">
        <v>10</v>
      </c>
      <c r="N9" s="263" t="s">
        <v>229</v>
      </c>
      <c r="O9" s="263" t="s">
        <v>230</v>
      </c>
      <c r="P9" s="263" t="s">
        <v>231</v>
      </c>
      <c r="Q9" s="263" t="s">
        <v>39</v>
      </c>
    </row>
    <row r="10" spans="1:17" ht="65" x14ac:dyDescent="0.2">
      <c r="A10" s="434" t="s">
        <v>40</v>
      </c>
      <c r="B10" s="501" t="s">
        <v>238</v>
      </c>
      <c r="C10" s="502" t="s">
        <v>2217</v>
      </c>
      <c r="D10" s="146">
        <v>350</v>
      </c>
      <c r="E10" s="263" t="s">
        <v>17</v>
      </c>
      <c r="F10" s="263" t="s">
        <v>39</v>
      </c>
      <c r="G10" s="263" t="s">
        <v>239</v>
      </c>
      <c r="H10" s="322" t="s">
        <v>2734</v>
      </c>
      <c r="I10" s="146" t="s">
        <v>18</v>
      </c>
      <c r="J10" s="165">
        <v>0.23599999999999999</v>
      </c>
      <c r="K10" s="323">
        <v>2021</v>
      </c>
      <c r="L10" s="165">
        <v>0.5</v>
      </c>
      <c r="M10" s="165">
        <v>1</v>
      </c>
      <c r="N10" s="263" t="s">
        <v>240</v>
      </c>
      <c r="O10" s="263" t="s">
        <v>43</v>
      </c>
      <c r="P10" s="263" t="s">
        <v>237</v>
      </c>
      <c r="Q10" s="263" t="s">
        <v>39</v>
      </c>
    </row>
    <row r="11" spans="1:17" ht="65" x14ac:dyDescent="0.2">
      <c r="A11" s="497"/>
      <c r="B11" s="501"/>
      <c r="C11" s="502"/>
      <c r="D11" s="146">
        <v>300</v>
      </c>
      <c r="E11" s="263" t="s">
        <v>17</v>
      </c>
      <c r="F11" s="263" t="s">
        <v>39</v>
      </c>
      <c r="G11" s="263" t="s">
        <v>105</v>
      </c>
      <c r="H11" s="322" t="s">
        <v>2735</v>
      </c>
      <c r="I11" s="146" t="s">
        <v>18</v>
      </c>
      <c r="J11" s="165">
        <v>0.88300000000000001</v>
      </c>
      <c r="K11" s="323">
        <v>2021</v>
      </c>
      <c r="L11" s="165">
        <v>1.3</v>
      </c>
      <c r="M11" s="165">
        <v>2</v>
      </c>
      <c r="N11" s="263" t="s">
        <v>42</v>
      </c>
      <c r="O11" s="263" t="s">
        <v>43</v>
      </c>
      <c r="P11" s="263" t="s">
        <v>237</v>
      </c>
      <c r="Q11" s="263" t="s">
        <v>39</v>
      </c>
    </row>
    <row r="12" spans="1:17" ht="65" x14ac:dyDescent="0.2">
      <c r="A12" s="497"/>
      <c r="B12" s="501"/>
      <c r="C12" s="502"/>
      <c r="D12" s="146">
        <v>800</v>
      </c>
      <c r="E12" s="263" t="s">
        <v>17</v>
      </c>
      <c r="F12" s="263" t="s">
        <v>39</v>
      </c>
      <c r="G12" s="263" t="s">
        <v>105</v>
      </c>
      <c r="H12" s="322" t="s">
        <v>41</v>
      </c>
      <c r="I12" s="263" t="s">
        <v>30</v>
      </c>
      <c r="J12" s="165">
        <v>362</v>
      </c>
      <c r="K12" s="263">
        <v>2022</v>
      </c>
      <c r="L12" s="165">
        <v>450</v>
      </c>
      <c r="M12" s="165">
        <v>550</v>
      </c>
      <c r="N12" s="263" t="s">
        <v>42</v>
      </c>
      <c r="O12" s="263" t="s">
        <v>43</v>
      </c>
      <c r="P12" s="263" t="s">
        <v>237</v>
      </c>
      <c r="Q12" s="263" t="s">
        <v>39</v>
      </c>
    </row>
    <row r="13" spans="1:17" ht="39" x14ac:dyDescent="0.2">
      <c r="A13" s="497"/>
      <c r="B13" s="501"/>
      <c r="C13" s="502"/>
      <c r="D13" s="146">
        <f>937.5+250</f>
        <v>1187.5</v>
      </c>
      <c r="E13" s="263" t="s">
        <v>241</v>
      </c>
      <c r="F13" s="263" t="s">
        <v>39</v>
      </c>
      <c r="G13" s="263" t="s">
        <v>121</v>
      </c>
      <c r="H13" s="322" t="s">
        <v>242</v>
      </c>
      <c r="I13" s="146" t="s">
        <v>30</v>
      </c>
      <c r="J13" s="165">
        <v>5</v>
      </c>
      <c r="K13" s="323">
        <v>2022</v>
      </c>
      <c r="L13" s="165">
        <v>7</v>
      </c>
      <c r="M13" s="165">
        <v>10</v>
      </c>
      <c r="N13" s="263" t="s">
        <v>243</v>
      </c>
      <c r="O13" s="263" t="s">
        <v>43</v>
      </c>
      <c r="P13" s="263" t="s">
        <v>222</v>
      </c>
      <c r="Q13" s="263" t="s">
        <v>39</v>
      </c>
    </row>
    <row r="14" spans="1:17" ht="39" x14ac:dyDescent="0.2">
      <c r="A14" s="497"/>
      <c r="B14" s="501"/>
      <c r="C14" s="502"/>
      <c r="D14" s="146">
        <f>240+40</f>
        <v>280</v>
      </c>
      <c r="E14" s="263" t="s">
        <v>241</v>
      </c>
      <c r="F14" s="263" t="s">
        <v>39</v>
      </c>
      <c r="G14" s="263" t="s">
        <v>121</v>
      </c>
      <c r="H14" s="322" t="s">
        <v>244</v>
      </c>
      <c r="I14" s="146" t="s">
        <v>30</v>
      </c>
      <c r="J14" s="165">
        <v>15</v>
      </c>
      <c r="K14" s="323">
        <v>2022</v>
      </c>
      <c r="L14" s="165">
        <v>17</v>
      </c>
      <c r="M14" s="165">
        <v>19</v>
      </c>
      <c r="N14" s="263" t="s">
        <v>243</v>
      </c>
      <c r="O14" s="263" t="s">
        <v>43</v>
      </c>
      <c r="P14" s="263" t="s">
        <v>222</v>
      </c>
      <c r="Q14" s="263" t="s">
        <v>39</v>
      </c>
    </row>
    <row r="15" spans="1:17" ht="39" x14ac:dyDescent="0.2">
      <c r="A15" s="497"/>
      <c r="B15" s="501"/>
      <c r="C15" s="502"/>
      <c r="D15" s="146">
        <f>150+30</f>
        <v>180</v>
      </c>
      <c r="E15" s="263" t="s">
        <v>241</v>
      </c>
      <c r="F15" s="263" t="s">
        <v>39</v>
      </c>
      <c r="G15" s="263" t="s">
        <v>121</v>
      </c>
      <c r="H15" s="322" t="s">
        <v>245</v>
      </c>
      <c r="I15" s="146" t="s">
        <v>30</v>
      </c>
      <c r="J15" s="165">
        <v>6</v>
      </c>
      <c r="K15" s="323">
        <v>2022</v>
      </c>
      <c r="L15" s="165">
        <v>10</v>
      </c>
      <c r="M15" s="165">
        <v>20</v>
      </c>
      <c r="N15" s="263" t="s">
        <v>243</v>
      </c>
      <c r="O15" s="263" t="s">
        <v>43</v>
      </c>
      <c r="P15" s="263" t="s">
        <v>222</v>
      </c>
      <c r="Q15" s="263" t="s">
        <v>39</v>
      </c>
    </row>
    <row r="16" spans="1:17" ht="78" x14ac:dyDescent="0.2">
      <c r="A16" s="497"/>
      <c r="B16" s="501"/>
      <c r="C16" s="502"/>
      <c r="D16" s="146">
        <v>600</v>
      </c>
      <c r="E16" s="263" t="s">
        <v>17</v>
      </c>
      <c r="F16" s="263" t="s">
        <v>39</v>
      </c>
      <c r="G16" s="263" t="s">
        <v>105</v>
      </c>
      <c r="H16" s="322" t="s">
        <v>1933</v>
      </c>
      <c r="I16" s="263" t="s">
        <v>30</v>
      </c>
      <c r="J16" s="165">
        <v>11189</v>
      </c>
      <c r="K16" s="263">
        <v>2021</v>
      </c>
      <c r="L16" s="165">
        <v>14000</v>
      </c>
      <c r="M16" s="165">
        <v>16000</v>
      </c>
      <c r="N16" s="263" t="s">
        <v>44</v>
      </c>
      <c r="O16" s="263" t="s">
        <v>43</v>
      </c>
      <c r="P16" s="263" t="s">
        <v>237</v>
      </c>
      <c r="Q16" s="263" t="s">
        <v>39</v>
      </c>
    </row>
    <row r="17" spans="1:17" ht="65" x14ac:dyDescent="0.2">
      <c r="A17" s="435"/>
      <c r="B17" s="501"/>
      <c r="C17" s="502"/>
      <c r="D17" s="146">
        <v>800</v>
      </c>
      <c r="E17" s="263" t="s">
        <v>17</v>
      </c>
      <c r="F17" s="263" t="s">
        <v>39</v>
      </c>
      <c r="G17" s="263" t="s">
        <v>105</v>
      </c>
      <c r="H17" s="322" t="s">
        <v>246</v>
      </c>
      <c r="I17" s="146" t="s">
        <v>30</v>
      </c>
      <c r="J17" s="165">
        <v>102</v>
      </c>
      <c r="K17" s="323">
        <v>2022</v>
      </c>
      <c r="L17" s="165">
        <v>300</v>
      </c>
      <c r="M17" s="165">
        <v>800</v>
      </c>
      <c r="N17" s="263" t="s">
        <v>240</v>
      </c>
      <c r="O17" s="263" t="s">
        <v>43</v>
      </c>
      <c r="P17" s="263" t="s">
        <v>237</v>
      </c>
      <c r="Q17" s="263" t="s">
        <v>39</v>
      </c>
    </row>
    <row r="18" spans="1:17" ht="39" x14ac:dyDescent="0.2">
      <c r="A18" s="263" t="s">
        <v>232</v>
      </c>
      <c r="B18" s="263" t="s">
        <v>233</v>
      </c>
      <c r="C18" s="322" t="s">
        <v>2219</v>
      </c>
      <c r="D18" s="146">
        <v>3780</v>
      </c>
      <c r="E18" s="263" t="s">
        <v>17</v>
      </c>
      <c r="F18" s="263" t="s">
        <v>39</v>
      </c>
      <c r="G18" s="263" t="s">
        <v>2692</v>
      </c>
      <c r="H18" s="322" t="s">
        <v>234</v>
      </c>
      <c r="I18" s="263" t="s">
        <v>30</v>
      </c>
      <c r="J18" s="327" t="s">
        <v>235</v>
      </c>
      <c r="K18" s="328" t="s">
        <v>235</v>
      </c>
      <c r="L18" s="327" t="s">
        <v>235</v>
      </c>
      <c r="M18" s="327" t="s">
        <v>235</v>
      </c>
      <c r="N18" s="263" t="s">
        <v>43</v>
      </c>
      <c r="O18" s="263" t="s">
        <v>236</v>
      </c>
      <c r="P18" s="263" t="s">
        <v>237</v>
      </c>
      <c r="Q18" s="263" t="s">
        <v>39</v>
      </c>
    </row>
    <row r="19" spans="1:17" x14ac:dyDescent="0.2">
      <c r="A19" s="434" t="s">
        <v>247</v>
      </c>
      <c r="B19" s="501" t="s">
        <v>248</v>
      </c>
      <c r="C19" s="502" t="s">
        <v>2220</v>
      </c>
      <c r="D19" s="146">
        <v>1000</v>
      </c>
      <c r="E19" s="263" t="s">
        <v>17</v>
      </c>
      <c r="F19" s="506" t="s">
        <v>39</v>
      </c>
      <c r="G19" s="506" t="s">
        <v>224</v>
      </c>
      <c r="H19" s="322" t="s">
        <v>249</v>
      </c>
      <c r="I19" s="146" t="s">
        <v>30</v>
      </c>
      <c r="J19" s="165">
        <v>20</v>
      </c>
      <c r="K19" s="323">
        <v>2022</v>
      </c>
      <c r="L19" s="165">
        <v>30</v>
      </c>
      <c r="M19" s="165">
        <v>50</v>
      </c>
      <c r="N19" s="263" t="s">
        <v>250</v>
      </c>
      <c r="O19" s="263" t="s">
        <v>236</v>
      </c>
      <c r="P19" s="263" t="s">
        <v>237</v>
      </c>
      <c r="Q19" s="263" t="s">
        <v>39</v>
      </c>
    </row>
    <row r="20" spans="1:17" ht="26" x14ac:dyDescent="0.2">
      <c r="A20" s="497"/>
      <c r="B20" s="501"/>
      <c r="C20" s="502"/>
      <c r="D20" s="146">
        <v>5000</v>
      </c>
      <c r="E20" s="263" t="s">
        <v>17</v>
      </c>
      <c r="F20" s="501"/>
      <c r="G20" s="501"/>
      <c r="H20" s="322" t="s">
        <v>251</v>
      </c>
      <c r="I20" s="146" t="s">
        <v>30</v>
      </c>
      <c r="J20" s="165">
        <v>140</v>
      </c>
      <c r="K20" s="323">
        <v>2021</v>
      </c>
      <c r="L20" s="165">
        <v>300</v>
      </c>
      <c r="M20" s="165">
        <v>500</v>
      </c>
      <c r="N20" s="263" t="s">
        <v>43</v>
      </c>
      <c r="O20" s="263" t="s">
        <v>236</v>
      </c>
      <c r="P20" s="263" t="s">
        <v>237</v>
      </c>
      <c r="Q20" s="263" t="s">
        <v>39</v>
      </c>
    </row>
    <row r="21" spans="1:17" x14ac:dyDescent="0.2">
      <c r="A21" s="435"/>
      <c r="B21" s="501"/>
      <c r="C21" s="502"/>
      <c r="D21" s="146">
        <v>1000</v>
      </c>
      <c r="E21" s="263" t="s">
        <v>17</v>
      </c>
      <c r="F21" s="501"/>
      <c r="G21" s="501"/>
      <c r="H21" s="322" t="s">
        <v>252</v>
      </c>
      <c r="I21" s="146" t="s">
        <v>30</v>
      </c>
      <c r="J21" s="165">
        <v>150</v>
      </c>
      <c r="K21" s="323">
        <v>2022</v>
      </c>
      <c r="L21" s="165">
        <v>280</v>
      </c>
      <c r="M21" s="165">
        <v>450</v>
      </c>
      <c r="N21" s="263" t="s">
        <v>250</v>
      </c>
      <c r="O21" s="263" t="s">
        <v>236</v>
      </c>
      <c r="P21" s="263" t="s">
        <v>237</v>
      </c>
      <c r="Q21" s="263" t="s">
        <v>39</v>
      </c>
    </row>
    <row r="22" spans="1:17" s="368" customFormat="1" ht="37.5" customHeight="1" x14ac:dyDescent="0.2">
      <c r="A22" s="434" t="s">
        <v>253</v>
      </c>
      <c r="B22" s="434" t="s">
        <v>254</v>
      </c>
      <c r="C22" s="498" t="s">
        <v>2880</v>
      </c>
      <c r="D22" s="494">
        <v>146928.9</v>
      </c>
      <c r="E22" s="434" t="s">
        <v>17</v>
      </c>
      <c r="F22" s="434" t="s">
        <v>117</v>
      </c>
      <c r="G22" s="434" t="s">
        <v>2879</v>
      </c>
      <c r="H22" s="363" t="s">
        <v>255</v>
      </c>
      <c r="I22" s="361" t="s">
        <v>30</v>
      </c>
      <c r="J22" s="364">
        <v>54</v>
      </c>
      <c r="K22" s="323">
        <v>2020</v>
      </c>
      <c r="L22" s="364">
        <v>58</v>
      </c>
      <c r="M22" s="364">
        <v>62</v>
      </c>
      <c r="N22" s="362" t="s">
        <v>263</v>
      </c>
      <c r="O22" s="362" t="s">
        <v>264</v>
      </c>
      <c r="P22" s="362" t="s">
        <v>237</v>
      </c>
      <c r="Q22" s="362" t="s">
        <v>117</v>
      </c>
    </row>
    <row r="23" spans="1:17" s="368" customFormat="1" ht="52" x14ac:dyDescent="0.2">
      <c r="A23" s="497"/>
      <c r="B23" s="497"/>
      <c r="C23" s="499"/>
      <c r="D23" s="495"/>
      <c r="E23" s="497"/>
      <c r="F23" s="497"/>
      <c r="G23" s="497"/>
      <c r="H23" s="363" t="s">
        <v>2883</v>
      </c>
      <c r="I23" s="361" t="s">
        <v>30</v>
      </c>
      <c r="J23" s="364" t="s">
        <v>260</v>
      </c>
      <c r="K23" s="323">
        <v>2022</v>
      </c>
      <c r="L23" s="364" t="s">
        <v>2889</v>
      </c>
      <c r="M23" s="364" t="s">
        <v>2878</v>
      </c>
      <c r="N23" s="362" t="s">
        <v>263</v>
      </c>
      <c r="O23" s="362" t="s">
        <v>264</v>
      </c>
      <c r="P23" s="362" t="s">
        <v>237</v>
      </c>
      <c r="Q23" s="362" t="s">
        <v>117</v>
      </c>
    </row>
    <row r="24" spans="1:17" s="368" customFormat="1" ht="26" x14ac:dyDescent="0.2">
      <c r="A24" s="497"/>
      <c r="B24" s="497"/>
      <c r="C24" s="499"/>
      <c r="D24" s="495"/>
      <c r="E24" s="497"/>
      <c r="F24" s="497"/>
      <c r="G24" s="497"/>
      <c r="H24" s="363" t="s">
        <v>2866</v>
      </c>
      <c r="I24" s="361" t="s">
        <v>30</v>
      </c>
      <c r="J24" s="364">
        <v>107777</v>
      </c>
      <c r="K24" s="323" t="s">
        <v>313</v>
      </c>
      <c r="L24" s="364">
        <v>120000</v>
      </c>
      <c r="M24" s="364">
        <v>150000</v>
      </c>
      <c r="N24" s="362" t="s">
        <v>2864</v>
      </c>
      <c r="O24" s="362" t="s">
        <v>2865</v>
      </c>
      <c r="P24" s="362" t="s">
        <v>237</v>
      </c>
      <c r="Q24" s="362" t="s">
        <v>117</v>
      </c>
    </row>
    <row r="25" spans="1:17" s="368" customFormat="1" x14ac:dyDescent="0.2">
      <c r="A25" s="497"/>
      <c r="B25" s="497"/>
      <c r="C25" s="499"/>
      <c r="D25" s="495"/>
      <c r="E25" s="497"/>
      <c r="F25" s="497"/>
      <c r="G25" s="497"/>
      <c r="H25" s="363" t="s">
        <v>2867</v>
      </c>
      <c r="I25" s="361" t="s">
        <v>30</v>
      </c>
      <c r="J25" s="364">
        <v>0</v>
      </c>
      <c r="K25" s="323" t="s">
        <v>313</v>
      </c>
      <c r="L25" s="364">
        <v>5</v>
      </c>
      <c r="M25" s="364">
        <v>10</v>
      </c>
      <c r="N25" s="362" t="s">
        <v>263</v>
      </c>
      <c r="O25" s="362" t="s">
        <v>264</v>
      </c>
      <c r="P25" s="362" t="s">
        <v>237</v>
      </c>
      <c r="Q25" s="362" t="s">
        <v>117</v>
      </c>
    </row>
    <row r="26" spans="1:17" s="368" customFormat="1" x14ac:dyDescent="0.2">
      <c r="A26" s="435"/>
      <c r="B26" s="435"/>
      <c r="C26" s="500"/>
      <c r="D26" s="496"/>
      <c r="E26" s="435"/>
      <c r="F26" s="435"/>
      <c r="G26" s="435"/>
      <c r="H26" s="363" t="s">
        <v>2868</v>
      </c>
      <c r="I26" s="361" t="s">
        <v>30</v>
      </c>
      <c r="J26" s="364">
        <v>13</v>
      </c>
      <c r="K26" s="323" t="s">
        <v>2874</v>
      </c>
      <c r="L26" s="364">
        <v>50</v>
      </c>
      <c r="M26" s="364">
        <v>100</v>
      </c>
      <c r="N26" s="362" t="s">
        <v>263</v>
      </c>
      <c r="O26" s="362" t="s">
        <v>264</v>
      </c>
      <c r="P26" s="362" t="s">
        <v>237</v>
      </c>
      <c r="Q26" s="362" t="s">
        <v>117</v>
      </c>
    </row>
    <row r="27" spans="1:17" s="321" customFormat="1" ht="88.5" customHeight="1" x14ac:dyDescent="0.2">
      <c r="A27" s="257">
        <v>1.2</v>
      </c>
      <c r="B27" s="257">
        <v>1.2</v>
      </c>
      <c r="C27" s="325" t="s">
        <v>2223</v>
      </c>
      <c r="D27" s="130">
        <f>SUM(D28:D33)</f>
        <v>164500</v>
      </c>
      <c r="E27" s="257"/>
      <c r="F27" s="257" t="s">
        <v>265</v>
      </c>
      <c r="G27" s="257" t="s">
        <v>224</v>
      </c>
      <c r="H27" s="325" t="s">
        <v>266</v>
      </c>
      <c r="I27" s="130" t="s">
        <v>18</v>
      </c>
      <c r="J27" s="167">
        <v>70</v>
      </c>
      <c r="K27" s="166">
        <v>2021</v>
      </c>
      <c r="L27" s="167">
        <v>72</v>
      </c>
      <c r="M27" s="167">
        <v>74</v>
      </c>
      <c r="N27" s="257" t="s">
        <v>221</v>
      </c>
      <c r="O27" s="257" t="s">
        <v>36</v>
      </c>
      <c r="P27" s="257" t="s">
        <v>222</v>
      </c>
      <c r="Q27" s="257" t="s">
        <v>39</v>
      </c>
    </row>
    <row r="28" spans="1:17" ht="26" x14ac:dyDescent="0.2">
      <c r="A28" s="434" t="s">
        <v>267</v>
      </c>
      <c r="B28" s="501" t="s">
        <v>268</v>
      </c>
      <c r="C28" s="502" t="s">
        <v>2224</v>
      </c>
      <c r="D28" s="146">
        <v>1500</v>
      </c>
      <c r="E28" s="263" t="s">
        <v>269</v>
      </c>
      <c r="F28" s="263" t="s">
        <v>105</v>
      </c>
      <c r="G28" s="263" t="s">
        <v>39</v>
      </c>
      <c r="H28" s="322" t="s">
        <v>2737</v>
      </c>
      <c r="I28" s="146" t="s">
        <v>30</v>
      </c>
      <c r="J28" s="165" t="s">
        <v>29</v>
      </c>
      <c r="K28" s="323">
        <v>2022</v>
      </c>
      <c r="L28" s="165">
        <v>10</v>
      </c>
      <c r="M28" s="165">
        <v>50</v>
      </c>
      <c r="N28" s="263" t="s">
        <v>270</v>
      </c>
      <c r="O28" s="263" t="s">
        <v>43</v>
      </c>
      <c r="P28" s="263" t="s">
        <v>237</v>
      </c>
      <c r="Q28" s="263" t="s">
        <v>39</v>
      </c>
    </row>
    <row r="29" spans="1:17" ht="39" x14ac:dyDescent="0.2">
      <c r="A29" s="497"/>
      <c r="B29" s="501"/>
      <c r="C29" s="502"/>
      <c r="D29" s="146">
        <v>15000</v>
      </c>
      <c r="E29" s="263" t="s">
        <v>269</v>
      </c>
      <c r="F29" s="263" t="s">
        <v>105</v>
      </c>
      <c r="G29" s="263" t="s">
        <v>39</v>
      </c>
      <c r="H29" s="322" t="s">
        <v>271</v>
      </c>
      <c r="I29" s="146" t="s">
        <v>30</v>
      </c>
      <c r="J29" s="165" t="s">
        <v>29</v>
      </c>
      <c r="K29" s="323">
        <v>2022</v>
      </c>
      <c r="L29" s="165">
        <v>2</v>
      </c>
      <c r="M29" s="165">
        <v>6</v>
      </c>
      <c r="N29" s="263" t="s">
        <v>272</v>
      </c>
      <c r="O29" s="263" t="s">
        <v>43</v>
      </c>
      <c r="P29" s="263" t="s">
        <v>237</v>
      </c>
      <c r="Q29" s="263" t="s">
        <v>105</v>
      </c>
    </row>
    <row r="30" spans="1:17" ht="26" x14ac:dyDescent="0.2">
      <c r="A30" s="497"/>
      <c r="B30" s="501"/>
      <c r="C30" s="502"/>
      <c r="D30" s="146">
        <v>40000</v>
      </c>
      <c r="E30" s="263" t="s">
        <v>269</v>
      </c>
      <c r="F30" s="263" t="s">
        <v>105</v>
      </c>
      <c r="G30" s="263" t="s">
        <v>39</v>
      </c>
      <c r="H30" s="322" t="s">
        <v>273</v>
      </c>
      <c r="I30" s="146" t="s">
        <v>30</v>
      </c>
      <c r="J30" s="165" t="s">
        <v>29</v>
      </c>
      <c r="K30" s="323">
        <v>2022</v>
      </c>
      <c r="L30" s="165">
        <v>10</v>
      </c>
      <c r="M30" s="165">
        <v>30</v>
      </c>
      <c r="N30" s="263" t="s">
        <v>272</v>
      </c>
      <c r="O30" s="263" t="s">
        <v>43</v>
      </c>
      <c r="P30" s="263" t="s">
        <v>237</v>
      </c>
      <c r="Q30" s="263" t="s">
        <v>105</v>
      </c>
    </row>
    <row r="31" spans="1:17" ht="39" x14ac:dyDescent="0.2">
      <c r="A31" s="497"/>
      <c r="B31" s="501"/>
      <c r="C31" s="502"/>
      <c r="D31" s="146">
        <v>5000</v>
      </c>
      <c r="E31" s="263" t="s">
        <v>269</v>
      </c>
      <c r="F31" s="263" t="s">
        <v>2693</v>
      </c>
      <c r="G31" s="263" t="s">
        <v>39</v>
      </c>
      <c r="H31" s="322" t="s">
        <v>2775</v>
      </c>
      <c r="I31" s="146" t="s">
        <v>30</v>
      </c>
      <c r="J31" s="165" t="s">
        <v>29</v>
      </c>
      <c r="K31" s="323">
        <v>2021</v>
      </c>
      <c r="L31" s="165">
        <v>50</v>
      </c>
      <c r="M31" s="165">
        <v>150</v>
      </c>
      <c r="N31" s="263" t="s">
        <v>236</v>
      </c>
      <c r="O31" s="263" t="s">
        <v>43</v>
      </c>
      <c r="P31" s="263" t="s">
        <v>237</v>
      </c>
      <c r="Q31" s="263" t="s">
        <v>1915</v>
      </c>
    </row>
    <row r="32" spans="1:17" ht="104" x14ac:dyDescent="0.2">
      <c r="A32" s="497"/>
      <c r="B32" s="501"/>
      <c r="C32" s="502"/>
      <c r="D32" s="146">
        <v>82400</v>
      </c>
      <c r="E32" s="263" t="s">
        <v>17</v>
      </c>
      <c r="F32" s="263" t="s">
        <v>274</v>
      </c>
      <c r="G32" s="263" t="s">
        <v>105</v>
      </c>
      <c r="H32" s="502" t="s">
        <v>275</v>
      </c>
      <c r="I32" s="405" t="s">
        <v>30</v>
      </c>
      <c r="J32" s="504" t="s">
        <v>235</v>
      </c>
      <c r="K32" s="505" t="s">
        <v>235</v>
      </c>
      <c r="L32" s="504" t="s">
        <v>276</v>
      </c>
      <c r="M32" s="504" t="s">
        <v>277</v>
      </c>
      <c r="N32" s="501" t="s">
        <v>270</v>
      </c>
      <c r="O32" s="501" t="s">
        <v>278</v>
      </c>
      <c r="P32" s="501" t="s">
        <v>237</v>
      </c>
      <c r="Q32" s="501" t="s">
        <v>39</v>
      </c>
    </row>
    <row r="33" spans="1:17" ht="104" x14ac:dyDescent="0.2">
      <c r="A33" s="435"/>
      <c r="B33" s="501"/>
      <c r="C33" s="502"/>
      <c r="D33" s="146">
        <v>20600</v>
      </c>
      <c r="E33" s="263" t="s">
        <v>279</v>
      </c>
      <c r="F33" s="263" t="s">
        <v>274</v>
      </c>
      <c r="G33" s="263" t="s">
        <v>105</v>
      </c>
      <c r="H33" s="502"/>
      <c r="I33" s="405"/>
      <c r="J33" s="504"/>
      <c r="K33" s="504"/>
      <c r="L33" s="504"/>
      <c r="M33" s="504"/>
      <c r="N33" s="501"/>
      <c r="O33" s="501"/>
      <c r="P33" s="501"/>
      <c r="Q33" s="501"/>
    </row>
    <row r="34" spans="1:17" s="321" customFormat="1" ht="65" x14ac:dyDescent="0.2">
      <c r="A34" s="257">
        <v>1.3</v>
      </c>
      <c r="B34" s="257" t="s">
        <v>2086</v>
      </c>
      <c r="C34" s="325" t="s">
        <v>2226</v>
      </c>
      <c r="D34" s="130">
        <f>SUM(D35:D40)</f>
        <v>12000</v>
      </c>
      <c r="E34" s="257"/>
      <c r="F34" s="257" t="s">
        <v>280</v>
      </c>
      <c r="G34" s="257" t="s">
        <v>224</v>
      </c>
      <c r="H34" s="325" t="s">
        <v>281</v>
      </c>
      <c r="I34" s="130" t="s">
        <v>18</v>
      </c>
      <c r="J34" s="329">
        <v>49</v>
      </c>
      <c r="K34" s="166">
        <v>2021</v>
      </c>
      <c r="L34" s="329">
        <v>53</v>
      </c>
      <c r="M34" s="329">
        <v>60</v>
      </c>
      <c r="N34" s="257" t="s">
        <v>221</v>
      </c>
      <c r="O34" s="257" t="s">
        <v>35</v>
      </c>
      <c r="P34" s="257" t="s">
        <v>222</v>
      </c>
      <c r="Q34" s="257" t="s">
        <v>39</v>
      </c>
    </row>
    <row r="35" spans="1:17" ht="26" x14ac:dyDescent="0.2">
      <c r="A35" s="434" t="s">
        <v>282</v>
      </c>
      <c r="B35" s="501" t="s">
        <v>2185</v>
      </c>
      <c r="C35" s="502" t="s">
        <v>283</v>
      </c>
      <c r="D35" s="146">
        <v>1000</v>
      </c>
      <c r="E35" s="263" t="s">
        <v>17</v>
      </c>
      <c r="F35" s="434" t="s">
        <v>284</v>
      </c>
      <c r="G35" s="434" t="s">
        <v>105</v>
      </c>
      <c r="H35" s="322" t="s">
        <v>2741</v>
      </c>
      <c r="I35" s="146" t="s">
        <v>18</v>
      </c>
      <c r="J35" s="165">
        <v>80</v>
      </c>
      <c r="K35" s="323">
        <v>2021</v>
      </c>
      <c r="L35" s="165">
        <v>85</v>
      </c>
      <c r="M35" s="165">
        <v>95</v>
      </c>
      <c r="N35" s="501" t="s">
        <v>285</v>
      </c>
      <c r="O35" s="501" t="s">
        <v>35</v>
      </c>
      <c r="P35" s="501" t="s">
        <v>222</v>
      </c>
      <c r="Q35" s="501" t="s">
        <v>39</v>
      </c>
    </row>
    <row r="36" spans="1:17" ht="26" x14ac:dyDescent="0.2">
      <c r="A36" s="497"/>
      <c r="B36" s="501"/>
      <c r="C36" s="502"/>
      <c r="D36" s="146">
        <v>2000</v>
      </c>
      <c r="E36" s="263" t="s">
        <v>17</v>
      </c>
      <c r="F36" s="497"/>
      <c r="G36" s="497"/>
      <c r="H36" s="322" t="s">
        <v>2743</v>
      </c>
      <c r="I36" s="146" t="s">
        <v>18</v>
      </c>
      <c r="J36" s="165">
        <v>49</v>
      </c>
      <c r="K36" s="323">
        <v>2021</v>
      </c>
      <c r="L36" s="165">
        <v>55</v>
      </c>
      <c r="M36" s="165">
        <v>60</v>
      </c>
      <c r="N36" s="501"/>
      <c r="O36" s="501"/>
      <c r="P36" s="501"/>
      <c r="Q36" s="501"/>
    </row>
    <row r="37" spans="1:17" ht="39" x14ac:dyDescent="0.2">
      <c r="A37" s="497"/>
      <c r="B37" s="501"/>
      <c r="C37" s="502"/>
      <c r="D37" s="146">
        <v>1000</v>
      </c>
      <c r="E37" s="263" t="s">
        <v>17</v>
      </c>
      <c r="F37" s="497"/>
      <c r="G37" s="497"/>
      <c r="H37" s="322" t="s">
        <v>286</v>
      </c>
      <c r="I37" s="146" t="s">
        <v>18</v>
      </c>
      <c r="J37" s="165" t="s">
        <v>235</v>
      </c>
      <c r="K37" s="165" t="s">
        <v>235</v>
      </c>
      <c r="L37" s="165" t="s">
        <v>1925</v>
      </c>
      <c r="M37" s="165" t="s">
        <v>1926</v>
      </c>
      <c r="N37" s="263" t="s">
        <v>229</v>
      </c>
      <c r="O37" s="263" t="s">
        <v>287</v>
      </c>
      <c r="P37" s="263" t="s">
        <v>231</v>
      </c>
      <c r="Q37" s="263" t="s">
        <v>284</v>
      </c>
    </row>
    <row r="38" spans="1:17" ht="39" x14ac:dyDescent="0.2">
      <c r="A38" s="435"/>
      <c r="B38" s="501"/>
      <c r="C38" s="502"/>
      <c r="D38" s="146">
        <v>1000</v>
      </c>
      <c r="E38" s="263" t="s">
        <v>17</v>
      </c>
      <c r="F38" s="435"/>
      <c r="G38" s="435"/>
      <c r="H38" s="322" t="s">
        <v>288</v>
      </c>
      <c r="I38" s="146" t="s">
        <v>18</v>
      </c>
      <c r="J38" s="165" t="s">
        <v>235</v>
      </c>
      <c r="K38" s="165" t="s">
        <v>235</v>
      </c>
      <c r="L38" s="165" t="s">
        <v>1925</v>
      </c>
      <c r="M38" s="165" t="s">
        <v>1926</v>
      </c>
      <c r="N38" s="263" t="s">
        <v>229</v>
      </c>
      <c r="O38" s="263" t="s">
        <v>287</v>
      </c>
      <c r="P38" s="263" t="s">
        <v>231</v>
      </c>
      <c r="Q38" s="263" t="s">
        <v>284</v>
      </c>
    </row>
    <row r="39" spans="1:17" ht="39" x14ac:dyDescent="0.2">
      <c r="A39" s="434" t="s">
        <v>289</v>
      </c>
      <c r="B39" s="501" t="s">
        <v>290</v>
      </c>
      <c r="C39" s="502" t="s">
        <v>291</v>
      </c>
      <c r="D39" s="146">
        <v>5000</v>
      </c>
      <c r="E39" s="263" t="s">
        <v>17</v>
      </c>
      <c r="F39" s="434" t="s">
        <v>284</v>
      </c>
      <c r="G39" s="434" t="s">
        <v>105</v>
      </c>
      <c r="H39" s="322" t="s">
        <v>292</v>
      </c>
      <c r="I39" s="146" t="s">
        <v>18</v>
      </c>
      <c r="J39" s="165" t="s">
        <v>235</v>
      </c>
      <c r="K39" s="165" t="s">
        <v>235</v>
      </c>
      <c r="L39" s="165" t="s">
        <v>1925</v>
      </c>
      <c r="M39" s="165" t="s">
        <v>1926</v>
      </c>
      <c r="N39" s="263" t="s">
        <v>229</v>
      </c>
      <c r="O39" s="263" t="s">
        <v>293</v>
      </c>
      <c r="P39" s="263" t="s">
        <v>222</v>
      </c>
      <c r="Q39" s="263" t="s">
        <v>294</v>
      </c>
    </row>
    <row r="40" spans="1:17" ht="26" x14ac:dyDescent="0.2">
      <c r="A40" s="435"/>
      <c r="B40" s="501"/>
      <c r="C40" s="502"/>
      <c r="D40" s="146">
        <v>2000</v>
      </c>
      <c r="E40" s="263" t="s">
        <v>17</v>
      </c>
      <c r="F40" s="435"/>
      <c r="G40" s="435"/>
      <c r="H40" s="322" t="s">
        <v>295</v>
      </c>
      <c r="I40" s="146" t="s">
        <v>18</v>
      </c>
      <c r="J40" s="165" t="s">
        <v>235</v>
      </c>
      <c r="K40" s="165" t="s">
        <v>235</v>
      </c>
      <c r="L40" s="165" t="s">
        <v>1925</v>
      </c>
      <c r="M40" s="165" t="s">
        <v>1926</v>
      </c>
      <c r="N40" s="263" t="s">
        <v>229</v>
      </c>
      <c r="O40" s="263" t="s">
        <v>1917</v>
      </c>
      <c r="P40" s="263" t="s">
        <v>231</v>
      </c>
      <c r="Q40" s="263" t="s">
        <v>296</v>
      </c>
    </row>
    <row r="41" spans="1:17" s="321" customFormat="1" ht="65" x14ac:dyDescent="0.2">
      <c r="A41" s="257">
        <v>1.4</v>
      </c>
      <c r="B41" s="257">
        <v>1.4</v>
      </c>
      <c r="C41" s="325" t="s">
        <v>2227</v>
      </c>
      <c r="D41" s="130">
        <f>SUM(D42:D64)</f>
        <v>952197</v>
      </c>
      <c r="E41" s="257"/>
      <c r="F41" s="257" t="s">
        <v>223</v>
      </c>
      <c r="G41" s="257" t="s">
        <v>224</v>
      </c>
      <c r="H41" s="325" t="s">
        <v>297</v>
      </c>
      <c r="I41" s="130" t="s">
        <v>18</v>
      </c>
      <c r="J41" s="167">
        <v>56</v>
      </c>
      <c r="K41" s="166">
        <v>2021</v>
      </c>
      <c r="L41" s="167">
        <v>59</v>
      </c>
      <c r="M41" s="167">
        <v>63</v>
      </c>
      <c r="N41" s="257" t="s">
        <v>221</v>
      </c>
      <c r="O41" s="257" t="s">
        <v>36</v>
      </c>
      <c r="P41" s="257" t="s">
        <v>222</v>
      </c>
      <c r="Q41" s="257" t="s">
        <v>39</v>
      </c>
    </row>
    <row r="42" spans="1:17" ht="39" x14ac:dyDescent="0.2">
      <c r="A42" s="434" t="s">
        <v>45</v>
      </c>
      <c r="B42" s="501" t="s">
        <v>40</v>
      </c>
      <c r="C42" s="502" t="s">
        <v>2228</v>
      </c>
      <c r="D42" s="146">
        <v>250</v>
      </c>
      <c r="E42" s="263" t="s">
        <v>17</v>
      </c>
      <c r="F42" s="263" t="s">
        <v>39</v>
      </c>
      <c r="G42" s="263" t="s">
        <v>298</v>
      </c>
      <c r="H42" s="322" t="s">
        <v>299</v>
      </c>
      <c r="I42" s="146" t="s">
        <v>30</v>
      </c>
      <c r="J42" s="165">
        <v>5</v>
      </c>
      <c r="K42" s="323">
        <v>2022</v>
      </c>
      <c r="L42" s="165">
        <v>10</v>
      </c>
      <c r="M42" s="165">
        <v>15</v>
      </c>
      <c r="N42" s="263" t="s">
        <v>236</v>
      </c>
      <c r="O42" s="263" t="s">
        <v>300</v>
      </c>
      <c r="P42" s="263" t="s">
        <v>222</v>
      </c>
      <c r="Q42" s="263" t="s">
        <v>39</v>
      </c>
    </row>
    <row r="43" spans="1:17" ht="39" x14ac:dyDescent="0.2">
      <c r="A43" s="497"/>
      <c r="B43" s="501"/>
      <c r="C43" s="502"/>
      <c r="D43" s="146">
        <v>550</v>
      </c>
      <c r="E43" s="263" t="s">
        <v>17</v>
      </c>
      <c r="F43" s="263" t="s">
        <v>39</v>
      </c>
      <c r="G43" s="263" t="s">
        <v>298</v>
      </c>
      <c r="H43" s="322" t="s">
        <v>301</v>
      </c>
      <c r="I43" s="146" t="s">
        <v>30</v>
      </c>
      <c r="J43" s="165">
        <v>10</v>
      </c>
      <c r="K43" s="323">
        <v>2022</v>
      </c>
      <c r="L43" s="165">
        <v>40</v>
      </c>
      <c r="M43" s="165">
        <v>70</v>
      </c>
      <c r="N43" s="263" t="s">
        <v>236</v>
      </c>
      <c r="O43" s="263" t="s">
        <v>302</v>
      </c>
      <c r="P43" s="263" t="s">
        <v>237</v>
      </c>
      <c r="Q43" s="263" t="s">
        <v>39</v>
      </c>
    </row>
    <row r="44" spans="1:17" ht="26" x14ac:dyDescent="0.2">
      <c r="A44" s="497"/>
      <c r="B44" s="501"/>
      <c r="C44" s="502"/>
      <c r="D44" s="146"/>
      <c r="E44" s="146"/>
      <c r="F44" s="263" t="s">
        <v>121</v>
      </c>
      <c r="G44" s="263" t="s">
        <v>304</v>
      </c>
      <c r="H44" s="322" t="s">
        <v>305</v>
      </c>
      <c r="I44" s="146" t="s">
        <v>18</v>
      </c>
      <c r="J44" s="165">
        <v>20</v>
      </c>
      <c r="K44" s="323">
        <v>2022</v>
      </c>
      <c r="L44" s="165">
        <v>40</v>
      </c>
      <c r="M44" s="165">
        <v>60</v>
      </c>
      <c r="N44" s="263" t="s">
        <v>229</v>
      </c>
      <c r="O44" s="263" t="s">
        <v>306</v>
      </c>
      <c r="P44" s="263" t="s">
        <v>237</v>
      </c>
      <c r="Q44" s="263" t="s">
        <v>39</v>
      </c>
    </row>
    <row r="45" spans="1:17" ht="39" x14ac:dyDescent="0.2">
      <c r="A45" s="497"/>
      <c r="B45" s="501"/>
      <c r="C45" s="502"/>
      <c r="D45" s="146"/>
      <c r="E45" s="146"/>
      <c r="F45" s="263" t="s">
        <v>28</v>
      </c>
      <c r="G45" s="263" t="s">
        <v>307</v>
      </c>
      <c r="H45" s="322" t="s">
        <v>308</v>
      </c>
      <c r="I45" s="146" t="s">
        <v>18</v>
      </c>
      <c r="J45" s="165">
        <v>50</v>
      </c>
      <c r="K45" s="323">
        <v>2022</v>
      </c>
      <c r="L45" s="165">
        <v>70</v>
      </c>
      <c r="M45" s="165">
        <v>85</v>
      </c>
      <c r="N45" s="263" t="s">
        <v>309</v>
      </c>
      <c r="O45" s="263" t="s">
        <v>310</v>
      </c>
      <c r="P45" s="263" t="s">
        <v>237</v>
      </c>
      <c r="Q45" s="263" t="s">
        <v>28</v>
      </c>
    </row>
    <row r="46" spans="1:17" ht="65" x14ac:dyDescent="0.2">
      <c r="A46" s="497"/>
      <c r="B46" s="501"/>
      <c r="C46" s="502"/>
      <c r="D46" s="146">
        <v>1000</v>
      </c>
      <c r="E46" s="263" t="s">
        <v>17</v>
      </c>
      <c r="F46" s="263" t="s">
        <v>196</v>
      </c>
      <c r="G46" s="263" t="s">
        <v>311</v>
      </c>
      <c r="H46" s="322" t="s">
        <v>312</v>
      </c>
      <c r="I46" s="146" t="s">
        <v>18</v>
      </c>
      <c r="J46" s="165">
        <v>0</v>
      </c>
      <c r="K46" s="323" t="s">
        <v>313</v>
      </c>
      <c r="L46" s="165">
        <v>30</v>
      </c>
      <c r="M46" s="165">
        <v>90</v>
      </c>
      <c r="N46" s="263" t="s">
        <v>182</v>
      </c>
      <c r="O46" s="263" t="s">
        <v>314</v>
      </c>
      <c r="P46" s="263" t="s">
        <v>237</v>
      </c>
      <c r="Q46" s="263" t="s">
        <v>196</v>
      </c>
    </row>
    <row r="47" spans="1:17" ht="39" x14ac:dyDescent="0.2">
      <c r="A47" s="497"/>
      <c r="B47" s="501"/>
      <c r="C47" s="502"/>
      <c r="D47" s="146">
        <v>35000</v>
      </c>
      <c r="E47" s="263" t="s">
        <v>17</v>
      </c>
      <c r="F47" s="263" t="s">
        <v>39</v>
      </c>
      <c r="G47" s="263" t="s">
        <v>224</v>
      </c>
      <c r="H47" s="322" t="s">
        <v>2023</v>
      </c>
      <c r="I47" s="146" t="s">
        <v>30</v>
      </c>
      <c r="J47" s="165">
        <v>100000</v>
      </c>
      <c r="K47" s="323">
        <v>2022</v>
      </c>
      <c r="L47" s="165">
        <v>150000</v>
      </c>
      <c r="M47" s="165">
        <v>250000</v>
      </c>
      <c r="N47" s="263" t="s">
        <v>236</v>
      </c>
      <c r="O47" s="263" t="s">
        <v>315</v>
      </c>
      <c r="P47" s="263" t="s">
        <v>237</v>
      </c>
      <c r="Q47" s="263" t="s">
        <v>1918</v>
      </c>
    </row>
    <row r="48" spans="1:17" ht="39" x14ac:dyDescent="0.2">
      <c r="A48" s="497"/>
      <c r="B48" s="501"/>
      <c r="C48" s="502"/>
      <c r="D48" s="146">
        <v>25000</v>
      </c>
      <c r="E48" s="263" t="s">
        <v>17</v>
      </c>
      <c r="F48" s="263" t="s">
        <v>39</v>
      </c>
      <c r="G48" s="263" t="s">
        <v>224</v>
      </c>
      <c r="H48" s="322" t="s">
        <v>2022</v>
      </c>
      <c r="I48" s="146" t="s">
        <v>30</v>
      </c>
      <c r="J48" s="165">
        <v>4823800</v>
      </c>
      <c r="K48" s="323">
        <v>2019</v>
      </c>
      <c r="L48" s="165">
        <v>5155900</v>
      </c>
      <c r="M48" s="165">
        <v>5510900</v>
      </c>
      <c r="N48" s="263" t="s">
        <v>39</v>
      </c>
      <c r="O48" s="263" t="s">
        <v>278</v>
      </c>
      <c r="P48" s="263" t="s">
        <v>231</v>
      </c>
      <c r="Q48" s="263" t="s">
        <v>39</v>
      </c>
    </row>
    <row r="49" spans="1:17" ht="26" x14ac:dyDescent="0.2">
      <c r="A49" s="497"/>
      <c r="B49" s="501"/>
      <c r="C49" s="502"/>
      <c r="D49" s="146">
        <v>2432</v>
      </c>
      <c r="E49" s="263" t="s">
        <v>17</v>
      </c>
      <c r="F49" s="263" t="s">
        <v>39</v>
      </c>
      <c r="G49" s="263" t="s">
        <v>224</v>
      </c>
      <c r="H49" s="322" t="s">
        <v>2027</v>
      </c>
      <c r="I49" s="146" t="s">
        <v>30</v>
      </c>
      <c r="J49" s="165">
        <v>267730</v>
      </c>
      <c r="K49" s="323">
        <v>2021</v>
      </c>
      <c r="L49" s="165">
        <v>320000</v>
      </c>
      <c r="M49" s="165">
        <v>360000</v>
      </c>
      <c r="N49" s="263" t="s">
        <v>316</v>
      </c>
      <c r="O49" s="263" t="s">
        <v>315</v>
      </c>
      <c r="P49" s="263" t="s">
        <v>237</v>
      </c>
      <c r="Q49" s="263" t="s">
        <v>39</v>
      </c>
    </row>
    <row r="50" spans="1:17" ht="26" x14ac:dyDescent="0.2">
      <c r="A50" s="497"/>
      <c r="B50" s="501"/>
      <c r="C50" s="502"/>
      <c r="D50" s="146">
        <v>10000</v>
      </c>
      <c r="E50" s="263" t="s">
        <v>17</v>
      </c>
      <c r="F50" s="263" t="s">
        <v>39</v>
      </c>
      <c r="G50" s="263" t="s">
        <v>224</v>
      </c>
      <c r="H50" s="322" t="s">
        <v>2028</v>
      </c>
      <c r="I50" s="146" t="s">
        <v>30</v>
      </c>
      <c r="J50" s="165">
        <v>191348</v>
      </c>
      <c r="K50" s="323">
        <v>2021</v>
      </c>
      <c r="L50" s="165">
        <v>210000</v>
      </c>
      <c r="M50" s="165">
        <v>250000</v>
      </c>
      <c r="N50" s="263" t="s">
        <v>316</v>
      </c>
      <c r="O50" s="263" t="s">
        <v>315</v>
      </c>
      <c r="P50" s="263" t="s">
        <v>317</v>
      </c>
      <c r="Q50" s="263" t="s">
        <v>318</v>
      </c>
    </row>
    <row r="51" spans="1:17" ht="39" x14ac:dyDescent="0.2">
      <c r="A51" s="435"/>
      <c r="B51" s="501"/>
      <c r="C51" s="502"/>
      <c r="D51" s="146">
        <v>10000</v>
      </c>
      <c r="E51" s="263" t="s">
        <v>17</v>
      </c>
      <c r="F51" s="263" t="s">
        <v>39</v>
      </c>
      <c r="G51" s="263" t="s">
        <v>224</v>
      </c>
      <c r="H51" s="322" t="s">
        <v>319</v>
      </c>
      <c r="I51" s="146" t="s">
        <v>30</v>
      </c>
      <c r="J51" s="165" t="s">
        <v>235</v>
      </c>
      <c r="K51" s="164" t="s">
        <v>235</v>
      </c>
      <c r="L51" s="165">
        <v>30</v>
      </c>
      <c r="M51" s="165">
        <v>60</v>
      </c>
      <c r="N51" s="263" t="s">
        <v>320</v>
      </c>
      <c r="O51" s="263" t="s">
        <v>278</v>
      </c>
      <c r="P51" s="263" t="s">
        <v>237</v>
      </c>
      <c r="Q51" s="263" t="s">
        <v>39</v>
      </c>
    </row>
    <row r="52" spans="1:17" ht="104" x14ac:dyDescent="0.2">
      <c r="A52" s="434" t="s">
        <v>321</v>
      </c>
      <c r="B52" s="501" t="s">
        <v>322</v>
      </c>
      <c r="C52" s="502" t="s">
        <v>323</v>
      </c>
      <c r="D52" s="405">
        <v>505765</v>
      </c>
      <c r="E52" s="501" t="s">
        <v>241</v>
      </c>
      <c r="F52" s="501" t="s">
        <v>324</v>
      </c>
      <c r="G52" s="501" t="s">
        <v>2694</v>
      </c>
      <c r="H52" s="322" t="s">
        <v>325</v>
      </c>
      <c r="I52" s="146" t="s">
        <v>18</v>
      </c>
      <c r="J52" s="165" t="s">
        <v>235</v>
      </c>
      <c r="K52" s="323" t="s">
        <v>235</v>
      </c>
      <c r="L52" s="165" t="s">
        <v>326</v>
      </c>
      <c r="M52" s="165" t="s">
        <v>327</v>
      </c>
      <c r="N52" s="263" t="s">
        <v>1919</v>
      </c>
      <c r="O52" s="263" t="s">
        <v>1920</v>
      </c>
      <c r="P52" s="263" t="s">
        <v>237</v>
      </c>
      <c r="Q52" s="263" t="s">
        <v>329</v>
      </c>
    </row>
    <row r="53" spans="1:17" ht="65" x14ac:dyDescent="0.2">
      <c r="A53" s="497"/>
      <c r="B53" s="501"/>
      <c r="C53" s="502"/>
      <c r="D53" s="405"/>
      <c r="E53" s="501"/>
      <c r="F53" s="501"/>
      <c r="G53" s="501"/>
      <c r="H53" s="322" t="s">
        <v>330</v>
      </c>
      <c r="I53" s="263" t="s">
        <v>18</v>
      </c>
      <c r="J53" s="165" t="s">
        <v>235</v>
      </c>
      <c r="K53" s="263" t="s">
        <v>235</v>
      </c>
      <c r="L53" s="165" t="s">
        <v>235</v>
      </c>
      <c r="M53" s="165" t="s">
        <v>235</v>
      </c>
      <c r="N53" s="263" t="s">
        <v>31</v>
      </c>
      <c r="O53" s="263" t="s">
        <v>20</v>
      </c>
      <c r="P53" s="263" t="s">
        <v>237</v>
      </c>
      <c r="Q53" s="263" t="s">
        <v>15</v>
      </c>
    </row>
    <row r="54" spans="1:17" ht="65" x14ac:dyDescent="0.2">
      <c r="A54" s="497"/>
      <c r="B54" s="501"/>
      <c r="C54" s="502"/>
      <c r="D54" s="405"/>
      <c r="E54" s="501"/>
      <c r="F54" s="501"/>
      <c r="G54" s="501"/>
      <c r="H54" s="322" t="s">
        <v>2750</v>
      </c>
      <c r="I54" s="263" t="s">
        <v>30</v>
      </c>
      <c r="J54" s="165" t="s">
        <v>235</v>
      </c>
      <c r="K54" s="263" t="s">
        <v>235</v>
      </c>
      <c r="L54" s="165" t="s">
        <v>235</v>
      </c>
      <c r="M54" s="165" t="s">
        <v>235</v>
      </c>
      <c r="N54" s="263" t="s">
        <v>31</v>
      </c>
      <c r="O54" s="263" t="s">
        <v>20</v>
      </c>
      <c r="P54" s="263" t="s">
        <v>237</v>
      </c>
      <c r="Q54" s="263" t="s">
        <v>15</v>
      </c>
    </row>
    <row r="55" spans="1:17" ht="104" x14ac:dyDescent="0.2">
      <c r="A55" s="497"/>
      <c r="B55" s="501"/>
      <c r="C55" s="502"/>
      <c r="D55" s="405"/>
      <c r="E55" s="501"/>
      <c r="F55" s="501"/>
      <c r="G55" s="501"/>
      <c r="H55" s="322" t="s">
        <v>2722</v>
      </c>
      <c r="I55" s="146" t="s">
        <v>30</v>
      </c>
      <c r="J55" s="289">
        <v>1.47</v>
      </c>
      <c r="K55" s="323" t="s">
        <v>313</v>
      </c>
      <c r="L55" s="165">
        <v>0.7</v>
      </c>
      <c r="M55" s="289">
        <v>0.15</v>
      </c>
      <c r="N55" s="263" t="s">
        <v>1921</v>
      </c>
      <c r="O55" s="263" t="s">
        <v>1920</v>
      </c>
      <c r="P55" s="263" t="s">
        <v>237</v>
      </c>
      <c r="Q55" s="263" t="s">
        <v>329</v>
      </c>
    </row>
    <row r="56" spans="1:17" ht="104" x14ac:dyDescent="0.2">
      <c r="A56" s="435"/>
      <c r="B56" s="501"/>
      <c r="C56" s="502"/>
      <c r="D56" s="405"/>
      <c r="E56" s="501"/>
      <c r="F56" s="501"/>
      <c r="G56" s="501"/>
      <c r="H56" s="322" t="s">
        <v>331</v>
      </c>
      <c r="I56" s="146" t="s">
        <v>18</v>
      </c>
      <c r="J56" s="165" t="s">
        <v>235</v>
      </c>
      <c r="K56" s="323" t="s">
        <v>235</v>
      </c>
      <c r="L56" s="165" t="s">
        <v>326</v>
      </c>
      <c r="M56" s="165" t="s">
        <v>327</v>
      </c>
      <c r="N56" s="263" t="s">
        <v>1921</v>
      </c>
      <c r="O56" s="263" t="s">
        <v>328</v>
      </c>
      <c r="P56" s="263" t="s">
        <v>237</v>
      </c>
      <c r="Q56" s="263" t="s">
        <v>329</v>
      </c>
    </row>
    <row r="57" spans="1:17" x14ac:dyDescent="0.2">
      <c r="A57" s="434" t="s">
        <v>332</v>
      </c>
      <c r="B57" s="501" t="s">
        <v>2597</v>
      </c>
      <c r="C57" s="502" t="s">
        <v>2230</v>
      </c>
      <c r="D57" s="146">
        <v>35000</v>
      </c>
      <c r="E57" s="263" t="s">
        <v>17</v>
      </c>
      <c r="F57" s="263" t="s">
        <v>39</v>
      </c>
      <c r="G57" s="263" t="s">
        <v>2705</v>
      </c>
      <c r="H57" s="322" t="s">
        <v>334</v>
      </c>
      <c r="I57" s="146" t="s">
        <v>30</v>
      </c>
      <c r="J57" s="165">
        <v>40</v>
      </c>
      <c r="K57" s="323">
        <v>2021</v>
      </c>
      <c r="L57" s="165">
        <v>50</v>
      </c>
      <c r="M57" s="165">
        <v>100</v>
      </c>
      <c r="N57" s="263" t="s">
        <v>236</v>
      </c>
      <c r="O57" s="263" t="s">
        <v>43</v>
      </c>
      <c r="P57" s="263" t="s">
        <v>237</v>
      </c>
      <c r="Q57" s="263" t="s">
        <v>39</v>
      </c>
    </row>
    <row r="58" spans="1:17" ht="26" x14ac:dyDescent="0.2">
      <c r="A58" s="497"/>
      <c r="B58" s="501"/>
      <c r="C58" s="502"/>
      <c r="D58" s="146">
        <v>25000</v>
      </c>
      <c r="E58" s="263" t="s">
        <v>17</v>
      </c>
      <c r="F58" s="263" t="s">
        <v>39</v>
      </c>
      <c r="G58" s="263" t="s">
        <v>2695</v>
      </c>
      <c r="H58" s="322" t="s">
        <v>335</v>
      </c>
      <c r="I58" s="146" t="s">
        <v>30</v>
      </c>
      <c r="J58" s="165">
        <v>2</v>
      </c>
      <c r="K58" s="323">
        <v>2021</v>
      </c>
      <c r="L58" s="165">
        <v>5</v>
      </c>
      <c r="M58" s="165">
        <v>10</v>
      </c>
      <c r="N58" s="263" t="s">
        <v>236</v>
      </c>
      <c r="O58" s="263" t="s">
        <v>43</v>
      </c>
      <c r="P58" s="263" t="s">
        <v>237</v>
      </c>
      <c r="Q58" s="263" t="s">
        <v>39</v>
      </c>
    </row>
    <row r="59" spans="1:17" ht="26" x14ac:dyDescent="0.2">
      <c r="A59" s="497"/>
      <c r="B59" s="501"/>
      <c r="C59" s="502"/>
      <c r="D59" s="146">
        <v>1000</v>
      </c>
      <c r="E59" s="263" t="s">
        <v>17</v>
      </c>
      <c r="F59" s="263" t="s">
        <v>39</v>
      </c>
      <c r="G59" s="263" t="s">
        <v>2695</v>
      </c>
      <c r="H59" s="322" t="s">
        <v>336</v>
      </c>
      <c r="I59" s="146" t="s">
        <v>30</v>
      </c>
      <c r="J59" s="165">
        <v>5</v>
      </c>
      <c r="K59" s="323">
        <v>2022</v>
      </c>
      <c r="L59" s="165">
        <v>8</v>
      </c>
      <c r="M59" s="165">
        <v>10</v>
      </c>
      <c r="N59" s="263" t="s">
        <v>236</v>
      </c>
      <c r="O59" s="263" t="s">
        <v>43</v>
      </c>
      <c r="P59" s="263" t="s">
        <v>237</v>
      </c>
      <c r="Q59" s="263" t="s">
        <v>39</v>
      </c>
    </row>
    <row r="60" spans="1:17" ht="26" x14ac:dyDescent="0.2">
      <c r="A60" s="435"/>
      <c r="B60" s="501"/>
      <c r="C60" s="502"/>
      <c r="D60" s="146">
        <v>10000</v>
      </c>
      <c r="E60" s="263" t="s">
        <v>17</v>
      </c>
      <c r="F60" s="263" t="s">
        <v>39</v>
      </c>
      <c r="G60" s="263" t="s">
        <v>2695</v>
      </c>
      <c r="H60" s="322" t="s">
        <v>337</v>
      </c>
      <c r="I60" s="146" t="s">
        <v>30</v>
      </c>
      <c r="J60" s="165">
        <v>0</v>
      </c>
      <c r="K60" s="323">
        <v>2021</v>
      </c>
      <c r="L60" s="165">
        <v>20</v>
      </c>
      <c r="M60" s="165">
        <v>35</v>
      </c>
      <c r="N60" s="263" t="s">
        <v>236</v>
      </c>
      <c r="O60" s="263" t="s">
        <v>43</v>
      </c>
      <c r="P60" s="263" t="s">
        <v>237</v>
      </c>
      <c r="Q60" s="263" t="s">
        <v>39</v>
      </c>
    </row>
    <row r="61" spans="1:17" x14ac:dyDescent="0.2">
      <c r="A61" s="434" t="s">
        <v>338</v>
      </c>
      <c r="B61" s="501" t="s">
        <v>51</v>
      </c>
      <c r="C61" s="502" t="s">
        <v>2231</v>
      </c>
      <c r="D61" s="146">
        <v>45000</v>
      </c>
      <c r="E61" s="263" t="s">
        <v>17</v>
      </c>
      <c r="F61" s="434" t="s">
        <v>39</v>
      </c>
      <c r="G61" s="434" t="s">
        <v>339</v>
      </c>
      <c r="H61" s="322" t="s">
        <v>340</v>
      </c>
      <c r="I61" s="146" t="s">
        <v>30</v>
      </c>
      <c r="J61" s="165">
        <v>5</v>
      </c>
      <c r="K61" s="323">
        <v>2021</v>
      </c>
      <c r="L61" s="165">
        <v>8</v>
      </c>
      <c r="M61" s="165">
        <v>13</v>
      </c>
      <c r="N61" s="263" t="s">
        <v>236</v>
      </c>
      <c r="O61" s="263" t="s">
        <v>43</v>
      </c>
      <c r="P61" s="263" t="s">
        <v>237</v>
      </c>
      <c r="Q61" s="263" t="s">
        <v>39</v>
      </c>
    </row>
    <row r="62" spans="1:17" x14ac:dyDescent="0.2">
      <c r="A62" s="497"/>
      <c r="B62" s="501"/>
      <c r="C62" s="502"/>
      <c r="D62" s="146">
        <v>150000</v>
      </c>
      <c r="E62" s="263" t="s">
        <v>17</v>
      </c>
      <c r="F62" s="497"/>
      <c r="G62" s="497"/>
      <c r="H62" s="322" t="s">
        <v>341</v>
      </c>
      <c r="I62" s="146" t="s">
        <v>30</v>
      </c>
      <c r="J62" s="165">
        <v>10</v>
      </c>
      <c r="K62" s="323">
        <v>2021</v>
      </c>
      <c r="L62" s="165">
        <v>15</v>
      </c>
      <c r="M62" s="165">
        <v>25</v>
      </c>
      <c r="N62" s="263" t="s">
        <v>236</v>
      </c>
      <c r="O62" s="263" t="s">
        <v>43</v>
      </c>
      <c r="P62" s="263" t="s">
        <v>237</v>
      </c>
      <c r="Q62" s="263" t="s">
        <v>39</v>
      </c>
    </row>
    <row r="63" spans="1:17" x14ac:dyDescent="0.2">
      <c r="A63" s="497"/>
      <c r="B63" s="501"/>
      <c r="C63" s="502"/>
      <c r="D63" s="146">
        <v>52200</v>
      </c>
      <c r="E63" s="263" t="s">
        <v>17</v>
      </c>
      <c r="F63" s="497"/>
      <c r="G63" s="497"/>
      <c r="H63" s="322" t="s">
        <v>342</v>
      </c>
      <c r="I63" s="146" t="s">
        <v>30</v>
      </c>
      <c r="J63" s="165">
        <v>10</v>
      </c>
      <c r="K63" s="323">
        <v>2021</v>
      </c>
      <c r="L63" s="165">
        <v>15</v>
      </c>
      <c r="M63" s="165">
        <v>24</v>
      </c>
      <c r="N63" s="263" t="s">
        <v>236</v>
      </c>
      <c r="O63" s="263" t="s">
        <v>43</v>
      </c>
      <c r="P63" s="263" t="s">
        <v>237</v>
      </c>
      <c r="Q63" s="263" t="s">
        <v>39</v>
      </c>
    </row>
    <row r="64" spans="1:17" ht="26" x14ac:dyDescent="0.2">
      <c r="A64" s="435"/>
      <c r="B64" s="501"/>
      <c r="C64" s="502"/>
      <c r="D64" s="146">
        <v>44000</v>
      </c>
      <c r="E64" s="263" t="s">
        <v>17</v>
      </c>
      <c r="F64" s="435"/>
      <c r="G64" s="435"/>
      <c r="H64" s="322" t="s">
        <v>343</v>
      </c>
      <c r="I64" s="146" t="s">
        <v>30</v>
      </c>
      <c r="J64" s="165">
        <v>165</v>
      </c>
      <c r="K64" s="323">
        <v>2022</v>
      </c>
      <c r="L64" s="165">
        <v>189</v>
      </c>
      <c r="M64" s="165">
        <v>229</v>
      </c>
      <c r="N64" s="263" t="s">
        <v>236</v>
      </c>
      <c r="O64" s="263" t="s">
        <v>43</v>
      </c>
      <c r="P64" s="263" t="s">
        <v>237</v>
      </c>
      <c r="Q64" s="263" t="s">
        <v>39</v>
      </c>
    </row>
    <row r="65" spans="1:17" s="330" customFormat="1" ht="78" x14ac:dyDescent="0.15">
      <c r="A65" s="257">
        <v>1.5</v>
      </c>
      <c r="B65" s="257">
        <v>1.5</v>
      </c>
      <c r="C65" s="325" t="s">
        <v>344</v>
      </c>
      <c r="D65" s="130">
        <f>SUM(D66:D67)</f>
        <v>68456</v>
      </c>
      <c r="E65" s="257"/>
      <c r="F65" s="257" t="s">
        <v>33</v>
      </c>
      <c r="G65" s="257" t="s">
        <v>224</v>
      </c>
      <c r="H65" s="325" t="s">
        <v>345</v>
      </c>
      <c r="I65" s="257" t="s">
        <v>18</v>
      </c>
      <c r="J65" s="167">
        <v>62</v>
      </c>
      <c r="K65" s="257">
        <v>2021</v>
      </c>
      <c r="L65" s="167">
        <v>70</v>
      </c>
      <c r="M65" s="167">
        <v>75</v>
      </c>
      <c r="N65" s="257" t="s">
        <v>221</v>
      </c>
      <c r="O65" s="257" t="s">
        <v>36</v>
      </c>
      <c r="P65" s="257" t="s">
        <v>222</v>
      </c>
      <c r="Q65" s="257" t="s">
        <v>32</v>
      </c>
    </row>
    <row r="66" spans="1:17" ht="87" customHeight="1" x14ac:dyDescent="0.2">
      <c r="A66" s="263" t="s">
        <v>21</v>
      </c>
      <c r="B66" s="263" t="s">
        <v>346</v>
      </c>
      <c r="C66" s="322" t="s">
        <v>2894</v>
      </c>
      <c r="D66" s="146">
        <v>26050</v>
      </c>
      <c r="E66" s="263" t="s">
        <v>17</v>
      </c>
      <c r="F66" s="263" t="s">
        <v>32</v>
      </c>
      <c r="G66" s="263" t="s">
        <v>224</v>
      </c>
      <c r="H66" s="322" t="s">
        <v>1942</v>
      </c>
      <c r="I66" s="263" t="s">
        <v>348</v>
      </c>
      <c r="J66" s="165" t="s">
        <v>235</v>
      </c>
      <c r="K66" s="263" t="s">
        <v>235</v>
      </c>
      <c r="L66" s="165" t="s">
        <v>235</v>
      </c>
      <c r="M66" s="165" t="s">
        <v>235</v>
      </c>
      <c r="N66" s="263" t="s">
        <v>32</v>
      </c>
      <c r="O66" s="263" t="s">
        <v>36</v>
      </c>
      <c r="P66" s="263" t="s">
        <v>237</v>
      </c>
      <c r="Q66" s="263" t="s">
        <v>32</v>
      </c>
    </row>
    <row r="67" spans="1:17" ht="87" customHeight="1" x14ac:dyDescent="0.2">
      <c r="A67" s="263" t="s">
        <v>23</v>
      </c>
      <c r="B67" s="263" t="s">
        <v>349</v>
      </c>
      <c r="C67" s="322" t="s">
        <v>2893</v>
      </c>
      <c r="D67" s="146">
        <v>42406</v>
      </c>
      <c r="E67" s="263" t="s">
        <v>17</v>
      </c>
      <c r="F67" s="263" t="s">
        <v>32</v>
      </c>
      <c r="G67" s="263" t="s">
        <v>224</v>
      </c>
      <c r="H67" s="322" t="s">
        <v>351</v>
      </c>
      <c r="I67" s="263" t="s">
        <v>18</v>
      </c>
      <c r="J67" s="165">
        <v>5.7</v>
      </c>
      <c r="K67" s="263">
        <v>2021</v>
      </c>
      <c r="L67" s="165">
        <v>6</v>
      </c>
      <c r="M67" s="165">
        <v>7</v>
      </c>
      <c r="N67" s="263" t="s">
        <v>221</v>
      </c>
      <c r="O67" s="263" t="s">
        <v>37</v>
      </c>
      <c r="P67" s="263" t="s">
        <v>237</v>
      </c>
      <c r="Q67" s="263" t="s">
        <v>32</v>
      </c>
    </row>
    <row r="68" spans="1:17" s="321" customFormat="1" ht="39" x14ac:dyDescent="0.2">
      <c r="A68" s="507">
        <v>2</v>
      </c>
      <c r="B68" s="510">
        <v>2</v>
      </c>
      <c r="C68" s="511" t="s">
        <v>2232</v>
      </c>
      <c r="D68" s="419">
        <f>SUM(D70,D78,D84,D88,D91)</f>
        <v>3865400.4999999995</v>
      </c>
      <c r="E68" s="507"/>
      <c r="F68" s="507"/>
      <c r="G68" s="507"/>
      <c r="H68" s="325" t="s">
        <v>352</v>
      </c>
      <c r="I68" s="130" t="s">
        <v>237</v>
      </c>
      <c r="J68" s="167">
        <v>70.709999999999994</v>
      </c>
      <c r="K68" s="166">
        <v>2021</v>
      </c>
      <c r="L68" s="167">
        <v>74</v>
      </c>
      <c r="M68" s="167">
        <v>78</v>
      </c>
      <c r="N68" s="257" t="s">
        <v>182</v>
      </c>
      <c r="O68" s="257" t="s">
        <v>353</v>
      </c>
      <c r="P68" s="257" t="s">
        <v>237</v>
      </c>
      <c r="Q68" s="257" t="s">
        <v>181</v>
      </c>
    </row>
    <row r="69" spans="1:17" s="321" customFormat="1" ht="39" x14ac:dyDescent="0.2">
      <c r="A69" s="509"/>
      <c r="B69" s="510"/>
      <c r="C69" s="511"/>
      <c r="D69" s="419"/>
      <c r="E69" s="509"/>
      <c r="F69" s="509"/>
      <c r="G69" s="509"/>
      <c r="H69" s="325" t="s">
        <v>354</v>
      </c>
      <c r="I69" s="130" t="s">
        <v>237</v>
      </c>
      <c r="J69" s="167">
        <v>9.5</v>
      </c>
      <c r="K69" s="166">
        <v>2021</v>
      </c>
      <c r="L69" s="167">
        <v>8</v>
      </c>
      <c r="M69" s="167">
        <v>7</v>
      </c>
      <c r="N69" s="257" t="s">
        <v>182</v>
      </c>
      <c r="O69" s="257" t="s">
        <v>355</v>
      </c>
      <c r="P69" s="257" t="s">
        <v>237</v>
      </c>
      <c r="Q69" s="257" t="s">
        <v>181</v>
      </c>
    </row>
    <row r="70" spans="1:17" s="321" customFormat="1" ht="52" x14ac:dyDescent="0.2">
      <c r="A70" s="257">
        <v>2.1</v>
      </c>
      <c r="B70" s="257">
        <v>2.2000000000000002</v>
      </c>
      <c r="C70" s="325" t="s">
        <v>2233</v>
      </c>
      <c r="D70" s="130">
        <f>SUM(D71:D77)</f>
        <v>3208381.28</v>
      </c>
      <c r="E70" s="257"/>
      <c r="F70" s="257" t="s">
        <v>356</v>
      </c>
      <c r="G70" s="257" t="s">
        <v>224</v>
      </c>
      <c r="H70" s="325" t="s">
        <v>357</v>
      </c>
      <c r="I70" s="130" t="s">
        <v>18</v>
      </c>
      <c r="J70" s="167">
        <v>6.6</v>
      </c>
      <c r="K70" s="166">
        <v>2021</v>
      </c>
      <c r="L70" s="167">
        <v>6</v>
      </c>
      <c r="M70" s="167">
        <v>5</v>
      </c>
      <c r="N70" s="257" t="s">
        <v>358</v>
      </c>
      <c r="O70" s="257" t="s">
        <v>359</v>
      </c>
      <c r="P70" s="257" t="s">
        <v>237</v>
      </c>
      <c r="Q70" s="257" t="s">
        <v>360</v>
      </c>
    </row>
    <row r="71" spans="1:17" ht="39" x14ac:dyDescent="0.2">
      <c r="A71" s="263" t="s">
        <v>652</v>
      </c>
      <c r="B71" s="263" t="s">
        <v>362</v>
      </c>
      <c r="C71" s="322" t="s">
        <v>2234</v>
      </c>
      <c r="D71" s="146">
        <v>433325.75</v>
      </c>
      <c r="E71" s="263" t="s">
        <v>241</v>
      </c>
      <c r="F71" s="263" t="s">
        <v>363</v>
      </c>
      <c r="G71" s="263" t="s">
        <v>105</v>
      </c>
      <c r="H71" s="322" t="s">
        <v>364</v>
      </c>
      <c r="I71" s="146" t="s">
        <v>18</v>
      </c>
      <c r="J71" s="165">
        <v>36.9</v>
      </c>
      <c r="K71" s="323">
        <v>2021</v>
      </c>
      <c r="L71" s="165">
        <v>50</v>
      </c>
      <c r="M71" s="165">
        <v>95</v>
      </c>
      <c r="N71" s="263" t="s">
        <v>359</v>
      </c>
      <c r="O71" s="263" t="s">
        <v>359</v>
      </c>
      <c r="P71" s="263" t="s">
        <v>237</v>
      </c>
      <c r="Q71" s="263" t="s">
        <v>365</v>
      </c>
    </row>
    <row r="72" spans="1:17" s="367" customFormat="1" ht="51" customHeight="1" x14ac:dyDescent="0.2">
      <c r="A72" s="434" t="s">
        <v>361</v>
      </c>
      <c r="B72" s="434" t="s">
        <v>2876</v>
      </c>
      <c r="C72" s="498" t="s">
        <v>2877</v>
      </c>
      <c r="D72" s="405">
        <v>2595419.19</v>
      </c>
      <c r="E72" s="501" t="s">
        <v>241</v>
      </c>
      <c r="F72" s="434" t="s">
        <v>2696</v>
      </c>
      <c r="G72" s="434" t="s">
        <v>224</v>
      </c>
      <c r="H72" s="363" t="s">
        <v>367</v>
      </c>
      <c r="I72" s="361" t="s">
        <v>18</v>
      </c>
      <c r="J72" s="364">
        <v>21.9</v>
      </c>
      <c r="K72" s="323">
        <v>2019</v>
      </c>
      <c r="L72" s="364">
        <v>20</v>
      </c>
      <c r="M72" s="364">
        <v>18</v>
      </c>
      <c r="N72" s="362" t="s">
        <v>368</v>
      </c>
      <c r="O72" s="362" t="s">
        <v>369</v>
      </c>
      <c r="P72" s="362" t="s">
        <v>231</v>
      </c>
      <c r="Q72" s="362" t="s">
        <v>370</v>
      </c>
    </row>
    <row r="73" spans="1:17" s="367" customFormat="1" ht="52" x14ac:dyDescent="0.2">
      <c r="A73" s="497"/>
      <c r="B73" s="497"/>
      <c r="C73" s="499"/>
      <c r="D73" s="405"/>
      <c r="E73" s="501"/>
      <c r="F73" s="435"/>
      <c r="G73" s="435"/>
      <c r="H73" s="363" t="s">
        <v>371</v>
      </c>
      <c r="I73" s="361" t="s">
        <v>18</v>
      </c>
      <c r="J73" s="364">
        <v>12.9</v>
      </c>
      <c r="K73" s="323">
        <v>2020</v>
      </c>
      <c r="L73" s="364">
        <v>11</v>
      </c>
      <c r="M73" s="364">
        <v>10</v>
      </c>
      <c r="N73" s="362" t="s">
        <v>368</v>
      </c>
      <c r="O73" s="362" t="s">
        <v>369</v>
      </c>
      <c r="P73" s="362" t="s">
        <v>231</v>
      </c>
      <c r="Q73" s="362" t="s">
        <v>370</v>
      </c>
    </row>
    <row r="74" spans="1:17" s="367" customFormat="1" ht="26" x14ac:dyDescent="0.2">
      <c r="A74" s="497"/>
      <c r="B74" s="497"/>
      <c r="C74" s="499"/>
      <c r="D74" s="523">
        <v>81757</v>
      </c>
      <c r="E74" s="520" t="s">
        <v>17</v>
      </c>
      <c r="F74" s="434" t="s">
        <v>117</v>
      </c>
      <c r="G74" s="434" t="s">
        <v>2860</v>
      </c>
      <c r="H74" s="363" t="s">
        <v>2861</v>
      </c>
      <c r="I74" s="361" t="s">
        <v>38</v>
      </c>
      <c r="J74" s="364">
        <v>53538</v>
      </c>
      <c r="K74" s="323" t="s">
        <v>2875</v>
      </c>
      <c r="L74" s="364">
        <v>55000</v>
      </c>
      <c r="M74" s="364">
        <v>57000</v>
      </c>
      <c r="N74" s="362" t="s">
        <v>2864</v>
      </c>
      <c r="O74" s="362" t="s">
        <v>2865</v>
      </c>
      <c r="P74" s="362" t="s">
        <v>237</v>
      </c>
      <c r="Q74" s="362" t="s">
        <v>117</v>
      </c>
    </row>
    <row r="75" spans="1:17" s="367" customFormat="1" ht="26" x14ac:dyDescent="0.2">
      <c r="A75" s="497"/>
      <c r="B75" s="497"/>
      <c r="C75" s="499"/>
      <c r="D75" s="524"/>
      <c r="E75" s="521"/>
      <c r="F75" s="497"/>
      <c r="G75" s="497"/>
      <c r="H75" s="363" t="s">
        <v>2862</v>
      </c>
      <c r="I75" s="361" t="s">
        <v>38</v>
      </c>
      <c r="J75" s="364">
        <v>73827</v>
      </c>
      <c r="K75" s="323" t="s">
        <v>313</v>
      </c>
      <c r="L75" s="364">
        <v>85000</v>
      </c>
      <c r="M75" s="364">
        <v>100000</v>
      </c>
      <c r="N75" s="362" t="s">
        <v>2864</v>
      </c>
      <c r="O75" s="362" t="s">
        <v>2865</v>
      </c>
      <c r="P75" s="362" t="s">
        <v>237</v>
      </c>
      <c r="Q75" s="362" t="s">
        <v>117</v>
      </c>
    </row>
    <row r="76" spans="1:17" s="367" customFormat="1" ht="51" customHeight="1" x14ac:dyDescent="0.2">
      <c r="A76" s="435"/>
      <c r="B76" s="435"/>
      <c r="C76" s="500"/>
      <c r="D76" s="525"/>
      <c r="E76" s="522"/>
      <c r="F76" s="435"/>
      <c r="G76" s="435"/>
      <c r="H76" s="363" t="s">
        <v>2863</v>
      </c>
      <c r="I76" s="361" t="s">
        <v>38</v>
      </c>
      <c r="J76" s="364">
        <v>121695</v>
      </c>
      <c r="K76" s="323" t="s">
        <v>313</v>
      </c>
      <c r="L76" s="364">
        <v>130000</v>
      </c>
      <c r="M76" s="364">
        <v>150000</v>
      </c>
      <c r="N76" s="362" t="s">
        <v>2864</v>
      </c>
      <c r="O76" s="362" t="s">
        <v>263</v>
      </c>
      <c r="P76" s="362" t="s">
        <v>237</v>
      </c>
      <c r="Q76" s="362" t="s">
        <v>117</v>
      </c>
    </row>
    <row r="77" spans="1:17" s="367" customFormat="1" ht="65" x14ac:dyDescent="0.2">
      <c r="A77" s="362" t="s">
        <v>366</v>
      </c>
      <c r="B77" s="362" t="s">
        <v>60</v>
      </c>
      <c r="C77" s="363" t="s">
        <v>2892</v>
      </c>
      <c r="D77" s="361">
        <v>97879.34</v>
      </c>
      <c r="E77" s="362" t="s">
        <v>241</v>
      </c>
      <c r="F77" s="362" t="s">
        <v>206</v>
      </c>
      <c r="G77" s="362" t="s">
        <v>165</v>
      </c>
      <c r="H77" s="363" t="s">
        <v>2045</v>
      </c>
      <c r="I77" s="361" t="s">
        <v>30</v>
      </c>
      <c r="J77" s="364">
        <v>26</v>
      </c>
      <c r="K77" s="323">
        <v>2021</v>
      </c>
      <c r="L77" s="364">
        <v>24</v>
      </c>
      <c r="M77" s="364">
        <v>22</v>
      </c>
      <c r="N77" s="362" t="s">
        <v>373</v>
      </c>
      <c r="O77" s="362" t="s">
        <v>359</v>
      </c>
      <c r="P77" s="362" t="s">
        <v>237</v>
      </c>
      <c r="Q77" s="362" t="s">
        <v>360</v>
      </c>
    </row>
    <row r="78" spans="1:17" s="321" customFormat="1" ht="52" x14ac:dyDescent="0.2">
      <c r="A78" s="257">
        <v>2.2000000000000002</v>
      </c>
      <c r="B78" s="257" t="s">
        <v>59</v>
      </c>
      <c r="C78" s="325" t="s">
        <v>2237</v>
      </c>
      <c r="D78" s="130">
        <f>SUM(D79:D83)</f>
        <v>237436.41999999998</v>
      </c>
      <c r="E78" s="257"/>
      <c r="F78" s="257" t="s">
        <v>58</v>
      </c>
      <c r="G78" s="257" t="s">
        <v>374</v>
      </c>
      <c r="H78" s="325" t="s">
        <v>375</v>
      </c>
      <c r="I78" s="130" t="s">
        <v>18</v>
      </c>
      <c r="J78" s="167">
        <v>80</v>
      </c>
      <c r="K78" s="166">
        <v>2021</v>
      </c>
      <c r="L78" s="167">
        <v>85</v>
      </c>
      <c r="M78" s="167">
        <v>90</v>
      </c>
      <c r="N78" s="257" t="s">
        <v>376</v>
      </c>
      <c r="O78" s="257" t="s">
        <v>359</v>
      </c>
      <c r="P78" s="257" t="s">
        <v>237</v>
      </c>
      <c r="Q78" s="257" t="s">
        <v>206</v>
      </c>
    </row>
    <row r="79" spans="1:17" ht="39" x14ac:dyDescent="0.2">
      <c r="A79" s="263" t="s">
        <v>377</v>
      </c>
      <c r="B79" s="263" t="s">
        <v>59</v>
      </c>
      <c r="C79" s="322" t="s">
        <v>2238</v>
      </c>
      <c r="D79" s="146">
        <v>82065.62</v>
      </c>
      <c r="E79" s="263" t="s">
        <v>241</v>
      </c>
      <c r="F79" s="263" t="s">
        <v>206</v>
      </c>
      <c r="G79" s="263" t="s">
        <v>378</v>
      </c>
      <c r="H79" s="322" t="s">
        <v>2046</v>
      </c>
      <c r="I79" s="146" t="s">
        <v>30</v>
      </c>
      <c r="J79" s="165">
        <v>6</v>
      </c>
      <c r="K79" s="323">
        <v>2021</v>
      </c>
      <c r="L79" s="165">
        <v>15</v>
      </c>
      <c r="M79" s="165">
        <v>22</v>
      </c>
      <c r="N79" s="263" t="s">
        <v>379</v>
      </c>
      <c r="O79" s="263" t="s">
        <v>380</v>
      </c>
      <c r="P79" s="263" t="s">
        <v>237</v>
      </c>
      <c r="Q79" s="263" t="s">
        <v>206</v>
      </c>
    </row>
    <row r="80" spans="1:17" ht="104" x14ac:dyDescent="0.2">
      <c r="A80" s="263" t="s">
        <v>381</v>
      </c>
      <c r="B80" s="263" t="s">
        <v>382</v>
      </c>
      <c r="C80" s="322" t="s">
        <v>2241</v>
      </c>
      <c r="D80" s="146">
        <v>105970.8</v>
      </c>
      <c r="E80" s="263" t="s">
        <v>241</v>
      </c>
      <c r="F80" s="263" t="s">
        <v>206</v>
      </c>
      <c r="G80" s="263" t="s">
        <v>383</v>
      </c>
      <c r="H80" s="322" t="s">
        <v>2840</v>
      </c>
      <c r="I80" s="146" t="s">
        <v>18</v>
      </c>
      <c r="J80" s="165">
        <v>0</v>
      </c>
      <c r="K80" s="323">
        <v>2021</v>
      </c>
      <c r="L80" s="165">
        <v>50</v>
      </c>
      <c r="M80" s="165">
        <v>100</v>
      </c>
      <c r="N80" s="263" t="s">
        <v>384</v>
      </c>
      <c r="O80" s="263" t="s">
        <v>385</v>
      </c>
      <c r="P80" s="263" t="s">
        <v>386</v>
      </c>
      <c r="Q80" s="263" t="s">
        <v>212</v>
      </c>
    </row>
    <row r="81" spans="1:17" ht="52" x14ac:dyDescent="0.2">
      <c r="A81" s="434" t="s">
        <v>387</v>
      </c>
      <c r="B81" s="501" t="s">
        <v>381</v>
      </c>
      <c r="C81" s="502" t="s">
        <v>2242</v>
      </c>
      <c r="D81" s="405">
        <v>49400</v>
      </c>
      <c r="E81" s="501" t="s">
        <v>241</v>
      </c>
      <c r="F81" s="501" t="s">
        <v>206</v>
      </c>
      <c r="G81" s="501" t="s">
        <v>388</v>
      </c>
      <c r="H81" s="322" t="s">
        <v>2047</v>
      </c>
      <c r="I81" s="146" t="s">
        <v>18</v>
      </c>
      <c r="J81" s="165">
        <v>93.7</v>
      </c>
      <c r="K81" s="323">
        <v>2021</v>
      </c>
      <c r="L81" s="165">
        <v>96.5</v>
      </c>
      <c r="M81" s="165">
        <v>99</v>
      </c>
      <c r="N81" s="263" t="s">
        <v>373</v>
      </c>
      <c r="O81" s="263" t="s">
        <v>376</v>
      </c>
      <c r="P81" s="263" t="s">
        <v>237</v>
      </c>
      <c r="Q81" s="263" t="s">
        <v>206</v>
      </c>
    </row>
    <row r="82" spans="1:17" ht="26" x14ac:dyDescent="0.2">
      <c r="A82" s="497"/>
      <c r="B82" s="501"/>
      <c r="C82" s="502"/>
      <c r="D82" s="405"/>
      <c r="E82" s="501"/>
      <c r="F82" s="501"/>
      <c r="G82" s="501"/>
      <c r="H82" s="322" t="s">
        <v>389</v>
      </c>
      <c r="I82" s="263" t="s">
        <v>390</v>
      </c>
      <c r="J82" s="165">
        <v>428</v>
      </c>
      <c r="K82" s="323">
        <v>2017</v>
      </c>
      <c r="L82" s="165">
        <v>240</v>
      </c>
      <c r="M82" s="165">
        <v>214</v>
      </c>
      <c r="N82" s="263" t="s">
        <v>373</v>
      </c>
      <c r="O82" s="263" t="s">
        <v>376</v>
      </c>
      <c r="P82" s="263" t="s">
        <v>237</v>
      </c>
      <c r="Q82" s="263" t="s">
        <v>206</v>
      </c>
    </row>
    <row r="83" spans="1:17" ht="26" x14ac:dyDescent="0.2">
      <c r="A83" s="435"/>
      <c r="B83" s="501"/>
      <c r="C83" s="502"/>
      <c r="D83" s="405"/>
      <c r="E83" s="501"/>
      <c r="F83" s="501"/>
      <c r="G83" s="501"/>
      <c r="H83" s="322" t="s">
        <v>1955</v>
      </c>
      <c r="I83" s="263" t="s">
        <v>390</v>
      </c>
      <c r="J83" s="165">
        <v>48.5</v>
      </c>
      <c r="K83" s="323">
        <v>2020</v>
      </c>
      <c r="L83" s="165">
        <v>45</v>
      </c>
      <c r="M83" s="165">
        <v>35</v>
      </c>
      <c r="N83" s="263" t="s">
        <v>373</v>
      </c>
      <c r="O83" s="263" t="s">
        <v>359</v>
      </c>
      <c r="P83" s="263" t="s">
        <v>237</v>
      </c>
      <c r="Q83" s="263" t="s">
        <v>391</v>
      </c>
    </row>
    <row r="84" spans="1:17" s="321" customFormat="1" ht="39" x14ac:dyDescent="0.2">
      <c r="A84" s="257">
        <v>2.2999999999999998</v>
      </c>
      <c r="B84" s="257">
        <v>2.2000000000000002</v>
      </c>
      <c r="C84" s="325" t="s">
        <v>2244</v>
      </c>
      <c r="D84" s="130">
        <f>SUM(D85:D87)</f>
        <v>202995</v>
      </c>
      <c r="E84" s="257"/>
      <c r="F84" s="257" t="s">
        <v>58</v>
      </c>
      <c r="G84" s="257" t="s">
        <v>392</v>
      </c>
      <c r="H84" s="325" t="s">
        <v>393</v>
      </c>
      <c r="I84" s="130" t="s">
        <v>18</v>
      </c>
      <c r="J84" s="167">
        <v>63.2</v>
      </c>
      <c r="K84" s="166">
        <v>2019</v>
      </c>
      <c r="L84" s="167">
        <v>80</v>
      </c>
      <c r="M84" s="167">
        <v>90</v>
      </c>
      <c r="N84" s="366" t="s">
        <v>373</v>
      </c>
      <c r="O84" s="257" t="s">
        <v>380</v>
      </c>
      <c r="P84" s="257" t="s">
        <v>237</v>
      </c>
      <c r="Q84" s="257" t="s">
        <v>206</v>
      </c>
    </row>
    <row r="85" spans="1:17" ht="39" x14ac:dyDescent="0.2">
      <c r="A85" s="263" t="s">
        <v>395</v>
      </c>
      <c r="B85" s="263" t="s">
        <v>61</v>
      </c>
      <c r="C85" s="322" t="s">
        <v>2246</v>
      </c>
      <c r="D85" s="146">
        <v>108160</v>
      </c>
      <c r="E85" s="263" t="s">
        <v>241</v>
      </c>
      <c r="F85" s="263" t="s">
        <v>206</v>
      </c>
      <c r="G85" s="263" t="s">
        <v>105</v>
      </c>
      <c r="H85" s="322" t="s">
        <v>396</v>
      </c>
      <c r="I85" s="146" t="s">
        <v>397</v>
      </c>
      <c r="J85" s="165">
        <v>13.9</v>
      </c>
      <c r="K85" s="323">
        <v>2021</v>
      </c>
      <c r="L85" s="165">
        <v>12</v>
      </c>
      <c r="M85" s="165">
        <v>9</v>
      </c>
      <c r="N85" s="263" t="s">
        <v>373</v>
      </c>
      <c r="O85" s="263" t="s">
        <v>359</v>
      </c>
      <c r="P85" s="263" t="s">
        <v>237</v>
      </c>
      <c r="Q85" s="263" t="s">
        <v>360</v>
      </c>
    </row>
    <row r="86" spans="1:17" ht="39" x14ac:dyDescent="0.2">
      <c r="A86" s="263" t="s">
        <v>398</v>
      </c>
      <c r="B86" s="263" t="s">
        <v>399</v>
      </c>
      <c r="C86" s="322" t="s">
        <v>2247</v>
      </c>
      <c r="D86" s="146">
        <v>16978</v>
      </c>
      <c r="E86" s="263" t="s">
        <v>241</v>
      </c>
      <c r="F86" s="263" t="s">
        <v>206</v>
      </c>
      <c r="G86" s="263" t="s">
        <v>105</v>
      </c>
      <c r="H86" s="322" t="s">
        <v>400</v>
      </c>
      <c r="I86" s="146" t="s">
        <v>18</v>
      </c>
      <c r="J86" s="165">
        <v>24</v>
      </c>
      <c r="K86" s="323">
        <v>2021</v>
      </c>
      <c r="L86" s="165">
        <v>20</v>
      </c>
      <c r="M86" s="165">
        <v>18</v>
      </c>
      <c r="N86" s="263" t="s">
        <v>373</v>
      </c>
      <c r="O86" s="263" t="s">
        <v>359</v>
      </c>
      <c r="P86" s="263" t="s">
        <v>237</v>
      </c>
      <c r="Q86" s="263" t="s">
        <v>206</v>
      </c>
    </row>
    <row r="87" spans="1:17" ht="52" x14ac:dyDescent="0.2">
      <c r="A87" s="263" t="s">
        <v>401</v>
      </c>
      <c r="B87" s="263" t="s">
        <v>402</v>
      </c>
      <c r="C87" s="322" t="s">
        <v>2249</v>
      </c>
      <c r="D87" s="146">
        <v>77857</v>
      </c>
      <c r="E87" s="263" t="s">
        <v>241</v>
      </c>
      <c r="F87" s="263" t="s">
        <v>206</v>
      </c>
      <c r="G87" s="263" t="s">
        <v>403</v>
      </c>
      <c r="H87" s="322" t="s">
        <v>404</v>
      </c>
      <c r="I87" s="146" t="s">
        <v>30</v>
      </c>
      <c r="J87" s="165">
        <v>3</v>
      </c>
      <c r="K87" s="323">
        <v>2021</v>
      </c>
      <c r="L87" s="165">
        <v>5</v>
      </c>
      <c r="M87" s="165">
        <v>8</v>
      </c>
      <c r="N87" s="263" t="s">
        <v>373</v>
      </c>
      <c r="O87" s="263" t="s">
        <v>359</v>
      </c>
      <c r="P87" s="263" t="s">
        <v>237</v>
      </c>
      <c r="Q87" s="263" t="s">
        <v>405</v>
      </c>
    </row>
    <row r="88" spans="1:17" s="321" customFormat="1" ht="39" x14ac:dyDescent="0.2">
      <c r="A88" s="257">
        <v>2.4</v>
      </c>
      <c r="B88" s="257">
        <v>2.2000000000000002</v>
      </c>
      <c r="C88" s="325" t="s">
        <v>2250</v>
      </c>
      <c r="D88" s="130">
        <f>SUM(D89:D90)</f>
        <v>28353</v>
      </c>
      <c r="E88" s="257"/>
      <c r="F88" s="257" t="s">
        <v>58</v>
      </c>
      <c r="G88" s="257" t="s">
        <v>406</v>
      </c>
      <c r="H88" s="325" t="s">
        <v>407</v>
      </c>
      <c r="I88" s="130" t="s">
        <v>18</v>
      </c>
      <c r="J88" s="167">
        <v>88.9</v>
      </c>
      <c r="K88" s="166">
        <v>2018</v>
      </c>
      <c r="L88" s="167">
        <v>92</v>
      </c>
      <c r="M88" s="167">
        <v>95</v>
      </c>
      <c r="N88" s="257" t="s">
        <v>408</v>
      </c>
      <c r="O88" s="257" t="s">
        <v>376</v>
      </c>
      <c r="P88" s="257" t="s">
        <v>237</v>
      </c>
      <c r="Q88" s="257" t="s">
        <v>409</v>
      </c>
    </row>
    <row r="89" spans="1:17" ht="39" x14ac:dyDescent="0.2">
      <c r="A89" s="263" t="s">
        <v>410</v>
      </c>
      <c r="B89" s="263" t="s">
        <v>64</v>
      </c>
      <c r="C89" s="322" t="s">
        <v>2251</v>
      </c>
      <c r="D89" s="146">
        <v>15496</v>
      </c>
      <c r="E89" s="263" t="s">
        <v>241</v>
      </c>
      <c r="F89" s="263" t="s">
        <v>206</v>
      </c>
      <c r="G89" s="263" t="s">
        <v>165</v>
      </c>
      <c r="H89" s="322" t="s">
        <v>2048</v>
      </c>
      <c r="I89" s="146" t="s">
        <v>18</v>
      </c>
      <c r="J89" s="165">
        <v>34.5</v>
      </c>
      <c r="K89" s="323">
        <v>2016</v>
      </c>
      <c r="L89" s="165">
        <v>30</v>
      </c>
      <c r="M89" s="165">
        <v>25</v>
      </c>
      <c r="N89" s="263" t="s">
        <v>411</v>
      </c>
      <c r="O89" s="263" t="s">
        <v>376</v>
      </c>
      <c r="P89" s="263" t="s">
        <v>237</v>
      </c>
      <c r="Q89" s="263" t="s">
        <v>360</v>
      </c>
    </row>
    <row r="90" spans="1:17" ht="39" x14ac:dyDescent="0.2">
      <c r="A90" s="263" t="s">
        <v>412</v>
      </c>
      <c r="B90" s="263" t="s">
        <v>413</v>
      </c>
      <c r="C90" s="322" t="s">
        <v>2253</v>
      </c>
      <c r="D90" s="146">
        <v>12857</v>
      </c>
      <c r="E90" s="263" t="s">
        <v>17</v>
      </c>
      <c r="F90" s="263" t="s">
        <v>206</v>
      </c>
      <c r="G90" s="263" t="s">
        <v>414</v>
      </c>
      <c r="H90" s="322" t="s">
        <v>2050</v>
      </c>
      <c r="I90" s="146" t="s">
        <v>18</v>
      </c>
      <c r="J90" s="165">
        <v>0</v>
      </c>
      <c r="K90" s="323">
        <v>2021</v>
      </c>
      <c r="L90" s="165">
        <v>20</v>
      </c>
      <c r="M90" s="165">
        <v>40</v>
      </c>
      <c r="N90" s="263" t="s">
        <v>415</v>
      </c>
      <c r="O90" s="263" t="s">
        <v>315</v>
      </c>
      <c r="P90" s="263" t="s">
        <v>237</v>
      </c>
      <c r="Q90" s="263" t="s">
        <v>416</v>
      </c>
    </row>
    <row r="91" spans="1:17" s="321" customFormat="1" ht="39" x14ac:dyDescent="0.2">
      <c r="A91" s="257">
        <v>2.5</v>
      </c>
      <c r="B91" s="257">
        <v>2.2000000000000002</v>
      </c>
      <c r="C91" s="325" t="s">
        <v>2254</v>
      </c>
      <c r="D91" s="130">
        <f>SUM(D92:D94)</f>
        <v>188234.80000000002</v>
      </c>
      <c r="E91" s="257"/>
      <c r="F91" s="257" t="s">
        <v>58</v>
      </c>
      <c r="G91" s="257" t="s">
        <v>224</v>
      </c>
      <c r="H91" s="325" t="s">
        <v>417</v>
      </c>
      <c r="I91" s="130" t="s">
        <v>18</v>
      </c>
      <c r="J91" s="165">
        <v>0</v>
      </c>
      <c r="K91" s="166">
        <v>2021</v>
      </c>
      <c r="L91" s="167">
        <v>70</v>
      </c>
      <c r="M91" s="167">
        <v>90</v>
      </c>
      <c r="N91" s="257" t="s">
        <v>418</v>
      </c>
      <c r="O91" s="257" t="s">
        <v>380</v>
      </c>
      <c r="P91" s="257" t="s">
        <v>237</v>
      </c>
      <c r="Q91" s="257" t="s">
        <v>212</v>
      </c>
    </row>
    <row r="92" spans="1:17" ht="39" x14ac:dyDescent="0.2">
      <c r="A92" s="263" t="s">
        <v>419</v>
      </c>
      <c r="B92" s="263" t="s">
        <v>65</v>
      </c>
      <c r="C92" s="322" t="s">
        <v>2255</v>
      </c>
      <c r="D92" s="146">
        <v>70449.600000000006</v>
      </c>
      <c r="E92" s="263" t="s">
        <v>241</v>
      </c>
      <c r="F92" s="263" t="s">
        <v>206</v>
      </c>
      <c r="G92" s="263" t="s">
        <v>420</v>
      </c>
      <c r="H92" s="322" t="s">
        <v>421</v>
      </c>
      <c r="I92" s="146" t="s">
        <v>30</v>
      </c>
      <c r="J92" s="165">
        <v>1</v>
      </c>
      <c r="K92" s="323">
        <v>2021</v>
      </c>
      <c r="L92" s="165">
        <v>2</v>
      </c>
      <c r="M92" s="165">
        <v>2</v>
      </c>
      <c r="N92" s="263" t="s">
        <v>418</v>
      </c>
      <c r="O92" s="263" t="s">
        <v>422</v>
      </c>
      <c r="P92" s="263" t="s">
        <v>237</v>
      </c>
      <c r="Q92" s="263" t="s">
        <v>212</v>
      </c>
    </row>
    <row r="93" spans="1:17" ht="39" x14ac:dyDescent="0.2">
      <c r="A93" s="263" t="s">
        <v>423</v>
      </c>
      <c r="B93" s="263" t="s">
        <v>424</v>
      </c>
      <c r="C93" s="322" t="s">
        <v>2256</v>
      </c>
      <c r="D93" s="146">
        <v>34712.6</v>
      </c>
      <c r="E93" s="263" t="s">
        <v>241</v>
      </c>
      <c r="F93" s="263" t="s">
        <v>206</v>
      </c>
      <c r="G93" s="263" t="s">
        <v>185</v>
      </c>
      <c r="H93" s="322" t="s">
        <v>425</v>
      </c>
      <c r="I93" s="146" t="s">
        <v>30</v>
      </c>
      <c r="J93" s="165">
        <v>50.68</v>
      </c>
      <c r="K93" s="323">
        <v>2018</v>
      </c>
      <c r="L93" s="165">
        <v>40</v>
      </c>
      <c r="M93" s="165">
        <v>30</v>
      </c>
      <c r="N93" s="263" t="s">
        <v>426</v>
      </c>
      <c r="O93" s="263" t="s">
        <v>229</v>
      </c>
      <c r="P93" s="263" t="s">
        <v>231</v>
      </c>
      <c r="Q93" s="263" t="s">
        <v>212</v>
      </c>
    </row>
    <row r="94" spans="1:17" ht="52" x14ac:dyDescent="0.2">
      <c r="A94" s="263" t="s">
        <v>427</v>
      </c>
      <c r="B94" s="263" t="s">
        <v>428</v>
      </c>
      <c r="C94" s="322" t="s">
        <v>2257</v>
      </c>
      <c r="D94" s="146">
        <v>83072.600000000006</v>
      </c>
      <c r="E94" s="263" t="s">
        <v>241</v>
      </c>
      <c r="F94" s="263" t="s">
        <v>206</v>
      </c>
      <c r="G94" s="263" t="s">
        <v>429</v>
      </c>
      <c r="H94" s="322" t="s">
        <v>417</v>
      </c>
      <c r="I94" s="146" t="s">
        <v>18</v>
      </c>
      <c r="J94" s="165">
        <v>0</v>
      </c>
      <c r="K94" s="323">
        <v>2021</v>
      </c>
      <c r="L94" s="165">
        <v>70</v>
      </c>
      <c r="M94" s="165">
        <v>90</v>
      </c>
      <c r="N94" s="263" t="s">
        <v>418</v>
      </c>
      <c r="O94" s="263" t="s">
        <v>380</v>
      </c>
      <c r="P94" s="263" t="s">
        <v>237</v>
      </c>
      <c r="Q94" s="263" t="s">
        <v>212</v>
      </c>
    </row>
    <row r="95" spans="1:17" s="321" customFormat="1" ht="78" x14ac:dyDescent="0.2">
      <c r="A95" s="257">
        <v>3</v>
      </c>
      <c r="B95" s="257" t="s">
        <v>2170</v>
      </c>
      <c r="C95" s="325" t="s">
        <v>2258</v>
      </c>
      <c r="D95" s="130">
        <f>SUM(D96)</f>
        <v>280850</v>
      </c>
      <c r="E95" s="257"/>
      <c r="F95" s="257"/>
      <c r="G95" s="257"/>
      <c r="H95" s="325" t="s">
        <v>430</v>
      </c>
      <c r="I95" s="130" t="s">
        <v>18</v>
      </c>
      <c r="J95" s="167">
        <v>74.8</v>
      </c>
      <c r="K95" s="166">
        <v>2020</v>
      </c>
      <c r="L95" s="167">
        <v>90</v>
      </c>
      <c r="M95" s="167">
        <v>100</v>
      </c>
      <c r="N95" s="257" t="s">
        <v>431</v>
      </c>
      <c r="O95" s="257" t="s">
        <v>432</v>
      </c>
      <c r="P95" s="257" t="s">
        <v>237</v>
      </c>
      <c r="Q95" s="257" t="s">
        <v>433</v>
      </c>
    </row>
    <row r="96" spans="1:17" s="321" customFormat="1" ht="65" x14ac:dyDescent="0.2">
      <c r="A96" s="257">
        <v>3.1</v>
      </c>
      <c r="B96" s="257">
        <v>2.1</v>
      </c>
      <c r="C96" s="325" t="s">
        <v>2260</v>
      </c>
      <c r="D96" s="130">
        <f>SUM(D97:D111)</f>
        <v>280850</v>
      </c>
      <c r="E96" s="257"/>
      <c r="F96" s="257" t="s">
        <v>434</v>
      </c>
      <c r="G96" s="257" t="s">
        <v>224</v>
      </c>
      <c r="H96" s="325" t="s">
        <v>2773</v>
      </c>
      <c r="I96" s="130" t="s">
        <v>18</v>
      </c>
      <c r="J96" s="167">
        <v>54.6</v>
      </c>
      <c r="K96" s="166">
        <v>2020</v>
      </c>
      <c r="L96" s="167">
        <v>90</v>
      </c>
      <c r="M96" s="167">
        <v>95</v>
      </c>
      <c r="N96" s="257" t="s">
        <v>435</v>
      </c>
      <c r="O96" s="257" t="s">
        <v>432</v>
      </c>
      <c r="P96" s="257" t="s">
        <v>237</v>
      </c>
      <c r="Q96" s="257" t="s">
        <v>436</v>
      </c>
    </row>
    <row r="97" spans="1:17" ht="65" x14ac:dyDescent="0.2">
      <c r="A97" s="263" t="s">
        <v>437</v>
      </c>
      <c r="B97" s="263" t="s">
        <v>2100</v>
      </c>
      <c r="C97" s="322" t="s">
        <v>438</v>
      </c>
      <c r="D97" s="146">
        <v>3000</v>
      </c>
      <c r="E97" s="263" t="s">
        <v>241</v>
      </c>
      <c r="F97" s="263" t="s">
        <v>298</v>
      </c>
      <c r="G97" s="263" t="s">
        <v>224</v>
      </c>
      <c r="H97" s="322" t="s">
        <v>439</v>
      </c>
      <c r="I97" s="146" t="s">
        <v>30</v>
      </c>
      <c r="J97" s="165" t="s">
        <v>235</v>
      </c>
      <c r="K97" s="323" t="s">
        <v>235</v>
      </c>
      <c r="L97" s="165" t="s">
        <v>440</v>
      </c>
      <c r="M97" s="165" t="s">
        <v>441</v>
      </c>
      <c r="N97" s="263" t="s">
        <v>1923</v>
      </c>
      <c r="O97" s="263" t="s">
        <v>1922</v>
      </c>
      <c r="P97" s="263" t="s">
        <v>237</v>
      </c>
      <c r="Q97" s="263" t="s">
        <v>436</v>
      </c>
    </row>
    <row r="98" spans="1:17" ht="65" x14ac:dyDescent="0.2">
      <c r="A98" s="434" t="s">
        <v>442</v>
      </c>
      <c r="B98" s="501" t="s">
        <v>2102</v>
      </c>
      <c r="C98" s="502" t="s">
        <v>2261</v>
      </c>
      <c r="D98" s="405">
        <v>16500</v>
      </c>
      <c r="E98" s="501" t="s">
        <v>241</v>
      </c>
      <c r="F98" s="501" t="s">
        <v>298</v>
      </c>
      <c r="G98" s="501" t="s">
        <v>224</v>
      </c>
      <c r="H98" s="322" t="s">
        <v>2054</v>
      </c>
      <c r="I98" s="146" t="s">
        <v>30</v>
      </c>
      <c r="J98" s="165" t="s">
        <v>443</v>
      </c>
      <c r="K98" s="323">
        <v>2021</v>
      </c>
      <c r="L98" s="165">
        <v>300</v>
      </c>
      <c r="M98" s="165">
        <v>1000</v>
      </c>
      <c r="N98" s="263" t="s">
        <v>435</v>
      </c>
      <c r="O98" s="263" t="s">
        <v>444</v>
      </c>
      <c r="P98" s="263" t="s">
        <v>237</v>
      </c>
      <c r="Q98" s="263" t="s">
        <v>298</v>
      </c>
    </row>
    <row r="99" spans="1:17" ht="52" x14ac:dyDescent="0.2">
      <c r="A99" s="497"/>
      <c r="B99" s="501"/>
      <c r="C99" s="502"/>
      <c r="D99" s="405"/>
      <c r="E99" s="501"/>
      <c r="F99" s="501"/>
      <c r="G99" s="501"/>
      <c r="H99" s="322" t="s">
        <v>2055</v>
      </c>
      <c r="I99" s="146" t="s">
        <v>30</v>
      </c>
      <c r="J99" s="165" t="s">
        <v>235</v>
      </c>
      <c r="K99" s="323" t="s">
        <v>235</v>
      </c>
      <c r="L99" s="165">
        <v>1000</v>
      </c>
      <c r="M99" s="165">
        <v>4000</v>
      </c>
      <c r="N99" s="263" t="s">
        <v>445</v>
      </c>
      <c r="O99" s="263" t="s">
        <v>432</v>
      </c>
      <c r="P99" s="263" t="s">
        <v>237</v>
      </c>
      <c r="Q99" s="263" t="s">
        <v>298</v>
      </c>
    </row>
    <row r="100" spans="1:17" ht="52" x14ac:dyDescent="0.2">
      <c r="A100" s="435"/>
      <c r="B100" s="501"/>
      <c r="C100" s="502"/>
      <c r="D100" s="405"/>
      <c r="E100" s="501"/>
      <c r="F100" s="501"/>
      <c r="G100" s="501"/>
      <c r="H100" s="322" t="s">
        <v>2056</v>
      </c>
      <c r="I100" s="146" t="s">
        <v>30</v>
      </c>
      <c r="J100" s="165">
        <v>57</v>
      </c>
      <c r="K100" s="323">
        <v>2021</v>
      </c>
      <c r="L100" s="165" t="s">
        <v>446</v>
      </c>
      <c r="M100" s="165" t="s">
        <v>447</v>
      </c>
      <c r="N100" s="263" t="s">
        <v>445</v>
      </c>
      <c r="O100" s="263" t="s">
        <v>432</v>
      </c>
      <c r="P100" s="263" t="s">
        <v>237</v>
      </c>
      <c r="Q100" s="263" t="s">
        <v>298</v>
      </c>
    </row>
    <row r="101" spans="1:17" ht="141" customHeight="1" x14ac:dyDescent="0.2">
      <c r="A101" s="434" t="s">
        <v>448</v>
      </c>
      <c r="B101" s="501" t="s">
        <v>2103</v>
      </c>
      <c r="C101" s="502" t="s">
        <v>2263</v>
      </c>
      <c r="D101" s="405">
        <v>56000</v>
      </c>
      <c r="E101" s="434" t="s">
        <v>449</v>
      </c>
      <c r="F101" s="501" t="s">
        <v>121</v>
      </c>
      <c r="G101" s="501" t="s">
        <v>224</v>
      </c>
      <c r="H101" s="322" t="s">
        <v>2057</v>
      </c>
      <c r="I101" s="146" t="s">
        <v>18</v>
      </c>
      <c r="J101" s="165" t="s">
        <v>235</v>
      </c>
      <c r="K101" s="263" t="s">
        <v>235</v>
      </c>
      <c r="L101" s="165">
        <v>80</v>
      </c>
      <c r="M101" s="165">
        <v>100</v>
      </c>
      <c r="N101" s="263" t="s">
        <v>435</v>
      </c>
      <c r="O101" s="263" t="s">
        <v>1934</v>
      </c>
      <c r="P101" s="263" t="s">
        <v>237</v>
      </c>
      <c r="Q101" s="263" t="s">
        <v>436</v>
      </c>
    </row>
    <row r="102" spans="1:17" ht="141" customHeight="1" x14ac:dyDescent="0.2">
      <c r="A102" s="497"/>
      <c r="B102" s="501"/>
      <c r="C102" s="502"/>
      <c r="D102" s="405"/>
      <c r="E102" s="497"/>
      <c r="F102" s="501"/>
      <c r="G102" s="501"/>
      <c r="H102" s="322" t="s">
        <v>2058</v>
      </c>
      <c r="I102" s="146" t="s">
        <v>30</v>
      </c>
      <c r="J102" s="165" t="s">
        <v>235</v>
      </c>
      <c r="K102" s="323" t="s">
        <v>235</v>
      </c>
      <c r="L102" s="165" t="s">
        <v>451</v>
      </c>
      <c r="M102" s="165" t="s">
        <v>451</v>
      </c>
      <c r="N102" s="263" t="s">
        <v>452</v>
      </c>
      <c r="O102" s="263" t="s">
        <v>43</v>
      </c>
      <c r="P102" s="263" t="s">
        <v>237</v>
      </c>
      <c r="Q102" s="263" t="s">
        <v>453</v>
      </c>
    </row>
    <row r="103" spans="1:17" ht="141" customHeight="1" x14ac:dyDescent="0.2">
      <c r="A103" s="435"/>
      <c r="B103" s="501"/>
      <c r="C103" s="502"/>
      <c r="D103" s="405"/>
      <c r="E103" s="435"/>
      <c r="F103" s="501"/>
      <c r="G103" s="501"/>
      <c r="H103" s="322" t="s">
        <v>2059</v>
      </c>
      <c r="I103" s="146" t="s">
        <v>30</v>
      </c>
      <c r="J103" s="165" t="s">
        <v>235</v>
      </c>
      <c r="K103" s="323" t="s">
        <v>235</v>
      </c>
      <c r="L103" s="165" t="s">
        <v>454</v>
      </c>
      <c r="M103" s="165" t="s">
        <v>454</v>
      </c>
      <c r="N103" s="263" t="s">
        <v>452</v>
      </c>
      <c r="O103" s="263" t="s">
        <v>43</v>
      </c>
      <c r="P103" s="263" t="s">
        <v>237</v>
      </c>
      <c r="Q103" s="263" t="s">
        <v>453</v>
      </c>
    </row>
    <row r="104" spans="1:17" ht="124.5" customHeight="1" x14ac:dyDescent="0.2">
      <c r="A104" s="434" t="s">
        <v>455</v>
      </c>
      <c r="B104" s="501" t="s">
        <v>2104</v>
      </c>
      <c r="C104" s="502" t="s">
        <v>2264</v>
      </c>
      <c r="D104" s="405">
        <v>12500</v>
      </c>
      <c r="E104" s="501" t="s">
        <v>241</v>
      </c>
      <c r="F104" s="501" t="s">
        <v>121</v>
      </c>
      <c r="G104" s="501" t="s">
        <v>2698</v>
      </c>
      <c r="H104" s="322" t="s">
        <v>2060</v>
      </c>
      <c r="I104" s="146" t="s">
        <v>18</v>
      </c>
      <c r="J104" s="165" t="s">
        <v>456</v>
      </c>
      <c r="K104" s="323">
        <v>2021</v>
      </c>
      <c r="L104" s="165">
        <v>0.5</v>
      </c>
      <c r="M104" s="165">
        <v>0.9</v>
      </c>
      <c r="N104" s="263" t="s">
        <v>1935</v>
      </c>
      <c r="O104" s="263" t="s">
        <v>457</v>
      </c>
      <c r="P104" s="263" t="s">
        <v>237</v>
      </c>
      <c r="Q104" s="263" t="s">
        <v>458</v>
      </c>
    </row>
    <row r="105" spans="1:17" ht="124.5" customHeight="1" x14ac:dyDescent="0.2">
      <c r="A105" s="435"/>
      <c r="B105" s="501"/>
      <c r="C105" s="502"/>
      <c r="D105" s="405"/>
      <c r="E105" s="501"/>
      <c r="F105" s="501"/>
      <c r="G105" s="501"/>
      <c r="H105" s="322" t="s">
        <v>459</v>
      </c>
      <c r="I105" s="146" t="s">
        <v>18</v>
      </c>
      <c r="J105" s="165" t="s">
        <v>235</v>
      </c>
      <c r="K105" s="323" t="s">
        <v>235</v>
      </c>
      <c r="L105" s="165">
        <v>60</v>
      </c>
      <c r="M105" s="165">
        <v>80</v>
      </c>
      <c r="N105" s="263" t="s">
        <v>1935</v>
      </c>
      <c r="O105" s="263" t="s">
        <v>457</v>
      </c>
      <c r="P105" s="263" t="s">
        <v>237</v>
      </c>
      <c r="Q105" s="263" t="s">
        <v>458</v>
      </c>
    </row>
    <row r="106" spans="1:17" ht="52" x14ac:dyDescent="0.2">
      <c r="A106" s="434" t="s">
        <v>460</v>
      </c>
      <c r="B106" s="501" t="s">
        <v>461</v>
      </c>
      <c r="C106" s="502" t="s">
        <v>2660</v>
      </c>
      <c r="D106" s="405">
        <v>4600</v>
      </c>
      <c r="E106" s="501" t="s">
        <v>449</v>
      </c>
      <c r="F106" s="501" t="s">
        <v>298</v>
      </c>
      <c r="G106" s="501" t="s">
        <v>462</v>
      </c>
      <c r="H106" s="322" t="s">
        <v>2778</v>
      </c>
      <c r="I106" s="146" t="s">
        <v>18</v>
      </c>
      <c r="J106" s="165" t="s">
        <v>235</v>
      </c>
      <c r="K106" s="323" t="s">
        <v>235</v>
      </c>
      <c r="L106" s="165">
        <v>70</v>
      </c>
      <c r="M106" s="165">
        <v>90</v>
      </c>
      <c r="N106" s="263" t="s">
        <v>463</v>
      </c>
      <c r="O106" s="263" t="s">
        <v>432</v>
      </c>
      <c r="P106" s="263" t="s">
        <v>237</v>
      </c>
      <c r="Q106" s="263" t="s">
        <v>433</v>
      </c>
    </row>
    <row r="107" spans="1:17" ht="104" x14ac:dyDescent="0.2">
      <c r="A107" s="435"/>
      <c r="B107" s="501"/>
      <c r="C107" s="502"/>
      <c r="D107" s="405"/>
      <c r="E107" s="501"/>
      <c r="F107" s="501"/>
      <c r="G107" s="501"/>
      <c r="H107" s="322" t="s">
        <v>2779</v>
      </c>
      <c r="I107" s="146" t="s">
        <v>18</v>
      </c>
      <c r="J107" s="165">
        <v>48</v>
      </c>
      <c r="K107" s="323">
        <v>2020</v>
      </c>
      <c r="L107" s="165">
        <v>70</v>
      </c>
      <c r="M107" s="165">
        <v>90</v>
      </c>
      <c r="N107" s="263" t="s">
        <v>1936</v>
      </c>
      <c r="O107" s="263" t="s">
        <v>432</v>
      </c>
      <c r="P107" s="263" t="s">
        <v>237</v>
      </c>
      <c r="Q107" s="263" t="s">
        <v>433</v>
      </c>
    </row>
    <row r="108" spans="1:17" ht="65" x14ac:dyDescent="0.2">
      <c r="A108" s="263" t="s">
        <v>464</v>
      </c>
      <c r="B108" s="263" t="s">
        <v>2105</v>
      </c>
      <c r="C108" s="322" t="s">
        <v>2266</v>
      </c>
      <c r="D108" s="146">
        <v>13250</v>
      </c>
      <c r="E108" s="263" t="s">
        <v>449</v>
      </c>
      <c r="F108" s="263" t="s">
        <v>298</v>
      </c>
      <c r="G108" s="263" t="s">
        <v>465</v>
      </c>
      <c r="H108" s="322" t="s">
        <v>2780</v>
      </c>
      <c r="I108" s="146" t="s">
        <v>18</v>
      </c>
      <c r="J108" s="165" t="s">
        <v>235</v>
      </c>
      <c r="K108" s="323" t="s">
        <v>235</v>
      </c>
      <c r="L108" s="165">
        <v>80</v>
      </c>
      <c r="M108" s="165">
        <v>100</v>
      </c>
      <c r="N108" s="263" t="s">
        <v>466</v>
      </c>
      <c r="O108" s="263" t="s">
        <v>1934</v>
      </c>
      <c r="P108" s="263" t="s">
        <v>237</v>
      </c>
      <c r="Q108" s="263" t="s">
        <v>467</v>
      </c>
    </row>
    <row r="109" spans="1:17" ht="39" x14ac:dyDescent="0.2">
      <c r="A109" s="263" t="s">
        <v>468</v>
      </c>
      <c r="B109" s="263" t="s">
        <v>2106</v>
      </c>
      <c r="C109" s="322" t="s">
        <v>2267</v>
      </c>
      <c r="D109" s="146">
        <v>120000</v>
      </c>
      <c r="E109" s="263" t="s">
        <v>469</v>
      </c>
      <c r="F109" s="263" t="s">
        <v>121</v>
      </c>
      <c r="G109" s="263" t="s">
        <v>144</v>
      </c>
      <c r="H109" s="322" t="s">
        <v>470</v>
      </c>
      <c r="I109" s="146" t="s">
        <v>30</v>
      </c>
      <c r="J109" s="165" t="s">
        <v>235</v>
      </c>
      <c r="K109" s="323" t="s">
        <v>235</v>
      </c>
      <c r="L109" s="165">
        <v>30</v>
      </c>
      <c r="M109" s="165">
        <v>50</v>
      </c>
      <c r="N109" s="263" t="s">
        <v>452</v>
      </c>
      <c r="O109" s="263" t="s">
        <v>1934</v>
      </c>
      <c r="P109" s="263" t="s">
        <v>237</v>
      </c>
      <c r="Q109" s="263" t="s">
        <v>471</v>
      </c>
    </row>
    <row r="110" spans="1:17" ht="39" x14ac:dyDescent="0.2">
      <c r="A110" s="434" t="s">
        <v>472</v>
      </c>
      <c r="B110" s="501" t="s">
        <v>473</v>
      </c>
      <c r="C110" s="502" t="s">
        <v>2268</v>
      </c>
      <c r="D110" s="405">
        <v>55000</v>
      </c>
      <c r="E110" s="501" t="s">
        <v>449</v>
      </c>
      <c r="F110" s="501" t="s">
        <v>298</v>
      </c>
      <c r="G110" s="501" t="s">
        <v>465</v>
      </c>
      <c r="H110" s="322" t="s">
        <v>474</v>
      </c>
      <c r="I110" s="146" t="s">
        <v>30</v>
      </c>
      <c r="J110" s="165" t="s">
        <v>235</v>
      </c>
      <c r="K110" s="323" t="s">
        <v>235</v>
      </c>
      <c r="L110" s="165" t="s">
        <v>1926</v>
      </c>
      <c r="M110" s="165" t="s">
        <v>1928</v>
      </c>
      <c r="N110" s="263" t="s">
        <v>466</v>
      </c>
      <c r="O110" s="263" t="s">
        <v>1934</v>
      </c>
      <c r="P110" s="263" t="s">
        <v>237</v>
      </c>
      <c r="Q110" s="263" t="s">
        <v>467</v>
      </c>
    </row>
    <row r="111" spans="1:17" ht="65" x14ac:dyDescent="0.2">
      <c r="A111" s="435"/>
      <c r="B111" s="501"/>
      <c r="C111" s="502"/>
      <c r="D111" s="405"/>
      <c r="E111" s="501"/>
      <c r="F111" s="501"/>
      <c r="G111" s="501"/>
      <c r="H111" s="322" t="s">
        <v>2083</v>
      </c>
      <c r="I111" s="146" t="s">
        <v>30</v>
      </c>
      <c r="J111" s="165" t="s">
        <v>475</v>
      </c>
      <c r="K111" s="323">
        <v>2021</v>
      </c>
      <c r="L111" s="165" t="s">
        <v>1929</v>
      </c>
      <c r="M111" s="165" t="s">
        <v>1930</v>
      </c>
      <c r="N111" s="263" t="s">
        <v>476</v>
      </c>
      <c r="O111" s="263" t="s">
        <v>1934</v>
      </c>
      <c r="P111" s="263" t="s">
        <v>231</v>
      </c>
      <c r="Q111" s="263" t="s">
        <v>467</v>
      </c>
    </row>
    <row r="112" spans="1:17" s="321" customFormat="1" ht="112.5" customHeight="1" x14ac:dyDescent="0.2">
      <c r="A112" s="257">
        <v>4</v>
      </c>
      <c r="B112" s="257">
        <v>2</v>
      </c>
      <c r="C112" s="325" t="s">
        <v>2269</v>
      </c>
      <c r="D112" s="130">
        <f>SUM(D113)</f>
        <v>525460</v>
      </c>
      <c r="E112" s="257"/>
      <c r="F112" s="257"/>
      <c r="G112" s="257"/>
      <c r="H112" s="325" t="s">
        <v>477</v>
      </c>
      <c r="I112" s="130" t="s">
        <v>18</v>
      </c>
      <c r="J112" s="167" t="s">
        <v>235</v>
      </c>
      <c r="K112" s="166" t="s">
        <v>235</v>
      </c>
      <c r="L112" s="167">
        <v>0.5</v>
      </c>
      <c r="M112" s="167">
        <v>0.7</v>
      </c>
      <c r="N112" s="257" t="s">
        <v>478</v>
      </c>
      <c r="O112" s="257" t="s">
        <v>1934</v>
      </c>
      <c r="P112" s="257" t="s">
        <v>237</v>
      </c>
      <c r="Q112" s="257" t="s">
        <v>479</v>
      </c>
    </row>
    <row r="113" spans="1:17" s="321" customFormat="1" ht="112.5" customHeight="1" x14ac:dyDescent="0.2">
      <c r="A113" s="257">
        <v>4.0999999999999996</v>
      </c>
      <c r="B113" s="257" t="s">
        <v>2121</v>
      </c>
      <c r="C113" s="325" t="s">
        <v>2271</v>
      </c>
      <c r="D113" s="130">
        <f>SUM(D114:D136)</f>
        <v>525460</v>
      </c>
      <c r="E113" s="257"/>
      <c r="F113" s="257" t="s">
        <v>480</v>
      </c>
      <c r="G113" s="257" t="s">
        <v>481</v>
      </c>
      <c r="H113" s="325" t="s">
        <v>2781</v>
      </c>
      <c r="I113" s="130" t="s">
        <v>18</v>
      </c>
      <c r="J113" s="167" t="s">
        <v>482</v>
      </c>
      <c r="K113" s="166">
        <v>2022</v>
      </c>
      <c r="L113" s="167" t="s">
        <v>483</v>
      </c>
      <c r="M113" s="167" t="s">
        <v>484</v>
      </c>
      <c r="N113" s="257" t="s">
        <v>478</v>
      </c>
      <c r="O113" s="257" t="s">
        <v>1934</v>
      </c>
      <c r="P113" s="257" t="s">
        <v>237</v>
      </c>
      <c r="Q113" s="257" t="s">
        <v>458</v>
      </c>
    </row>
    <row r="114" spans="1:17" ht="39" x14ac:dyDescent="0.2">
      <c r="A114" s="434" t="s">
        <v>485</v>
      </c>
      <c r="B114" s="501" t="s">
        <v>2108</v>
      </c>
      <c r="C114" s="502" t="s">
        <v>2272</v>
      </c>
      <c r="D114" s="405">
        <v>98250</v>
      </c>
      <c r="E114" s="501" t="s">
        <v>241</v>
      </c>
      <c r="F114" s="501" t="s">
        <v>121</v>
      </c>
      <c r="G114" s="501" t="s">
        <v>2699</v>
      </c>
      <c r="H114" s="322" t="s">
        <v>2783</v>
      </c>
      <c r="I114" s="146" t="s">
        <v>18</v>
      </c>
      <c r="J114" s="165" t="s">
        <v>486</v>
      </c>
      <c r="K114" s="323">
        <v>2018</v>
      </c>
      <c r="L114" s="165">
        <v>45</v>
      </c>
      <c r="M114" s="165">
        <v>80</v>
      </c>
      <c r="N114" s="263" t="s">
        <v>487</v>
      </c>
      <c r="O114" s="263" t="s">
        <v>1934</v>
      </c>
      <c r="P114" s="263" t="s">
        <v>237</v>
      </c>
      <c r="Q114" s="263" t="s">
        <v>453</v>
      </c>
    </row>
    <row r="115" spans="1:17" ht="48" customHeight="1" x14ac:dyDescent="0.2">
      <c r="A115" s="497"/>
      <c r="B115" s="501"/>
      <c r="C115" s="502"/>
      <c r="D115" s="405"/>
      <c r="E115" s="501"/>
      <c r="F115" s="501"/>
      <c r="G115" s="501"/>
      <c r="H115" s="322" t="s">
        <v>2784</v>
      </c>
      <c r="I115" s="146" t="s">
        <v>18</v>
      </c>
      <c r="J115" s="165" t="s">
        <v>488</v>
      </c>
      <c r="K115" s="323">
        <v>2022</v>
      </c>
      <c r="L115" s="165">
        <v>56</v>
      </c>
      <c r="M115" s="165">
        <v>80</v>
      </c>
      <c r="N115" s="263" t="s">
        <v>487</v>
      </c>
      <c r="O115" s="263" t="s">
        <v>1934</v>
      </c>
      <c r="P115" s="263" t="s">
        <v>237</v>
      </c>
      <c r="Q115" s="263" t="s">
        <v>453</v>
      </c>
    </row>
    <row r="116" spans="1:17" ht="48" customHeight="1" x14ac:dyDescent="0.2">
      <c r="A116" s="497"/>
      <c r="B116" s="501"/>
      <c r="C116" s="502"/>
      <c r="D116" s="405"/>
      <c r="E116" s="501"/>
      <c r="F116" s="501"/>
      <c r="G116" s="501"/>
      <c r="H116" s="322" t="s">
        <v>2785</v>
      </c>
      <c r="I116" s="146" t="s">
        <v>18</v>
      </c>
      <c r="J116" s="165">
        <v>7</v>
      </c>
      <c r="K116" s="323">
        <v>2022</v>
      </c>
      <c r="L116" s="165">
        <v>40</v>
      </c>
      <c r="M116" s="165">
        <v>62</v>
      </c>
      <c r="N116" s="263" t="s">
        <v>487</v>
      </c>
      <c r="O116" s="263" t="s">
        <v>1934</v>
      </c>
      <c r="P116" s="263" t="s">
        <v>237</v>
      </c>
      <c r="Q116" s="263" t="s">
        <v>453</v>
      </c>
    </row>
    <row r="117" spans="1:17" ht="48" customHeight="1" x14ac:dyDescent="0.2">
      <c r="A117" s="497"/>
      <c r="B117" s="501"/>
      <c r="C117" s="502"/>
      <c r="D117" s="405"/>
      <c r="E117" s="501"/>
      <c r="F117" s="501"/>
      <c r="G117" s="501"/>
      <c r="H117" s="322" t="s">
        <v>2787</v>
      </c>
      <c r="I117" s="146" t="s">
        <v>18</v>
      </c>
      <c r="J117" s="165">
        <v>12</v>
      </c>
      <c r="K117" s="323" t="s">
        <v>313</v>
      </c>
      <c r="L117" s="165">
        <v>32</v>
      </c>
      <c r="M117" s="165">
        <v>56</v>
      </c>
      <c r="N117" s="263" t="s">
        <v>487</v>
      </c>
      <c r="O117" s="263" t="s">
        <v>1934</v>
      </c>
      <c r="P117" s="263" t="s">
        <v>237</v>
      </c>
      <c r="Q117" s="263" t="s">
        <v>453</v>
      </c>
    </row>
    <row r="118" spans="1:17" ht="48" customHeight="1" x14ac:dyDescent="0.2">
      <c r="A118" s="435"/>
      <c r="B118" s="501"/>
      <c r="C118" s="502"/>
      <c r="D118" s="405"/>
      <c r="E118" s="501"/>
      <c r="F118" s="501"/>
      <c r="G118" s="501"/>
      <c r="H118" s="322" t="s">
        <v>2789</v>
      </c>
      <c r="I118" s="146" t="s">
        <v>18</v>
      </c>
      <c r="J118" s="165" t="s">
        <v>235</v>
      </c>
      <c r="K118" s="323" t="s">
        <v>235</v>
      </c>
      <c r="L118" s="165" t="s">
        <v>1931</v>
      </c>
      <c r="M118" s="165" t="s">
        <v>1932</v>
      </c>
      <c r="N118" s="263" t="s">
        <v>489</v>
      </c>
      <c r="O118" s="263" t="s">
        <v>450</v>
      </c>
      <c r="P118" s="263" t="s">
        <v>237</v>
      </c>
      <c r="Q118" s="263" t="s">
        <v>490</v>
      </c>
    </row>
    <row r="119" spans="1:17" ht="87" customHeight="1" x14ac:dyDescent="0.2">
      <c r="A119" s="434" t="s">
        <v>491</v>
      </c>
      <c r="B119" s="501" t="s">
        <v>2109</v>
      </c>
      <c r="C119" s="502" t="s">
        <v>2273</v>
      </c>
      <c r="D119" s="405">
        <v>115260</v>
      </c>
      <c r="E119" s="434" t="s">
        <v>17</v>
      </c>
      <c r="F119" s="434" t="s">
        <v>121</v>
      </c>
      <c r="G119" s="434" t="s">
        <v>492</v>
      </c>
      <c r="H119" s="322" t="s">
        <v>2790</v>
      </c>
      <c r="I119" s="146" t="s">
        <v>30</v>
      </c>
      <c r="J119" s="165">
        <v>28.1</v>
      </c>
      <c r="K119" s="323">
        <v>2022</v>
      </c>
      <c r="L119" s="165">
        <v>25</v>
      </c>
      <c r="M119" s="165">
        <v>20</v>
      </c>
      <c r="N119" s="263" t="s">
        <v>487</v>
      </c>
      <c r="O119" s="263" t="s">
        <v>1937</v>
      </c>
      <c r="P119" s="263" t="s">
        <v>237</v>
      </c>
      <c r="Q119" s="263" t="s">
        <v>458</v>
      </c>
    </row>
    <row r="120" spans="1:17" ht="87" customHeight="1" x14ac:dyDescent="0.2">
      <c r="A120" s="435"/>
      <c r="B120" s="501"/>
      <c r="C120" s="502"/>
      <c r="D120" s="405"/>
      <c r="E120" s="435"/>
      <c r="F120" s="435"/>
      <c r="G120" s="435"/>
      <c r="H120" s="322" t="s">
        <v>2791</v>
      </c>
      <c r="I120" s="146" t="s">
        <v>30</v>
      </c>
      <c r="J120" s="165">
        <v>31.7</v>
      </c>
      <c r="K120" s="323">
        <v>2022</v>
      </c>
      <c r="L120" s="165">
        <v>30</v>
      </c>
      <c r="M120" s="165">
        <v>25</v>
      </c>
      <c r="N120" s="263" t="s">
        <v>487</v>
      </c>
      <c r="O120" s="263" t="s">
        <v>493</v>
      </c>
      <c r="P120" s="263" t="s">
        <v>237</v>
      </c>
      <c r="Q120" s="263" t="s">
        <v>458</v>
      </c>
    </row>
    <row r="121" spans="1:17" ht="39" x14ac:dyDescent="0.2">
      <c r="A121" s="434" t="s">
        <v>494</v>
      </c>
      <c r="B121" s="501" t="s">
        <v>2111</v>
      </c>
      <c r="C121" s="502" t="s">
        <v>2275</v>
      </c>
      <c r="D121" s="405">
        <v>168200</v>
      </c>
      <c r="E121" s="501" t="s">
        <v>241</v>
      </c>
      <c r="F121" s="501" t="s">
        <v>121</v>
      </c>
      <c r="G121" s="501" t="s">
        <v>495</v>
      </c>
      <c r="H121" s="322" t="s">
        <v>2792</v>
      </c>
      <c r="I121" s="146" t="s">
        <v>18</v>
      </c>
      <c r="J121" s="165" t="s">
        <v>496</v>
      </c>
      <c r="K121" s="323">
        <v>2021</v>
      </c>
      <c r="L121" s="165" t="s">
        <v>497</v>
      </c>
      <c r="M121" s="165">
        <v>100</v>
      </c>
      <c r="N121" s="263" t="s">
        <v>487</v>
      </c>
      <c r="O121" s="263" t="s">
        <v>1934</v>
      </c>
      <c r="P121" s="263" t="s">
        <v>237</v>
      </c>
      <c r="Q121" s="263" t="s">
        <v>121</v>
      </c>
    </row>
    <row r="122" spans="1:17" ht="39" x14ac:dyDescent="0.2">
      <c r="A122" s="497"/>
      <c r="B122" s="501"/>
      <c r="C122" s="502"/>
      <c r="D122" s="405"/>
      <c r="E122" s="501"/>
      <c r="F122" s="501"/>
      <c r="G122" s="501"/>
      <c r="H122" s="322" t="s">
        <v>2793</v>
      </c>
      <c r="I122" s="146" t="s">
        <v>18</v>
      </c>
      <c r="J122" s="165">
        <v>23</v>
      </c>
      <c r="K122" s="323">
        <v>2020</v>
      </c>
      <c r="L122" s="165">
        <v>42</v>
      </c>
      <c r="M122" s="165">
        <v>80</v>
      </c>
      <c r="N122" s="263" t="s">
        <v>487</v>
      </c>
      <c r="O122" s="263" t="s">
        <v>1934</v>
      </c>
      <c r="P122" s="263" t="s">
        <v>237</v>
      </c>
      <c r="Q122" s="263" t="s">
        <v>121</v>
      </c>
    </row>
    <row r="123" spans="1:17" ht="39" x14ac:dyDescent="0.2">
      <c r="A123" s="497"/>
      <c r="B123" s="501"/>
      <c r="C123" s="502"/>
      <c r="D123" s="405"/>
      <c r="E123" s="501"/>
      <c r="F123" s="501"/>
      <c r="G123" s="501"/>
      <c r="H123" s="322" t="s">
        <v>2794</v>
      </c>
      <c r="I123" s="146" t="s">
        <v>18</v>
      </c>
      <c r="J123" s="165">
        <v>56</v>
      </c>
      <c r="K123" s="323">
        <v>2020</v>
      </c>
      <c r="L123" s="165">
        <v>65</v>
      </c>
      <c r="M123" s="165">
        <v>82</v>
      </c>
      <c r="N123" s="263" t="s">
        <v>489</v>
      </c>
      <c r="O123" s="263" t="s">
        <v>1934</v>
      </c>
      <c r="P123" s="263" t="s">
        <v>237</v>
      </c>
      <c r="Q123" s="263" t="s">
        <v>121</v>
      </c>
    </row>
    <row r="124" spans="1:17" ht="39" x14ac:dyDescent="0.2">
      <c r="A124" s="435"/>
      <c r="B124" s="501"/>
      <c r="C124" s="502"/>
      <c r="D124" s="405"/>
      <c r="E124" s="501"/>
      <c r="F124" s="501"/>
      <c r="G124" s="501"/>
      <c r="H124" s="322" t="s">
        <v>498</v>
      </c>
      <c r="I124" s="146" t="s">
        <v>18</v>
      </c>
      <c r="J124" s="165" t="s">
        <v>235</v>
      </c>
      <c r="K124" s="323" t="s">
        <v>235</v>
      </c>
      <c r="L124" s="165">
        <v>60</v>
      </c>
      <c r="M124" s="165">
        <v>100</v>
      </c>
      <c r="N124" s="263" t="s">
        <v>499</v>
      </c>
      <c r="O124" s="263" t="s">
        <v>1934</v>
      </c>
      <c r="P124" s="263" t="s">
        <v>237</v>
      </c>
      <c r="Q124" s="263" t="s">
        <v>121</v>
      </c>
    </row>
    <row r="125" spans="1:17" ht="39" x14ac:dyDescent="0.2">
      <c r="A125" s="434" t="s">
        <v>500</v>
      </c>
      <c r="B125" s="501" t="s">
        <v>2112</v>
      </c>
      <c r="C125" s="502" t="s">
        <v>1924</v>
      </c>
      <c r="D125" s="405">
        <v>87200</v>
      </c>
      <c r="E125" s="434" t="s">
        <v>17</v>
      </c>
      <c r="F125" s="501" t="s">
        <v>501</v>
      </c>
      <c r="G125" s="501" t="s">
        <v>224</v>
      </c>
      <c r="H125" s="322" t="s">
        <v>2796</v>
      </c>
      <c r="I125" s="146" t="s">
        <v>516</v>
      </c>
      <c r="J125" s="165" t="s">
        <v>2034</v>
      </c>
      <c r="K125" s="323">
        <v>2021</v>
      </c>
      <c r="L125" s="165">
        <v>15</v>
      </c>
      <c r="M125" s="165">
        <v>30</v>
      </c>
      <c r="N125" s="263" t="s">
        <v>452</v>
      </c>
      <c r="O125" s="263" t="s">
        <v>1934</v>
      </c>
      <c r="P125" s="263" t="s">
        <v>237</v>
      </c>
      <c r="Q125" s="263" t="s">
        <v>121</v>
      </c>
    </row>
    <row r="126" spans="1:17" ht="39" x14ac:dyDescent="0.2">
      <c r="A126" s="497"/>
      <c r="B126" s="501"/>
      <c r="C126" s="502"/>
      <c r="D126" s="405"/>
      <c r="E126" s="497"/>
      <c r="F126" s="501"/>
      <c r="G126" s="501"/>
      <c r="H126" s="322" t="s">
        <v>2797</v>
      </c>
      <c r="I126" s="146" t="s">
        <v>18</v>
      </c>
      <c r="J126" s="165">
        <v>13</v>
      </c>
      <c r="K126" s="323">
        <v>2021</v>
      </c>
      <c r="L126" s="165">
        <v>60</v>
      </c>
      <c r="M126" s="165">
        <v>100</v>
      </c>
      <c r="N126" s="263" t="s">
        <v>452</v>
      </c>
      <c r="O126" s="263" t="s">
        <v>1934</v>
      </c>
      <c r="P126" s="263" t="s">
        <v>237</v>
      </c>
      <c r="Q126" s="263" t="s">
        <v>121</v>
      </c>
    </row>
    <row r="127" spans="1:17" ht="91" x14ac:dyDescent="0.2">
      <c r="A127" s="497"/>
      <c r="B127" s="501"/>
      <c r="C127" s="502"/>
      <c r="D127" s="405"/>
      <c r="E127" s="497"/>
      <c r="F127" s="501"/>
      <c r="G127" s="501"/>
      <c r="H127" s="322" t="s">
        <v>2798</v>
      </c>
      <c r="I127" s="146" t="s">
        <v>18</v>
      </c>
      <c r="J127" s="165" t="s">
        <v>502</v>
      </c>
      <c r="K127" s="323">
        <v>2020</v>
      </c>
      <c r="L127" s="165">
        <v>50</v>
      </c>
      <c r="M127" s="165">
        <v>60</v>
      </c>
      <c r="N127" s="263" t="s">
        <v>452</v>
      </c>
      <c r="O127" s="263" t="s">
        <v>1938</v>
      </c>
      <c r="P127" s="263" t="s">
        <v>237</v>
      </c>
      <c r="Q127" s="263" t="s">
        <v>121</v>
      </c>
    </row>
    <row r="128" spans="1:17" ht="65" x14ac:dyDescent="0.2">
      <c r="A128" s="497"/>
      <c r="B128" s="501"/>
      <c r="C128" s="502"/>
      <c r="D128" s="405"/>
      <c r="E128" s="497"/>
      <c r="F128" s="501"/>
      <c r="G128" s="501"/>
      <c r="H128" s="322" t="s">
        <v>2799</v>
      </c>
      <c r="I128" s="146" t="s">
        <v>18</v>
      </c>
      <c r="J128" s="165" t="s">
        <v>503</v>
      </c>
      <c r="K128" s="323">
        <v>2020</v>
      </c>
      <c r="L128" s="165">
        <v>30</v>
      </c>
      <c r="M128" s="165">
        <v>60</v>
      </c>
      <c r="N128" s="263" t="s">
        <v>452</v>
      </c>
      <c r="O128" s="263" t="s">
        <v>1934</v>
      </c>
      <c r="P128" s="263" t="s">
        <v>237</v>
      </c>
      <c r="Q128" s="263" t="s">
        <v>121</v>
      </c>
    </row>
    <row r="129" spans="1:17" ht="39" x14ac:dyDescent="0.2">
      <c r="A129" s="497"/>
      <c r="B129" s="501"/>
      <c r="C129" s="502"/>
      <c r="D129" s="405"/>
      <c r="E129" s="497"/>
      <c r="F129" s="501"/>
      <c r="G129" s="501"/>
      <c r="H129" s="322" t="s">
        <v>2800</v>
      </c>
      <c r="I129" s="146" t="s">
        <v>18</v>
      </c>
      <c r="J129" s="165" t="s">
        <v>235</v>
      </c>
      <c r="K129" s="323" t="s">
        <v>235</v>
      </c>
      <c r="L129" s="165">
        <v>30</v>
      </c>
      <c r="M129" s="165">
        <v>60</v>
      </c>
      <c r="N129" s="263" t="s">
        <v>452</v>
      </c>
      <c r="O129" s="263" t="s">
        <v>1934</v>
      </c>
      <c r="P129" s="263" t="s">
        <v>237</v>
      </c>
      <c r="Q129" s="263" t="s">
        <v>121</v>
      </c>
    </row>
    <row r="130" spans="1:17" ht="52" x14ac:dyDescent="0.2">
      <c r="A130" s="497"/>
      <c r="B130" s="501"/>
      <c r="C130" s="502"/>
      <c r="D130" s="405"/>
      <c r="E130" s="497"/>
      <c r="F130" s="501"/>
      <c r="G130" s="501"/>
      <c r="H130" s="322" t="s">
        <v>2801</v>
      </c>
      <c r="I130" s="146" t="s">
        <v>18</v>
      </c>
      <c r="J130" s="165" t="s">
        <v>1990</v>
      </c>
      <c r="K130" s="323" t="s">
        <v>504</v>
      </c>
      <c r="L130" s="165" t="s">
        <v>1975</v>
      </c>
      <c r="M130" s="165" t="s">
        <v>1976</v>
      </c>
      <c r="N130" s="263" t="s">
        <v>505</v>
      </c>
      <c r="O130" s="263" t="s">
        <v>506</v>
      </c>
      <c r="P130" s="263" t="s">
        <v>507</v>
      </c>
      <c r="Q130" s="263" t="s">
        <v>508</v>
      </c>
    </row>
    <row r="131" spans="1:17" ht="39" x14ac:dyDescent="0.2">
      <c r="A131" s="435"/>
      <c r="B131" s="501"/>
      <c r="C131" s="502"/>
      <c r="D131" s="405"/>
      <c r="E131" s="435"/>
      <c r="F131" s="501"/>
      <c r="G131" s="501"/>
      <c r="H131" s="322" t="s">
        <v>509</v>
      </c>
      <c r="I131" s="146" t="s">
        <v>30</v>
      </c>
      <c r="J131" s="165" t="s">
        <v>510</v>
      </c>
      <c r="K131" s="323">
        <v>2022</v>
      </c>
      <c r="L131" s="165" t="s">
        <v>2039</v>
      </c>
      <c r="M131" s="165" t="s">
        <v>2040</v>
      </c>
      <c r="N131" s="263" t="s">
        <v>511</v>
      </c>
      <c r="O131" s="263" t="s">
        <v>506</v>
      </c>
      <c r="P131" s="263" t="s">
        <v>237</v>
      </c>
      <c r="Q131" s="263" t="s">
        <v>512</v>
      </c>
    </row>
    <row r="132" spans="1:17" ht="65" x14ac:dyDescent="0.2">
      <c r="A132" s="434" t="s">
        <v>513</v>
      </c>
      <c r="B132" s="434" t="s">
        <v>514</v>
      </c>
      <c r="C132" s="502" t="s">
        <v>2278</v>
      </c>
      <c r="D132" s="405">
        <v>56550</v>
      </c>
      <c r="E132" s="512" t="s">
        <v>17</v>
      </c>
      <c r="F132" s="331" t="s">
        <v>121</v>
      </c>
      <c r="G132" s="263" t="s">
        <v>515</v>
      </c>
      <c r="H132" s="322" t="s">
        <v>2085</v>
      </c>
      <c r="I132" s="146" t="s">
        <v>18</v>
      </c>
      <c r="J132" s="165" t="s">
        <v>517</v>
      </c>
      <c r="K132" s="323">
        <v>2020</v>
      </c>
      <c r="L132" s="165" t="s">
        <v>2013</v>
      </c>
      <c r="M132" s="165" t="s">
        <v>2014</v>
      </c>
      <c r="N132" s="501" t="s">
        <v>2633</v>
      </c>
      <c r="O132" s="501" t="s">
        <v>1939</v>
      </c>
      <c r="P132" s="263" t="s">
        <v>237</v>
      </c>
      <c r="Q132" s="263" t="s">
        <v>508</v>
      </c>
    </row>
    <row r="133" spans="1:17" ht="85.5" customHeight="1" x14ac:dyDescent="0.2">
      <c r="A133" s="497"/>
      <c r="B133" s="497"/>
      <c r="C133" s="502"/>
      <c r="D133" s="405"/>
      <c r="E133" s="519"/>
      <c r="F133" s="331" t="s">
        <v>121</v>
      </c>
      <c r="G133" s="263" t="s">
        <v>515</v>
      </c>
      <c r="H133" s="322" t="s">
        <v>2068</v>
      </c>
      <c r="I133" s="146" t="s">
        <v>18</v>
      </c>
      <c r="J133" s="165" t="s">
        <v>235</v>
      </c>
      <c r="K133" s="323" t="s">
        <v>235</v>
      </c>
      <c r="L133" s="165">
        <v>50</v>
      </c>
      <c r="M133" s="165">
        <v>85</v>
      </c>
      <c r="N133" s="501"/>
      <c r="O133" s="501"/>
      <c r="P133" s="263" t="s">
        <v>237</v>
      </c>
      <c r="Q133" s="263" t="s">
        <v>518</v>
      </c>
    </row>
    <row r="134" spans="1:17" ht="67.5" customHeight="1" x14ac:dyDescent="0.2">
      <c r="A134" s="497"/>
      <c r="B134" s="497"/>
      <c r="C134" s="502"/>
      <c r="D134" s="405"/>
      <c r="E134" s="519"/>
      <c r="F134" s="331" t="s">
        <v>121</v>
      </c>
      <c r="G134" s="263" t="s">
        <v>519</v>
      </c>
      <c r="H134" s="322" t="s">
        <v>2069</v>
      </c>
      <c r="I134" s="146" t="s">
        <v>30</v>
      </c>
      <c r="J134" s="165" t="s">
        <v>235</v>
      </c>
      <c r="K134" s="323" t="s">
        <v>235</v>
      </c>
      <c r="L134" s="165" t="s">
        <v>2035</v>
      </c>
      <c r="M134" s="165" t="s">
        <v>2036</v>
      </c>
      <c r="N134" s="501"/>
      <c r="O134" s="501"/>
      <c r="P134" s="263" t="s">
        <v>237</v>
      </c>
      <c r="Q134" s="263" t="s">
        <v>518</v>
      </c>
    </row>
    <row r="135" spans="1:17" ht="65" x14ac:dyDescent="0.2">
      <c r="A135" s="497"/>
      <c r="B135" s="497"/>
      <c r="C135" s="502"/>
      <c r="D135" s="405"/>
      <c r="E135" s="519"/>
      <c r="F135" s="512" t="s">
        <v>121</v>
      </c>
      <c r="G135" s="501" t="s">
        <v>515</v>
      </c>
      <c r="H135" s="262" t="s">
        <v>2772</v>
      </c>
      <c r="I135" s="146" t="s">
        <v>18</v>
      </c>
      <c r="J135" s="165" t="s">
        <v>520</v>
      </c>
      <c r="K135" s="323">
        <v>2021</v>
      </c>
      <c r="L135" s="165" t="s">
        <v>2037</v>
      </c>
      <c r="M135" s="165" t="s">
        <v>2038</v>
      </c>
      <c r="N135" s="501"/>
      <c r="O135" s="501"/>
      <c r="P135" s="263" t="s">
        <v>237</v>
      </c>
      <c r="Q135" s="263" t="s">
        <v>508</v>
      </c>
    </row>
    <row r="136" spans="1:17" ht="65" x14ac:dyDescent="0.2">
      <c r="A136" s="435"/>
      <c r="B136" s="435"/>
      <c r="C136" s="502"/>
      <c r="D136" s="405"/>
      <c r="E136" s="513"/>
      <c r="F136" s="513"/>
      <c r="G136" s="501"/>
      <c r="H136" s="322" t="s">
        <v>2771</v>
      </c>
      <c r="I136" s="146" t="s">
        <v>18</v>
      </c>
      <c r="J136" s="165" t="s">
        <v>521</v>
      </c>
      <c r="K136" s="323">
        <v>2021</v>
      </c>
      <c r="L136" s="165" t="s">
        <v>1986</v>
      </c>
      <c r="M136" s="165" t="s">
        <v>1987</v>
      </c>
      <c r="N136" s="263" t="s">
        <v>1940</v>
      </c>
      <c r="O136" s="263" t="s">
        <v>1939</v>
      </c>
      <c r="P136" s="263" t="s">
        <v>237</v>
      </c>
      <c r="Q136" s="263" t="s">
        <v>508</v>
      </c>
    </row>
    <row r="137" spans="1:17" s="321" customFormat="1" ht="97.5" customHeight="1" x14ac:dyDescent="0.2">
      <c r="A137" s="257">
        <v>5</v>
      </c>
      <c r="B137" s="257">
        <v>2</v>
      </c>
      <c r="C137" s="325" t="s">
        <v>2279</v>
      </c>
      <c r="D137" s="130">
        <f>SUM(D138+D159)</f>
        <v>299886</v>
      </c>
      <c r="E137" s="257"/>
      <c r="F137" s="257"/>
      <c r="G137" s="257"/>
      <c r="H137" s="325" t="s">
        <v>522</v>
      </c>
      <c r="I137" s="130" t="s">
        <v>18</v>
      </c>
      <c r="J137" s="167">
        <v>0.73599999999999999</v>
      </c>
      <c r="K137" s="166">
        <v>2020</v>
      </c>
      <c r="L137" s="167">
        <v>0.85</v>
      </c>
      <c r="M137" s="167">
        <v>0.92</v>
      </c>
      <c r="N137" s="257" t="s">
        <v>478</v>
      </c>
      <c r="O137" s="257" t="s">
        <v>1934</v>
      </c>
      <c r="P137" s="257" t="s">
        <v>237</v>
      </c>
      <c r="Q137" s="257" t="s">
        <v>458</v>
      </c>
    </row>
    <row r="138" spans="1:17" s="321" customFormat="1" ht="78" x14ac:dyDescent="0.2">
      <c r="A138" s="507">
        <v>5.0999999999999996</v>
      </c>
      <c r="B138" s="510">
        <v>2.1</v>
      </c>
      <c r="C138" s="511" t="s">
        <v>2280</v>
      </c>
      <c r="D138" s="419">
        <f>SUM(D141:D158)</f>
        <v>168450</v>
      </c>
      <c r="E138" s="507"/>
      <c r="F138" s="507" t="s">
        <v>480</v>
      </c>
      <c r="G138" s="507" t="s">
        <v>224</v>
      </c>
      <c r="H138" s="325" t="s">
        <v>523</v>
      </c>
      <c r="I138" s="130" t="s">
        <v>18</v>
      </c>
      <c r="J138" s="167" t="s">
        <v>235</v>
      </c>
      <c r="K138" s="166" t="s">
        <v>235</v>
      </c>
      <c r="L138" s="167">
        <v>43</v>
      </c>
      <c r="M138" s="167">
        <v>80</v>
      </c>
      <c r="N138" s="257" t="s">
        <v>478</v>
      </c>
      <c r="O138" s="257" t="s">
        <v>1934</v>
      </c>
      <c r="P138" s="257" t="s">
        <v>237</v>
      </c>
      <c r="Q138" s="257" t="s">
        <v>458</v>
      </c>
    </row>
    <row r="139" spans="1:17" s="321" customFormat="1" ht="39" x14ac:dyDescent="0.2">
      <c r="A139" s="508"/>
      <c r="B139" s="510"/>
      <c r="C139" s="511"/>
      <c r="D139" s="419"/>
      <c r="E139" s="508"/>
      <c r="F139" s="508"/>
      <c r="G139" s="508"/>
      <c r="H139" s="325" t="s">
        <v>2770</v>
      </c>
      <c r="I139" s="130" t="s">
        <v>18</v>
      </c>
      <c r="J139" s="167">
        <v>60.7</v>
      </c>
      <c r="K139" s="166">
        <v>2021</v>
      </c>
      <c r="L139" s="167">
        <v>71</v>
      </c>
      <c r="M139" s="167">
        <v>89</v>
      </c>
      <c r="N139" s="257" t="s">
        <v>1941</v>
      </c>
      <c r="O139" s="257" t="s">
        <v>1943</v>
      </c>
      <c r="P139" s="257" t="s">
        <v>237</v>
      </c>
      <c r="Q139" s="257" t="s">
        <v>458</v>
      </c>
    </row>
    <row r="140" spans="1:17" s="321" customFormat="1" ht="52" x14ac:dyDescent="0.2">
      <c r="A140" s="509"/>
      <c r="B140" s="510"/>
      <c r="C140" s="511"/>
      <c r="D140" s="419"/>
      <c r="E140" s="509"/>
      <c r="F140" s="509"/>
      <c r="G140" s="509"/>
      <c r="H140" s="325" t="s">
        <v>2090</v>
      </c>
      <c r="I140" s="130" t="s">
        <v>18</v>
      </c>
      <c r="J140" s="167">
        <v>36.700000000000003</v>
      </c>
      <c r="K140" s="166">
        <v>2021</v>
      </c>
      <c r="L140" s="167">
        <v>50</v>
      </c>
      <c r="M140" s="167">
        <v>80</v>
      </c>
      <c r="N140" s="257" t="s">
        <v>1944</v>
      </c>
      <c r="O140" s="257" t="s">
        <v>1943</v>
      </c>
      <c r="P140" s="257" t="s">
        <v>237</v>
      </c>
      <c r="Q140" s="257" t="s">
        <v>458</v>
      </c>
    </row>
    <row r="141" spans="1:17" ht="39" x14ac:dyDescent="0.2">
      <c r="A141" s="434" t="s">
        <v>524</v>
      </c>
      <c r="B141" s="501" t="s">
        <v>2114</v>
      </c>
      <c r="C141" s="502" t="s">
        <v>2282</v>
      </c>
      <c r="D141" s="405">
        <v>100000</v>
      </c>
      <c r="E141" s="501" t="s">
        <v>241</v>
      </c>
      <c r="F141" s="501" t="s">
        <v>121</v>
      </c>
      <c r="G141" s="501" t="s">
        <v>525</v>
      </c>
      <c r="H141" s="322" t="s">
        <v>2091</v>
      </c>
      <c r="I141" s="146" t="s">
        <v>30</v>
      </c>
      <c r="J141" s="165">
        <v>32.1</v>
      </c>
      <c r="K141" s="323">
        <v>2022</v>
      </c>
      <c r="L141" s="165">
        <v>30</v>
      </c>
      <c r="M141" s="165">
        <v>25</v>
      </c>
      <c r="N141" s="263" t="s">
        <v>487</v>
      </c>
      <c r="O141" s="263" t="s">
        <v>1934</v>
      </c>
      <c r="P141" s="263" t="s">
        <v>237</v>
      </c>
      <c r="Q141" s="263" t="s">
        <v>458</v>
      </c>
    </row>
    <row r="142" spans="1:17" ht="58.5" customHeight="1" x14ac:dyDescent="0.2">
      <c r="A142" s="497"/>
      <c r="B142" s="501"/>
      <c r="C142" s="502"/>
      <c r="D142" s="405"/>
      <c r="E142" s="501"/>
      <c r="F142" s="501"/>
      <c r="G142" s="501"/>
      <c r="H142" s="322" t="s">
        <v>2769</v>
      </c>
      <c r="I142" s="146" t="s">
        <v>18</v>
      </c>
      <c r="J142" s="165" t="s">
        <v>526</v>
      </c>
      <c r="K142" s="323">
        <v>2021</v>
      </c>
      <c r="L142" s="165">
        <v>30</v>
      </c>
      <c r="M142" s="165">
        <v>80</v>
      </c>
      <c r="N142" s="263" t="s">
        <v>527</v>
      </c>
      <c r="O142" s="263" t="s">
        <v>506</v>
      </c>
      <c r="P142" s="263" t="s">
        <v>237</v>
      </c>
      <c r="Q142" s="263" t="s">
        <v>458</v>
      </c>
    </row>
    <row r="143" spans="1:17" ht="58.5" customHeight="1" x14ac:dyDescent="0.2">
      <c r="A143" s="497"/>
      <c r="B143" s="501"/>
      <c r="C143" s="502"/>
      <c r="D143" s="405"/>
      <c r="E143" s="501"/>
      <c r="F143" s="501"/>
      <c r="G143" s="501"/>
      <c r="H143" s="322" t="s">
        <v>2766</v>
      </c>
      <c r="I143" s="146" t="s">
        <v>18</v>
      </c>
      <c r="J143" s="165" t="s">
        <v>235</v>
      </c>
      <c r="K143" s="323" t="s">
        <v>235</v>
      </c>
      <c r="L143" s="165">
        <v>60</v>
      </c>
      <c r="M143" s="165">
        <v>95</v>
      </c>
      <c r="N143" s="263" t="s">
        <v>1945</v>
      </c>
      <c r="O143" s="263" t="s">
        <v>506</v>
      </c>
      <c r="P143" s="263" t="s">
        <v>237</v>
      </c>
      <c r="Q143" s="263" t="s">
        <v>458</v>
      </c>
    </row>
    <row r="144" spans="1:17" ht="58.5" customHeight="1" x14ac:dyDescent="0.2">
      <c r="A144" s="497"/>
      <c r="B144" s="501"/>
      <c r="C144" s="502"/>
      <c r="D144" s="405"/>
      <c r="E144" s="501"/>
      <c r="F144" s="501"/>
      <c r="G144" s="501"/>
      <c r="H144" s="322" t="s">
        <v>2763</v>
      </c>
      <c r="I144" s="146" t="s">
        <v>18</v>
      </c>
      <c r="J144" s="165" t="s">
        <v>235</v>
      </c>
      <c r="K144" s="323" t="s">
        <v>235</v>
      </c>
      <c r="L144" s="165" t="s">
        <v>235</v>
      </c>
      <c r="M144" s="165" t="s">
        <v>235</v>
      </c>
      <c r="N144" s="263" t="s">
        <v>489</v>
      </c>
      <c r="O144" s="263" t="s">
        <v>1934</v>
      </c>
      <c r="P144" s="263" t="s">
        <v>237</v>
      </c>
      <c r="Q144" s="263" t="s">
        <v>121</v>
      </c>
    </row>
    <row r="145" spans="1:17" ht="130" x14ac:dyDescent="0.2">
      <c r="A145" s="435"/>
      <c r="B145" s="501"/>
      <c r="C145" s="502"/>
      <c r="D145" s="405"/>
      <c r="E145" s="501"/>
      <c r="F145" s="501"/>
      <c r="G145" s="501"/>
      <c r="H145" s="322" t="s">
        <v>528</v>
      </c>
      <c r="I145" s="146" t="s">
        <v>18</v>
      </c>
      <c r="J145" s="165">
        <v>20.6</v>
      </c>
      <c r="K145" s="323">
        <v>2022</v>
      </c>
      <c r="L145" s="165">
        <v>50</v>
      </c>
      <c r="M145" s="165">
        <v>80</v>
      </c>
      <c r="N145" s="263" t="s">
        <v>529</v>
      </c>
      <c r="O145" s="263" t="s">
        <v>530</v>
      </c>
      <c r="P145" s="263" t="s">
        <v>222</v>
      </c>
      <c r="Q145" s="263" t="s">
        <v>458</v>
      </c>
    </row>
    <row r="146" spans="1:17" ht="91" x14ac:dyDescent="0.2">
      <c r="A146" s="434" t="s">
        <v>531</v>
      </c>
      <c r="B146" s="501" t="s">
        <v>2115</v>
      </c>
      <c r="C146" s="502" t="s">
        <v>2283</v>
      </c>
      <c r="D146" s="405">
        <v>5600</v>
      </c>
      <c r="E146" s="501" t="s">
        <v>449</v>
      </c>
      <c r="F146" s="501" t="s">
        <v>121</v>
      </c>
      <c r="G146" s="501" t="s">
        <v>224</v>
      </c>
      <c r="H146" s="322" t="s">
        <v>2092</v>
      </c>
      <c r="I146" s="146" t="s">
        <v>30</v>
      </c>
      <c r="J146" s="165" t="s">
        <v>532</v>
      </c>
      <c r="K146" s="323">
        <v>2019</v>
      </c>
      <c r="L146" s="165">
        <v>3</v>
      </c>
      <c r="M146" s="165">
        <v>5</v>
      </c>
      <c r="N146" s="263" t="s">
        <v>533</v>
      </c>
      <c r="O146" s="263" t="s">
        <v>530</v>
      </c>
      <c r="P146" s="263" t="s">
        <v>222</v>
      </c>
      <c r="Q146" s="263" t="s">
        <v>458</v>
      </c>
    </row>
    <row r="147" spans="1:17" ht="91" x14ac:dyDescent="0.2">
      <c r="A147" s="435"/>
      <c r="B147" s="501"/>
      <c r="C147" s="502"/>
      <c r="D147" s="405"/>
      <c r="E147" s="501"/>
      <c r="F147" s="501"/>
      <c r="G147" s="501"/>
      <c r="H147" s="322" t="s">
        <v>2093</v>
      </c>
      <c r="I147" s="146" t="s">
        <v>30</v>
      </c>
      <c r="J147" s="165" t="s">
        <v>532</v>
      </c>
      <c r="K147" s="323">
        <v>2019</v>
      </c>
      <c r="L147" s="165">
        <v>3</v>
      </c>
      <c r="M147" s="165">
        <v>5</v>
      </c>
      <c r="N147" s="263" t="s">
        <v>533</v>
      </c>
      <c r="O147" s="263" t="s">
        <v>530</v>
      </c>
      <c r="P147" s="263" t="s">
        <v>222</v>
      </c>
      <c r="Q147" s="263" t="s">
        <v>458</v>
      </c>
    </row>
    <row r="148" spans="1:17" ht="96.75" customHeight="1" x14ac:dyDescent="0.2">
      <c r="A148" s="434" t="s">
        <v>534</v>
      </c>
      <c r="B148" s="501" t="s">
        <v>2116</v>
      </c>
      <c r="C148" s="502" t="s">
        <v>2285</v>
      </c>
      <c r="D148" s="405">
        <v>5850</v>
      </c>
      <c r="E148" s="434" t="s">
        <v>17</v>
      </c>
      <c r="F148" s="501" t="s">
        <v>121</v>
      </c>
      <c r="G148" s="501" t="s">
        <v>224</v>
      </c>
      <c r="H148" s="322" t="s">
        <v>535</v>
      </c>
      <c r="I148" s="146" t="s">
        <v>30</v>
      </c>
      <c r="J148" s="165" t="s">
        <v>1973</v>
      </c>
      <c r="K148" s="323">
        <v>2020</v>
      </c>
      <c r="L148" s="165" t="s">
        <v>1972</v>
      </c>
      <c r="M148" s="165" t="s">
        <v>536</v>
      </c>
      <c r="N148" s="263" t="s">
        <v>1946</v>
      </c>
      <c r="O148" s="263" t="s">
        <v>1934</v>
      </c>
      <c r="P148" s="263" t="s">
        <v>237</v>
      </c>
      <c r="Q148" s="263" t="s">
        <v>458</v>
      </c>
    </row>
    <row r="149" spans="1:17" ht="138.75" customHeight="1" x14ac:dyDescent="0.2">
      <c r="A149" s="497"/>
      <c r="B149" s="501"/>
      <c r="C149" s="502"/>
      <c r="D149" s="405"/>
      <c r="E149" s="497"/>
      <c r="F149" s="501"/>
      <c r="G149" s="501"/>
      <c r="H149" s="322" t="s">
        <v>2094</v>
      </c>
      <c r="I149" s="146" t="s">
        <v>30</v>
      </c>
      <c r="J149" s="165" t="s">
        <v>235</v>
      </c>
      <c r="K149" s="323" t="s">
        <v>235</v>
      </c>
      <c r="L149" s="165">
        <v>1</v>
      </c>
      <c r="M149" s="165">
        <v>2</v>
      </c>
      <c r="N149" s="263" t="s">
        <v>1946</v>
      </c>
      <c r="O149" s="263" t="s">
        <v>1934</v>
      </c>
      <c r="P149" s="263" t="s">
        <v>537</v>
      </c>
      <c r="Q149" s="263" t="s">
        <v>458</v>
      </c>
    </row>
    <row r="150" spans="1:17" ht="65" x14ac:dyDescent="0.2">
      <c r="A150" s="435"/>
      <c r="B150" s="501"/>
      <c r="C150" s="502"/>
      <c r="D150" s="405"/>
      <c r="E150" s="435"/>
      <c r="F150" s="501"/>
      <c r="G150" s="501"/>
      <c r="H150" s="322" t="s">
        <v>2760</v>
      </c>
      <c r="I150" s="146" t="s">
        <v>18</v>
      </c>
      <c r="J150" s="165" t="s">
        <v>235</v>
      </c>
      <c r="K150" s="323" t="s">
        <v>235</v>
      </c>
      <c r="L150" s="165">
        <v>30</v>
      </c>
      <c r="M150" s="165">
        <v>60</v>
      </c>
      <c r="N150" s="263" t="s">
        <v>1946</v>
      </c>
      <c r="O150" s="263" t="s">
        <v>1934</v>
      </c>
      <c r="P150" s="263" t="s">
        <v>222</v>
      </c>
      <c r="Q150" s="263" t="s">
        <v>458</v>
      </c>
    </row>
    <row r="151" spans="1:17" ht="57" customHeight="1" x14ac:dyDescent="0.2">
      <c r="A151" s="434" t="s">
        <v>538</v>
      </c>
      <c r="B151" s="501" t="s">
        <v>2117</v>
      </c>
      <c r="C151" s="502" t="s">
        <v>539</v>
      </c>
      <c r="D151" s="405">
        <v>12000</v>
      </c>
      <c r="E151" s="501" t="s">
        <v>449</v>
      </c>
      <c r="F151" s="501" t="s">
        <v>121</v>
      </c>
      <c r="G151" s="501" t="s">
        <v>540</v>
      </c>
      <c r="H151" s="322" t="s">
        <v>2095</v>
      </c>
      <c r="I151" s="146" t="s">
        <v>18</v>
      </c>
      <c r="J151" s="165" t="s">
        <v>235</v>
      </c>
      <c r="K151" s="165" t="s">
        <v>235</v>
      </c>
      <c r="L151" s="165" t="s">
        <v>235</v>
      </c>
      <c r="M151" s="165" t="s">
        <v>235</v>
      </c>
      <c r="N151" s="263" t="s">
        <v>452</v>
      </c>
      <c r="O151" s="263" t="s">
        <v>506</v>
      </c>
      <c r="P151" s="263" t="s">
        <v>237</v>
      </c>
      <c r="Q151" s="263" t="s">
        <v>121</v>
      </c>
    </row>
    <row r="152" spans="1:17" ht="91" x14ac:dyDescent="0.2">
      <c r="A152" s="497"/>
      <c r="B152" s="501"/>
      <c r="C152" s="502"/>
      <c r="D152" s="405"/>
      <c r="E152" s="501"/>
      <c r="F152" s="501"/>
      <c r="G152" s="501"/>
      <c r="H152" s="322" t="s">
        <v>2802</v>
      </c>
      <c r="I152" s="146" t="s">
        <v>18</v>
      </c>
      <c r="J152" s="165" t="s">
        <v>235</v>
      </c>
      <c r="K152" s="323" t="s">
        <v>235</v>
      </c>
      <c r="L152" s="165" t="s">
        <v>1898</v>
      </c>
      <c r="M152" s="165" t="s">
        <v>1899</v>
      </c>
      <c r="N152" s="263" t="s">
        <v>452</v>
      </c>
      <c r="O152" s="263" t="s">
        <v>541</v>
      </c>
      <c r="P152" s="263" t="s">
        <v>237</v>
      </c>
      <c r="Q152" s="263" t="s">
        <v>121</v>
      </c>
    </row>
    <row r="153" spans="1:17" ht="114" customHeight="1" x14ac:dyDescent="0.2">
      <c r="A153" s="497"/>
      <c r="B153" s="501"/>
      <c r="C153" s="502"/>
      <c r="D153" s="405"/>
      <c r="E153" s="501"/>
      <c r="F153" s="501"/>
      <c r="G153" s="501"/>
      <c r="H153" s="322" t="s">
        <v>542</v>
      </c>
      <c r="I153" s="146" t="s">
        <v>30</v>
      </c>
      <c r="J153" s="165" t="s">
        <v>543</v>
      </c>
      <c r="K153" s="323">
        <v>2022</v>
      </c>
      <c r="L153" s="327" t="s">
        <v>1901</v>
      </c>
      <c r="M153" s="165" t="s">
        <v>1900</v>
      </c>
      <c r="N153" s="263" t="s">
        <v>544</v>
      </c>
      <c r="O153" s="263" t="s">
        <v>1947</v>
      </c>
      <c r="P153" s="263" t="s">
        <v>237</v>
      </c>
      <c r="Q153" s="263" t="s">
        <v>458</v>
      </c>
    </row>
    <row r="154" spans="1:17" ht="88.5" customHeight="1" x14ac:dyDescent="0.2">
      <c r="A154" s="435"/>
      <c r="B154" s="501"/>
      <c r="C154" s="502"/>
      <c r="D154" s="405"/>
      <c r="E154" s="501"/>
      <c r="F154" s="501"/>
      <c r="G154" s="501"/>
      <c r="H154" s="322" t="s">
        <v>2759</v>
      </c>
      <c r="I154" s="146" t="s">
        <v>18</v>
      </c>
      <c r="J154" s="165" t="s">
        <v>235</v>
      </c>
      <c r="K154" s="323" t="s">
        <v>235</v>
      </c>
      <c r="L154" s="165">
        <v>50</v>
      </c>
      <c r="M154" s="165">
        <v>80</v>
      </c>
      <c r="N154" s="263" t="s">
        <v>1948</v>
      </c>
      <c r="O154" s="263" t="s">
        <v>545</v>
      </c>
      <c r="P154" s="263" t="s">
        <v>237</v>
      </c>
      <c r="Q154" s="263" t="s">
        <v>121</v>
      </c>
    </row>
    <row r="155" spans="1:17" ht="51" customHeight="1" x14ac:dyDescent="0.2">
      <c r="A155" s="434" t="s">
        <v>546</v>
      </c>
      <c r="B155" s="501" t="s">
        <v>2117</v>
      </c>
      <c r="C155" s="502" t="s">
        <v>1953</v>
      </c>
      <c r="D155" s="405">
        <v>45000</v>
      </c>
      <c r="E155" s="434" t="s">
        <v>547</v>
      </c>
      <c r="F155" s="434" t="s">
        <v>121</v>
      </c>
      <c r="G155" s="434" t="s">
        <v>105</v>
      </c>
      <c r="H155" s="322" t="s">
        <v>548</v>
      </c>
      <c r="I155" s="146" t="s">
        <v>18</v>
      </c>
      <c r="J155" s="165">
        <v>15</v>
      </c>
      <c r="K155" s="323">
        <v>2021</v>
      </c>
      <c r="L155" s="165">
        <v>6.2</v>
      </c>
      <c r="M155" s="165">
        <v>1.3</v>
      </c>
      <c r="N155" s="263" t="s">
        <v>549</v>
      </c>
      <c r="O155" s="263" t="s">
        <v>545</v>
      </c>
      <c r="P155" s="263" t="s">
        <v>237</v>
      </c>
      <c r="Q155" s="263" t="s">
        <v>550</v>
      </c>
    </row>
    <row r="156" spans="1:17" ht="51" customHeight="1" x14ac:dyDescent="0.2">
      <c r="A156" s="497"/>
      <c r="B156" s="501"/>
      <c r="C156" s="502"/>
      <c r="D156" s="405"/>
      <c r="E156" s="497"/>
      <c r="F156" s="497"/>
      <c r="G156" s="497"/>
      <c r="H156" s="322" t="s">
        <v>551</v>
      </c>
      <c r="I156" s="146" t="s">
        <v>18</v>
      </c>
      <c r="J156" s="165" t="s">
        <v>235</v>
      </c>
      <c r="K156" s="323" t="s">
        <v>235</v>
      </c>
      <c r="L156" s="332">
        <v>5</v>
      </c>
      <c r="M156" s="332">
        <v>2</v>
      </c>
      <c r="N156" s="263" t="s">
        <v>549</v>
      </c>
      <c r="O156" s="263" t="s">
        <v>545</v>
      </c>
      <c r="P156" s="263" t="s">
        <v>237</v>
      </c>
      <c r="Q156" s="263" t="s">
        <v>550</v>
      </c>
    </row>
    <row r="157" spans="1:17" ht="51" customHeight="1" x14ac:dyDescent="0.2">
      <c r="A157" s="497"/>
      <c r="B157" s="501"/>
      <c r="C157" s="502"/>
      <c r="D157" s="405"/>
      <c r="E157" s="497"/>
      <c r="F157" s="497"/>
      <c r="G157" s="497"/>
      <c r="H157" s="322" t="s">
        <v>2096</v>
      </c>
      <c r="I157" s="146" t="s">
        <v>18</v>
      </c>
      <c r="J157" s="165" t="s">
        <v>235</v>
      </c>
      <c r="K157" s="323" t="s">
        <v>235</v>
      </c>
      <c r="L157" s="165">
        <v>45</v>
      </c>
      <c r="M157" s="165">
        <v>60</v>
      </c>
      <c r="N157" s="263" t="s">
        <v>508</v>
      </c>
      <c r="O157" s="263" t="s">
        <v>1949</v>
      </c>
      <c r="P157" s="263" t="s">
        <v>237</v>
      </c>
      <c r="Q157" s="263" t="s">
        <v>508</v>
      </c>
    </row>
    <row r="158" spans="1:17" ht="51" customHeight="1" x14ac:dyDescent="0.2">
      <c r="A158" s="435"/>
      <c r="B158" s="501"/>
      <c r="C158" s="502"/>
      <c r="D158" s="405"/>
      <c r="E158" s="435"/>
      <c r="F158" s="435"/>
      <c r="G158" s="435"/>
      <c r="H158" s="322" t="s">
        <v>2097</v>
      </c>
      <c r="I158" s="146" t="s">
        <v>18</v>
      </c>
      <c r="J158" s="165" t="s">
        <v>235</v>
      </c>
      <c r="K158" s="323" t="s">
        <v>235</v>
      </c>
      <c r="L158" s="165">
        <v>100</v>
      </c>
      <c r="M158" s="165">
        <v>100</v>
      </c>
      <c r="N158" s="263" t="s">
        <v>508</v>
      </c>
      <c r="O158" s="263" t="s">
        <v>1949</v>
      </c>
      <c r="P158" s="263" t="s">
        <v>237</v>
      </c>
      <c r="Q158" s="263" t="s">
        <v>508</v>
      </c>
    </row>
    <row r="159" spans="1:17" s="321" customFormat="1" ht="79.5" customHeight="1" x14ac:dyDescent="0.2">
      <c r="A159" s="257">
        <v>5.2</v>
      </c>
      <c r="B159" s="257">
        <v>2.1</v>
      </c>
      <c r="C159" s="325" t="s">
        <v>2286</v>
      </c>
      <c r="D159" s="130">
        <f>SUM(D160:D177)</f>
        <v>131436</v>
      </c>
      <c r="E159" s="257"/>
      <c r="F159" s="257" t="s">
        <v>552</v>
      </c>
      <c r="G159" s="257" t="s">
        <v>224</v>
      </c>
      <c r="H159" s="325" t="s">
        <v>553</v>
      </c>
      <c r="I159" s="130" t="s">
        <v>30</v>
      </c>
      <c r="J159" s="167">
        <v>180.1</v>
      </c>
      <c r="K159" s="166">
        <v>2019</v>
      </c>
      <c r="L159" s="167">
        <v>185</v>
      </c>
      <c r="M159" s="167">
        <v>190</v>
      </c>
      <c r="N159" s="257" t="s">
        <v>554</v>
      </c>
      <c r="O159" s="257" t="s">
        <v>1943</v>
      </c>
      <c r="P159" s="257" t="s">
        <v>237</v>
      </c>
      <c r="Q159" s="257" t="s">
        <v>121</v>
      </c>
    </row>
    <row r="160" spans="1:17" ht="92.25" customHeight="1" x14ac:dyDescent="0.2">
      <c r="A160" s="434" t="s">
        <v>555</v>
      </c>
      <c r="B160" s="501" t="s">
        <v>2119</v>
      </c>
      <c r="C160" s="502" t="s">
        <v>2288</v>
      </c>
      <c r="D160" s="405">
        <v>26540</v>
      </c>
      <c r="E160" s="501" t="s">
        <v>449</v>
      </c>
      <c r="F160" s="501" t="s">
        <v>501</v>
      </c>
      <c r="G160" s="501" t="s">
        <v>224</v>
      </c>
      <c r="H160" s="322" t="s">
        <v>2756</v>
      </c>
      <c r="I160" s="146" t="s">
        <v>30</v>
      </c>
      <c r="J160" s="165" t="s">
        <v>235</v>
      </c>
      <c r="K160" s="323" t="s">
        <v>235</v>
      </c>
      <c r="L160" s="165">
        <v>100</v>
      </c>
      <c r="M160" s="165">
        <v>500</v>
      </c>
      <c r="N160" s="263" t="s">
        <v>556</v>
      </c>
      <c r="O160" s="263" t="s">
        <v>43</v>
      </c>
      <c r="P160" s="263" t="s">
        <v>237</v>
      </c>
      <c r="Q160" s="263" t="s">
        <v>121</v>
      </c>
    </row>
    <row r="161" spans="1:18" ht="117" x14ac:dyDescent="0.2">
      <c r="A161" s="497"/>
      <c r="B161" s="501"/>
      <c r="C161" s="502"/>
      <c r="D161" s="405"/>
      <c r="E161" s="501"/>
      <c r="F161" s="501"/>
      <c r="G161" s="501"/>
      <c r="H161" s="322" t="s">
        <v>2755</v>
      </c>
      <c r="I161" s="146" t="s">
        <v>30</v>
      </c>
      <c r="J161" s="165" t="s">
        <v>557</v>
      </c>
      <c r="K161" s="323">
        <v>2021</v>
      </c>
      <c r="L161" s="165" t="s">
        <v>558</v>
      </c>
      <c r="M161" s="165" t="s">
        <v>559</v>
      </c>
      <c r="N161" s="263" t="s">
        <v>487</v>
      </c>
      <c r="O161" s="263" t="s">
        <v>1950</v>
      </c>
      <c r="P161" s="263" t="s">
        <v>237</v>
      </c>
      <c r="Q161" s="263" t="s">
        <v>1951</v>
      </c>
    </row>
    <row r="162" spans="1:18" ht="65" x14ac:dyDescent="0.2">
      <c r="A162" s="435"/>
      <c r="B162" s="501"/>
      <c r="C162" s="502"/>
      <c r="D162" s="405"/>
      <c r="E162" s="501"/>
      <c r="F162" s="501"/>
      <c r="G162" s="501"/>
      <c r="H162" s="322" t="s">
        <v>2757</v>
      </c>
      <c r="I162" s="146" t="s">
        <v>30</v>
      </c>
      <c r="J162" s="165" t="s">
        <v>235</v>
      </c>
      <c r="K162" s="323" t="s">
        <v>235</v>
      </c>
      <c r="L162" s="165" t="s">
        <v>235</v>
      </c>
      <c r="M162" s="165" t="s">
        <v>235</v>
      </c>
      <c r="N162" s="263" t="s">
        <v>556</v>
      </c>
      <c r="O162" s="263" t="s">
        <v>43</v>
      </c>
      <c r="P162" s="263" t="s">
        <v>237</v>
      </c>
      <c r="Q162" s="263" t="s">
        <v>121</v>
      </c>
    </row>
    <row r="163" spans="1:18" ht="84" customHeight="1" x14ac:dyDescent="0.2">
      <c r="A163" s="434" t="s">
        <v>560</v>
      </c>
      <c r="B163" s="501" t="s">
        <v>54</v>
      </c>
      <c r="C163" s="502" t="s">
        <v>2289</v>
      </c>
      <c r="D163" s="405">
        <v>13220</v>
      </c>
      <c r="E163" s="434" t="s">
        <v>449</v>
      </c>
      <c r="F163" s="434" t="s">
        <v>121</v>
      </c>
      <c r="G163" s="434" t="s">
        <v>224</v>
      </c>
      <c r="H163" s="322" t="s">
        <v>2098</v>
      </c>
      <c r="I163" s="146" t="s">
        <v>30</v>
      </c>
      <c r="J163" s="165" t="s">
        <v>235</v>
      </c>
      <c r="K163" s="323" t="s">
        <v>235</v>
      </c>
      <c r="L163" s="165">
        <v>3000</v>
      </c>
      <c r="M163" s="165">
        <v>5000</v>
      </c>
      <c r="N163" s="263" t="s">
        <v>561</v>
      </c>
      <c r="O163" s="263" t="s">
        <v>43</v>
      </c>
      <c r="P163" s="263" t="s">
        <v>237</v>
      </c>
      <c r="Q163" s="263" t="s">
        <v>562</v>
      </c>
    </row>
    <row r="164" spans="1:18" ht="75.75" customHeight="1" x14ac:dyDescent="0.2">
      <c r="A164" s="435"/>
      <c r="B164" s="501"/>
      <c r="C164" s="502"/>
      <c r="D164" s="405"/>
      <c r="E164" s="435"/>
      <c r="F164" s="435"/>
      <c r="G164" s="435"/>
      <c r="H164" s="322" t="s">
        <v>2099</v>
      </c>
      <c r="I164" s="146" t="s">
        <v>30</v>
      </c>
      <c r="J164" s="165" t="s">
        <v>235</v>
      </c>
      <c r="K164" s="323" t="s">
        <v>235</v>
      </c>
      <c r="L164" s="165">
        <v>3000</v>
      </c>
      <c r="M164" s="165">
        <v>5000</v>
      </c>
      <c r="N164" s="263" t="s">
        <v>561</v>
      </c>
      <c r="O164" s="263" t="s">
        <v>43</v>
      </c>
      <c r="P164" s="263" t="s">
        <v>237</v>
      </c>
      <c r="Q164" s="263" t="s">
        <v>562</v>
      </c>
    </row>
    <row r="165" spans="1:18" ht="26" x14ac:dyDescent="0.2">
      <c r="A165" s="434" t="s">
        <v>563</v>
      </c>
      <c r="B165" s="501" t="s">
        <v>2120</v>
      </c>
      <c r="C165" s="502" t="s">
        <v>2290</v>
      </c>
      <c r="D165" s="405">
        <v>85566</v>
      </c>
      <c r="E165" s="434" t="s">
        <v>449</v>
      </c>
      <c r="F165" s="501" t="s">
        <v>121</v>
      </c>
      <c r="G165" s="501" t="s">
        <v>2704</v>
      </c>
      <c r="H165" s="322" t="s">
        <v>564</v>
      </c>
      <c r="I165" s="146" t="s">
        <v>18</v>
      </c>
      <c r="J165" s="165">
        <v>67.099999999999994</v>
      </c>
      <c r="K165" s="323">
        <v>2022</v>
      </c>
      <c r="L165" s="165">
        <v>82</v>
      </c>
      <c r="M165" s="165">
        <v>95</v>
      </c>
      <c r="N165" s="263" t="s">
        <v>489</v>
      </c>
      <c r="O165" s="263" t="s">
        <v>315</v>
      </c>
      <c r="P165" s="263" t="s">
        <v>237</v>
      </c>
      <c r="Q165" s="263" t="s">
        <v>550</v>
      </c>
    </row>
    <row r="166" spans="1:18" ht="39" x14ac:dyDescent="0.2">
      <c r="A166" s="497"/>
      <c r="B166" s="501"/>
      <c r="C166" s="502"/>
      <c r="D166" s="405"/>
      <c r="E166" s="497"/>
      <c r="F166" s="501"/>
      <c r="G166" s="501"/>
      <c r="H166" s="322" t="s">
        <v>2753</v>
      </c>
      <c r="I166" s="146" t="s">
        <v>30</v>
      </c>
      <c r="J166" s="165" t="s">
        <v>235</v>
      </c>
      <c r="K166" s="323" t="s">
        <v>235</v>
      </c>
      <c r="L166" s="165">
        <v>10000</v>
      </c>
      <c r="M166" s="165">
        <v>45000</v>
      </c>
      <c r="N166" s="263" t="s">
        <v>565</v>
      </c>
      <c r="O166" s="263" t="s">
        <v>1934</v>
      </c>
      <c r="P166" s="263" t="s">
        <v>237</v>
      </c>
      <c r="Q166" s="263" t="s">
        <v>298</v>
      </c>
    </row>
    <row r="167" spans="1:18" ht="65" x14ac:dyDescent="0.2">
      <c r="A167" s="497"/>
      <c r="B167" s="501"/>
      <c r="C167" s="502"/>
      <c r="D167" s="405"/>
      <c r="E167" s="497"/>
      <c r="F167" s="501"/>
      <c r="G167" s="501"/>
      <c r="H167" s="322" t="s">
        <v>2101</v>
      </c>
      <c r="I167" s="146" t="s">
        <v>30</v>
      </c>
      <c r="J167" s="165" t="s">
        <v>235</v>
      </c>
      <c r="K167" s="323" t="s">
        <v>235</v>
      </c>
      <c r="L167" s="165">
        <v>15000</v>
      </c>
      <c r="M167" s="165">
        <v>45000</v>
      </c>
      <c r="N167" s="263" t="s">
        <v>566</v>
      </c>
      <c r="O167" s="263" t="s">
        <v>1954</v>
      </c>
      <c r="P167" s="263" t="s">
        <v>237</v>
      </c>
      <c r="Q167" s="263" t="s">
        <v>479</v>
      </c>
    </row>
    <row r="168" spans="1:18" ht="47.25" customHeight="1" x14ac:dyDescent="0.2">
      <c r="A168" s="497"/>
      <c r="B168" s="501"/>
      <c r="C168" s="502"/>
      <c r="D168" s="405"/>
      <c r="E168" s="497"/>
      <c r="F168" s="501"/>
      <c r="G168" s="501"/>
      <c r="H168" s="322" t="s">
        <v>2107</v>
      </c>
      <c r="I168" s="146" t="s">
        <v>18</v>
      </c>
      <c r="J168" s="165" t="s">
        <v>235</v>
      </c>
      <c r="K168" s="323" t="s">
        <v>235</v>
      </c>
      <c r="L168" s="165">
        <v>10</v>
      </c>
      <c r="M168" s="165">
        <v>30</v>
      </c>
      <c r="N168" s="263" t="s">
        <v>565</v>
      </c>
      <c r="O168" s="263" t="s">
        <v>1934</v>
      </c>
      <c r="P168" s="263" t="s">
        <v>237</v>
      </c>
      <c r="Q168" s="263" t="s">
        <v>298</v>
      </c>
    </row>
    <row r="169" spans="1:18" ht="47.25" customHeight="1" x14ac:dyDescent="0.2">
      <c r="A169" s="435"/>
      <c r="B169" s="501"/>
      <c r="C169" s="502"/>
      <c r="D169" s="405"/>
      <c r="E169" s="435"/>
      <c r="F169" s="501"/>
      <c r="G169" s="501"/>
      <c r="H169" s="322" t="s">
        <v>2110</v>
      </c>
      <c r="I169" s="146" t="s">
        <v>30</v>
      </c>
      <c r="J169" s="165" t="s">
        <v>235</v>
      </c>
      <c r="K169" s="323" t="s">
        <v>235</v>
      </c>
      <c r="L169" s="165">
        <v>10000</v>
      </c>
      <c r="M169" s="165">
        <v>30000</v>
      </c>
      <c r="N169" s="263" t="s">
        <v>565</v>
      </c>
      <c r="O169" s="263" t="s">
        <v>450</v>
      </c>
      <c r="P169" s="263" t="s">
        <v>237</v>
      </c>
      <c r="Q169" s="263" t="s">
        <v>298</v>
      </c>
    </row>
    <row r="170" spans="1:18" ht="60" customHeight="1" x14ac:dyDescent="0.2">
      <c r="A170" s="434" t="s">
        <v>567</v>
      </c>
      <c r="B170" s="501"/>
      <c r="C170" s="503" t="s">
        <v>2291</v>
      </c>
      <c r="D170" s="405">
        <v>3500</v>
      </c>
      <c r="E170" s="501" t="s">
        <v>568</v>
      </c>
      <c r="F170" s="263" t="s">
        <v>113</v>
      </c>
      <c r="G170" s="263" t="s">
        <v>569</v>
      </c>
      <c r="H170" s="322" t="s">
        <v>570</v>
      </c>
      <c r="I170" s="146" t="s">
        <v>571</v>
      </c>
      <c r="J170" s="165">
        <v>950</v>
      </c>
      <c r="K170" s="323">
        <v>2021</v>
      </c>
      <c r="L170" s="165">
        <v>1200</v>
      </c>
      <c r="M170" s="165">
        <v>1500</v>
      </c>
      <c r="N170" s="263" t="s">
        <v>572</v>
      </c>
      <c r="O170" s="263" t="s">
        <v>573</v>
      </c>
      <c r="P170" s="263" t="s">
        <v>237</v>
      </c>
      <c r="Q170" s="263" t="s">
        <v>574</v>
      </c>
      <c r="R170" s="316"/>
    </row>
    <row r="171" spans="1:18" ht="56.25" customHeight="1" x14ac:dyDescent="0.2">
      <c r="A171" s="435"/>
      <c r="B171" s="501"/>
      <c r="C171" s="503"/>
      <c r="D171" s="405"/>
      <c r="E171" s="501"/>
      <c r="F171" s="263" t="s">
        <v>206</v>
      </c>
      <c r="G171" s="263" t="s">
        <v>105</v>
      </c>
      <c r="H171" s="322" t="s">
        <v>575</v>
      </c>
      <c r="I171" s="146" t="s">
        <v>18</v>
      </c>
      <c r="J171" s="165" t="s">
        <v>303</v>
      </c>
      <c r="K171" s="323">
        <v>2021</v>
      </c>
      <c r="L171" s="165">
        <v>5</v>
      </c>
      <c r="M171" s="165">
        <v>20</v>
      </c>
      <c r="N171" s="263" t="s">
        <v>576</v>
      </c>
      <c r="O171" s="263" t="s">
        <v>573</v>
      </c>
      <c r="P171" s="263" t="s">
        <v>237</v>
      </c>
      <c r="Q171" s="263" t="s">
        <v>206</v>
      </c>
      <c r="R171" s="316"/>
    </row>
    <row r="172" spans="1:18" ht="39" x14ac:dyDescent="0.2">
      <c r="A172" s="434" t="s">
        <v>577</v>
      </c>
      <c r="B172" s="501" t="s">
        <v>83</v>
      </c>
      <c r="C172" s="502" t="s">
        <v>2292</v>
      </c>
      <c r="D172" s="146">
        <v>480</v>
      </c>
      <c r="E172" s="263" t="s">
        <v>241</v>
      </c>
      <c r="F172" s="263" t="s">
        <v>121</v>
      </c>
      <c r="G172" s="263" t="s">
        <v>2700</v>
      </c>
      <c r="H172" s="322" t="s">
        <v>578</v>
      </c>
      <c r="I172" s="146" t="s">
        <v>579</v>
      </c>
      <c r="J172" s="165" t="s">
        <v>303</v>
      </c>
      <c r="K172" s="323">
        <v>2021</v>
      </c>
      <c r="L172" s="165">
        <v>30</v>
      </c>
      <c r="M172" s="165">
        <v>50</v>
      </c>
      <c r="N172" s="263" t="s">
        <v>580</v>
      </c>
      <c r="O172" s="263" t="s">
        <v>229</v>
      </c>
      <c r="P172" s="263" t="s">
        <v>537</v>
      </c>
      <c r="Q172" s="263" t="s">
        <v>121</v>
      </c>
      <c r="R172" s="316"/>
    </row>
    <row r="173" spans="1:18" ht="90" customHeight="1" x14ac:dyDescent="0.2">
      <c r="A173" s="497"/>
      <c r="B173" s="501"/>
      <c r="C173" s="502"/>
      <c r="D173" s="146">
        <v>240</v>
      </c>
      <c r="E173" s="263" t="s">
        <v>241</v>
      </c>
      <c r="F173" s="263" t="s">
        <v>121</v>
      </c>
      <c r="G173" s="263" t="s">
        <v>581</v>
      </c>
      <c r="H173" s="322" t="s">
        <v>2113</v>
      </c>
      <c r="I173" s="146" t="s">
        <v>30</v>
      </c>
      <c r="J173" s="165" t="s">
        <v>1971</v>
      </c>
      <c r="K173" s="323">
        <v>2021</v>
      </c>
      <c r="L173" s="165" t="s">
        <v>1969</v>
      </c>
      <c r="M173" s="165" t="s">
        <v>1970</v>
      </c>
      <c r="N173" s="263" t="s">
        <v>582</v>
      </c>
      <c r="O173" s="263" t="s">
        <v>583</v>
      </c>
      <c r="P173" s="263" t="s">
        <v>237</v>
      </c>
      <c r="Q173" s="263" t="s">
        <v>121</v>
      </c>
      <c r="R173" s="316"/>
    </row>
    <row r="174" spans="1:18" ht="90" customHeight="1" x14ac:dyDescent="0.2">
      <c r="A174" s="497"/>
      <c r="B174" s="501"/>
      <c r="C174" s="502"/>
      <c r="D174" s="69">
        <v>770</v>
      </c>
      <c r="E174" s="263" t="s">
        <v>449</v>
      </c>
      <c r="F174" s="263" t="s">
        <v>121</v>
      </c>
      <c r="G174" s="263" t="s">
        <v>2701</v>
      </c>
      <c r="H174" s="322" t="s">
        <v>2758</v>
      </c>
      <c r="I174" s="146" t="s">
        <v>18</v>
      </c>
      <c r="J174" s="165" t="s">
        <v>235</v>
      </c>
      <c r="K174" s="323" t="s">
        <v>235</v>
      </c>
      <c r="L174" s="165">
        <v>10</v>
      </c>
      <c r="M174" s="165">
        <v>30</v>
      </c>
      <c r="N174" s="263" t="s">
        <v>565</v>
      </c>
      <c r="O174" s="263" t="s">
        <v>1934</v>
      </c>
      <c r="P174" s="263" t="s">
        <v>237</v>
      </c>
      <c r="Q174" s="263" t="s">
        <v>298</v>
      </c>
    </row>
    <row r="175" spans="1:18" ht="65" x14ac:dyDescent="0.2">
      <c r="A175" s="435"/>
      <c r="B175" s="501"/>
      <c r="C175" s="502"/>
      <c r="D175" s="146">
        <v>50</v>
      </c>
      <c r="E175" s="263" t="s">
        <v>241</v>
      </c>
      <c r="F175" s="263" t="s">
        <v>121</v>
      </c>
      <c r="G175" s="263" t="s">
        <v>2702</v>
      </c>
      <c r="H175" s="322" t="s">
        <v>584</v>
      </c>
      <c r="I175" s="146" t="s">
        <v>585</v>
      </c>
      <c r="J175" s="165" t="s">
        <v>586</v>
      </c>
      <c r="K175" s="323">
        <v>2021</v>
      </c>
      <c r="L175" s="165" t="s">
        <v>587</v>
      </c>
      <c r="M175" s="165" t="s">
        <v>587</v>
      </c>
      <c r="N175" s="263" t="s">
        <v>582</v>
      </c>
      <c r="O175" s="263" t="s">
        <v>583</v>
      </c>
      <c r="P175" s="263" t="s">
        <v>237</v>
      </c>
      <c r="Q175" s="263" t="s">
        <v>121</v>
      </c>
      <c r="R175" s="316"/>
    </row>
    <row r="176" spans="1:18" ht="91" x14ac:dyDescent="0.2">
      <c r="A176" s="263" t="s">
        <v>588</v>
      </c>
      <c r="B176" s="263" t="s">
        <v>82</v>
      </c>
      <c r="C176" s="322" t="s">
        <v>2293</v>
      </c>
      <c r="D176" s="146">
        <v>950</v>
      </c>
      <c r="E176" s="263" t="s">
        <v>449</v>
      </c>
      <c r="F176" s="263" t="s">
        <v>196</v>
      </c>
      <c r="G176" s="263" t="s">
        <v>2703</v>
      </c>
      <c r="H176" s="322" t="s">
        <v>2118</v>
      </c>
      <c r="I176" s="146" t="s">
        <v>18</v>
      </c>
      <c r="J176" s="165" t="s">
        <v>235</v>
      </c>
      <c r="K176" s="323" t="s">
        <v>235</v>
      </c>
      <c r="L176" s="165">
        <v>20</v>
      </c>
      <c r="M176" s="165">
        <v>60</v>
      </c>
      <c r="N176" s="263" t="s">
        <v>589</v>
      </c>
      <c r="O176" s="263" t="s">
        <v>43</v>
      </c>
      <c r="P176" s="263" t="s">
        <v>237</v>
      </c>
      <c r="Q176" s="263" t="s">
        <v>196</v>
      </c>
      <c r="R176" s="316"/>
    </row>
    <row r="177" spans="1:18" ht="45" customHeight="1" x14ac:dyDescent="0.2">
      <c r="A177" s="263" t="s">
        <v>590</v>
      </c>
      <c r="B177" s="263" t="s">
        <v>84</v>
      </c>
      <c r="C177" s="322" t="s">
        <v>2294</v>
      </c>
      <c r="D177" s="146">
        <v>120</v>
      </c>
      <c r="E177" s="263" t="s">
        <v>241</v>
      </c>
      <c r="F177" s="263" t="s">
        <v>206</v>
      </c>
      <c r="G177" s="263" t="s">
        <v>2703</v>
      </c>
      <c r="H177" s="322" t="s">
        <v>591</v>
      </c>
      <c r="I177" s="146" t="s">
        <v>585</v>
      </c>
      <c r="J177" s="165" t="s">
        <v>592</v>
      </c>
      <c r="K177" s="323">
        <v>2021</v>
      </c>
      <c r="L177" s="165" t="s">
        <v>587</v>
      </c>
      <c r="M177" s="165" t="s">
        <v>587</v>
      </c>
      <c r="N177" s="263" t="s">
        <v>576</v>
      </c>
      <c r="O177" s="263" t="s">
        <v>278</v>
      </c>
      <c r="P177" s="263" t="s">
        <v>237</v>
      </c>
      <c r="Q177" s="263" t="s">
        <v>206</v>
      </c>
      <c r="R177" s="316"/>
    </row>
  </sheetData>
  <autoFilter ref="G1:G177"/>
  <sortState ref="C43:C52">
    <sortCondition ref="C43:C52"/>
  </sortState>
  <mergeCells count="244">
    <mergeCell ref="A42:A51"/>
    <mergeCell ref="B42:B51"/>
    <mergeCell ref="C42:C51"/>
    <mergeCell ref="A52:A56"/>
    <mergeCell ref="B52:B56"/>
    <mergeCell ref="C52:C56"/>
    <mergeCell ref="D52:D56"/>
    <mergeCell ref="E52:E56"/>
    <mergeCell ref="F52:F56"/>
    <mergeCell ref="F163:F164"/>
    <mergeCell ref="G163:G164"/>
    <mergeCell ref="E165:E169"/>
    <mergeCell ref="G138:G140"/>
    <mergeCell ref="E148:E150"/>
    <mergeCell ref="E155:E158"/>
    <mergeCell ref="F155:F158"/>
    <mergeCell ref="G155:G158"/>
    <mergeCell ref="F151:F154"/>
    <mergeCell ref="F141:F145"/>
    <mergeCell ref="G141:G145"/>
    <mergeCell ref="F146:F147"/>
    <mergeCell ref="G146:G147"/>
    <mergeCell ref="F148:F150"/>
    <mergeCell ref="G148:G150"/>
    <mergeCell ref="F165:F169"/>
    <mergeCell ref="G151:G154"/>
    <mergeCell ref="F160:F162"/>
    <mergeCell ref="G160:G162"/>
    <mergeCell ref="G165:G169"/>
    <mergeCell ref="F138:F140"/>
    <mergeCell ref="E101:E103"/>
    <mergeCell ref="E119:E120"/>
    <mergeCell ref="F119:F120"/>
    <mergeCell ref="F61:F64"/>
    <mergeCell ref="D68:D69"/>
    <mergeCell ref="E68:E69"/>
    <mergeCell ref="F68:F69"/>
    <mergeCell ref="D98:D100"/>
    <mergeCell ref="E98:E100"/>
    <mergeCell ref="F98:F100"/>
    <mergeCell ref="F74:F76"/>
    <mergeCell ref="E74:E76"/>
    <mergeCell ref="D74:D76"/>
    <mergeCell ref="A10:A17"/>
    <mergeCell ref="B10:B17"/>
    <mergeCell ref="C10:C17"/>
    <mergeCell ref="N1:Q1"/>
    <mergeCell ref="A2:Q2"/>
    <mergeCell ref="A4:A5"/>
    <mergeCell ref="B4:B5"/>
    <mergeCell ref="C4:C5"/>
    <mergeCell ref="D4:D5"/>
    <mergeCell ref="E4:E5"/>
    <mergeCell ref="F4:G4"/>
    <mergeCell ref="H4:H5"/>
    <mergeCell ref="I4:I5"/>
    <mergeCell ref="J4:K4"/>
    <mergeCell ref="L4:M4"/>
    <mergeCell ref="N4:N5"/>
    <mergeCell ref="O4:O5"/>
    <mergeCell ref="P4:P5"/>
    <mergeCell ref="Q4:Q5"/>
    <mergeCell ref="E110:E111"/>
    <mergeCell ref="F110:F111"/>
    <mergeCell ref="G110:G111"/>
    <mergeCell ref="G52:G56"/>
    <mergeCell ref="A57:A60"/>
    <mergeCell ref="B57:B60"/>
    <mergeCell ref="C57:C60"/>
    <mergeCell ref="A61:A64"/>
    <mergeCell ref="B61:B64"/>
    <mergeCell ref="C61:C64"/>
    <mergeCell ref="A68:A69"/>
    <mergeCell ref="B68:B69"/>
    <mergeCell ref="C68:C69"/>
    <mergeCell ref="G61:G64"/>
    <mergeCell ref="G74:G76"/>
    <mergeCell ref="G68:G69"/>
    <mergeCell ref="N132:N135"/>
    <mergeCell ref="O132:O135"/>
    <mergeCell ref="A119:A120"/>
    <mergeCell ref="B119:B120"/>
    <mergeCell ref="A132:A136"/>
    <mergeCell ref="C132:C136"/>
    <mergeCell ref="D132:D136"/>
    <mergeCell ref="F135:F136"/>
    <mergeCell ref="G135:G136"/>
    <mergeCell ref="A121:A124"/>
    <mergeCell ref="B121:B124"/>
    <mergeCell ref="C121:C124"/>
    <mergeCell ref="D121:D124"/>
    <mergeCell ref="E121:E124"/>
    <mergeCell ref="F121:F124"/>
    <mergeCell ref="G121:G124"/>
    <mergeCell ref="E125:E131"/>
    <mergeCell ref="B132:B136"/>
    <mergeCell ref="E132:E136"/>
    <mergeCell ref="E170:E171"/>
    <mergeCell ref="A151:A154"/>
    <mergeCell ref="B151:B154"/>
    <mergeCell ref="C151:C154"/>
    <mergeCell ref="D151:D154"/>
    <mergeCell ref="E151:E154"/>
    <mergeCell ref="A141:A145"/>
    <mergeCell ref="B141:B145"/>
    <mergeCell ref="C141:C145"/>
    <mergeCell ref="D141:D145"/>
    <mergeCell ref="E141:E145"/>
    <mergeCell ref="A146:A147"/>
    <mergeCell ref="B146:B147"/>
    <mergeCell ref="C146:C147"/>
    <mergeCell ref="D146:D147"/>
    <mergeCell ref="E146:E147"/>
    <mergeCell ref="A148:A150"/>
    <mergeCell ref="B148:B150"/>
    <mergeCell ref="C148:C150"/>
    <mergeCell ref="D148:D150"/>
    <mergeCell ref="E163:E164"/>
    <mergeCell ref="A19:A21"/>
    <mergeCell ref="B19:B21"/>
    <mergeCell ref="C19:C21"/>
    <mergeCell ref="F19:F21"/>
    <mergeCell ref="G19:G21"/>
    <mergeCell ref="A138:A140"/>
    <mergeCell ref="B138:B140"/>
    <mergeCell ref="C138:C140"/>
    <mergeCell ref="D138:D140"/>
    <mergeCell ref="A125:A131"/>
    <mergeCell ref="B125:B131"/>
    <mergeCell ref="C125:C131"/>
    <mergeCell ref="D125:D131"/>
    <mergeCell ref="F125:F131"/>
    <mergeCell ref="G125:G131"/>
    <mergeCell ref="A106:A107"/>
    <mergeCell ref="B106:B107"/>
    <mergeCell ref="C106:C107"/>
    <mergeCell ref="D106:D107"/>
    <mergeCell ref="E106:E107"/>
    <mergeCell ref="F106:F107"/>
    <mergeCell ref="G106:G107"/>
    <mergeCell ref="A110:A111"/>
    <mergeCell ref="B110:B111"/>
    <mergeCell ref="Q32:Q33"/>
    <mergeCell ref="A35:A38"/>
    <mergeCell ref="B35:B38"/>
    <mergeCell ref="C35:C38"/>
    <mergeCell ref="N35:N36"/>
    <mergeCell ref="O35:O36"/>
    <mergeCell ref="P35:P36"/>
    <mergeCell ref="Q35:Q36"/>
    <mergeCell ref="N32:N33"/>
    <mergeCell ref="O32:O33"/>
    <mergeCell ref="P32:P33"/>
    <mergeCell ref="F35:F38"/>
    <mergeCell ref="G35:G38"/>
    <mergeCell ref="A39:A40"/>
    <mergeCell ref="B39:B40"/>
    <mergeCell ref="C39:C40"/>
    <mergeCell ref="H32:H33"/>
    <mergeCell ref="I32:I33"/>
    <mergeCell ref="J32:J33"/>
    <mergeCell ref="K32:K33"/>
    <mergeCell ref="L32:L33"/>
    <mergeCell ref="M32:M33"/>
    <mergeCell ref="A28:A33"/>
    <mergeCell ref="B28:B33"/>
    <mergeCell ref="C28:C33"/>
    <mergeCell ref="F39:F40"/>
    <mergeCell ref="G39:G40"/>
    <mergeCell ref="D72:D73"/>
    <mergeCell ref="E72:E73"/>
    <mergeCell ref="F72:F73"/>
    <mergeCell ref="G72:G73"/>
    <mergeCell ref="A81:A83"/>
    <mergeCell ref="B81:B83"/>
    <mergeCell ref="C81:C83"/>
    <mergeCell ref="D81:D83"/>
    <mergeCell ref="E81:E83"/>
    <mergeCell ref="F81:F83"/>
    <mergeCell ref="G81:G83"/>
    <mergeCell ref="C72:C76"/>
    <mergeCell ref="B72:B76"/>
    <mergeCell ref="A72:A76"/>
    <mergeCell ref="F114:F118"/>
    <mergeCell ref="G114:G118"/>
    <mergeCell ref="C119:C120"/>
    <mergeCell ref="D119:D120"/>
    <mergeCell ref="G119:G120"/>
    <mergeCell ref="G98:G100"/>
    <mergeCell ref="A104:A105"/>
    <mergeCell ref="B104:B105"/>
    <mergeCell ref="C104:C105"/>
    <mergeCell ref="D104:D105"/>
    <mergeCell ref="E104:E105"/>
    <mergeCell ref="F104:F105"/>
    <mergeCell ref="G104:G105"/>
    <mergeCell ref="G101:G103"/>
    <mergeCell ref="A101:A103"/>
    <mergeCell ref="B101:B103"/>
    <mergeCell ref="C101:C103"/>
    <mergeCell ref="D101:D103"/>
    <mergeCell ref="F101:F103"/>
    <mergeCell ref="A98:A100"/>
    <mergeCell ref="B98:B100"/>
    <mergeCell ref="C98:C100"/>
    <mergeCell ref="C110:C111"/>
    <mergeCell ref="D110:D111"/>
    <mergeCell ref="C155:C158"/>
    <mergeCell ref="D155:D158"/>
    <mergeCell ref="A160:A162"/>
    <mergeCell ref="B160:B162"/>
    <mergeCell ref="C160:C162"/>
    <mergeCell ref="D160:D162"/>
    <mergeCell ref="E160:E162"/>
    <mergeCell ref="A114:A118"/>
    <mergeCell ref="B114:B118"/>
    <mergeCell ref="C114:C118"/>
    <mergeCell ref="D114:D118"/>
    <mergeCell ref="E114:E118"/>
    <mergeCell ref="E138:E140"/>
    <mergeCell ref="D22:D26"/>
    <mergeCell ref="E22:E26"/>
    <mergeCell ref="F22:F26"/>
    <mergeCell ref="G22:G26"/>
    <mergeCell ref="A22:A26"/>
    <mergeCell ref="B22:B26"/>
    <mergeCell ref="C22:C26"/>
    <mergeCell ref="A172:A175"/>
    <mergeCell ref="B172:B175"/>
    <mergeCell ref="C172:C175"/>
    <mergeCell ref="A163:A164"/>
    <mergeCell ref="B163:B164"/>
    <mergeCell ref="C163:C164"/>
    <mergeCell ref="D163:D164"/>
    <mergeCell ref="A165:A169"/>
    <mergeCell ref="B165:B169"/>
    <mergeCell ref="C165:C169"/>
    <mergeCell ref="D165:D169"/>
    <mergeCell ref="A170:A171"/>
    <mergeCell ref="B170:B171"/>
    <mergeCell ref="C170:C171"/>
    <mergeCell ref="D170:D171"/>
    <mergeCell ref="A155:A158"/>
    <mergeCell ref="B155:B158"/>
  </mergeCells>
  <pageMargins left="0.25" right="0.25" top="0.75" bottom="0.75" header="0.3" footer="0.3"/>
  <pageSetup paperSize="8" scale="6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Q127"/>
  <sheetViews>
    <sheetView view="pageBreakPreview" zoomScale="85" zoomScaleNormal="70" zoomScaleSheetLayoutView="85" zoomScalePageLayoutView="70" workbookViewId="0">
      <selection activeCell="E13" sqref="E13:E16"/>
    </sheetView>
  </sheetViews>
  <sheetFormatPr baseColWidth="10" defaultColWidth="9.1640625" defaultRowHeight="13" x14ac:dyDescent="0.2"/>
  <cols>
    <col min="1" max="1" width="8.33203125" style="135" customWidth="1"/>
    <col min="2" max="2" width="15.6640625" style="28" customWidth="1"/>
    <col min="3" max="3" width="35.6640625" style="174" customWidth="1"/>
    <col min="4" max="4" width="15.6640625" style="27" customWidth="1"/>
    <col min="5" max="5" width="20.6640625" style="29" customWidth="1"/>
    <col min="6" max="6" width="15.6640625" style="39" customWidth="1"/>
    <col min="7" max="7" width="15.6640625" style="29" customWidth="1"/>
    <col min="8" max="8" width="33.1640625" style="29" customWidth="1"/>
    <col min="9" max="12" width="15.6640625" style="135" customWidth="1"/>
    <col min="13" max="13" width="13" style="11" bestFit="1" customWidth="1"/>
    <col min="14" max="14" width="15.6640625" style="11" customWidth="1"/>
    <col min="15" max="15" width="16.1640625" style="11" customWidth="1"/>
    <col min="16" max="17" width="12" style="11" customWidth="1"/>
    <col min="18" max="16384" width="9.1640625" style="11"/>
  </cols>
  <sheetData>
    <row r="1" spans="1:17" ht="56.25" customHeight="1" x14ac:dyDescent="0.2">
      <c r="A1" s="28"/>
      <c r="E1" s="28"/>
      <c r="F1" s="28"/>
      <c r="G1" s="28"/>
      <c r="H1" s="174"/>
      <c r="I1" s="28"/>
      <c r="J1" s="298"/>
      <c r="K1" s="28"/>
      <c r="L1" s="298"/>
      <c r="M1" s="356"/>
      <c r="N1" s="526" t="s">
        <v>1906</v>
      </c>
      <c r="O1" s="527"/>
      <c r="P1" s="527"/>
      <c r="Q1" s="527"/>
    </row>
    <row r="2" spans="1:17" x14ac:dyDescent="0.2">
      <c r="A2" s="28"/>
      <c r="B2" s="397" t="s">
        <v>595</v>
      </c>
      <c r="C2" s="397"/>
      <c r="D2" s="397"/>
      <c r="E2" s="397"/>
      <c r="F2" s="397"/>
      <c r="G2" s="397"/>
      <c r="H2" s="397"/>
      <c r="I2" s="397"/>
      <c r="J2" s="397"/>
      <c r="K2" s="397"/>
      <c r="L2" s="397"/>
      <c r="M2" s="397"/>
      <c r="N2" s="397"/>
      <c r="O2" s="397"/>
      <c r="P2" s="397"/>
      <c r="Q2" s="397"/>
    </row>
    <row r="3" spans="1:17" x14ac:dyDescent="0.2">
      <c r="A3" s="28"/>
      <c r="B3" s="134"/>
      <c r="C3" s="41"/>
      <c r="D3" s="42"/>
      <c r="E3" s="134"/>
      <c r="F3" s="134"/>
      <c r="G3" s="134"/>
      <c r="H3" s="41"/>
      <c r="I3" s="134"/>
      <c r="J3" s="43"/>
      <c r="K3" s="134"/>
      <c r="L3" s="43"/>
      <c r="M3" s="43"/>
      <c r="N3" s="134"/>
      <c r="O3" s="134"/>
      <c r="P3" s="134"/>
      <c r="Q3" s="134"/>
    </row>
    <row r="4" spans="1:17" ht="41.25" customHeight="1" x14ac:dyDescent="0.2">
      <c r="A4" s="414" t="s">
        <v>0</v>
      </c>
      <c r="B4" s="395" t="s">
        <v>215</v>
      </c>
      <c r="C4" s="414" t="s">
        <v>216</v>
      </c>
      <c r="D4" s="438" t="s">
        <v>1</v>
      </c>
      <c r="E4" s="414" t="s">
        <v>2</v>
      </c>
      <c r="F4" s="414" t="s">
        <v>218</v>
      </c>
      <c r="G4" s="414"/>
      <c r="H4" s="414" t="s">
        <v>3</v>
      </c>
      <c r="I4" s="444" t="s">
        <v>4</v>
      </c>
      <c r="J4" s="444" t="s">
        <v>5</v>
      </c>
      <c r="K4" s="444"/>
      <c r="L4" s="445" t="s">
        <v>6</v>
      </c>
      <c r="M4" s="445"/>
      <c r="N4" s="414" t="s">
        <v>7</v>
      </c>
      <c r="O4" s="414" t="s">
        <v>8</v>
      </c>
      <c r="P4" s="414" t="s">
        <v>9</v>
      </c>
      <c r="Q4" s="414" t="s">
        <v>10</v>
      </c>
    </row>
    <row r="5" spans="1:17" ht="41.25" customHeight="1" x14ac:dyDescent="0.2">
      <c r="A5" s="414"/>
      <c r="B5" s="395"/>
      <c r="C5" s="414"/>
      <c r="D5" s="438"/>
      <c r="E5" s="414"/>
      <c r="F5" s="152" t="s">
        <v>11</v>
      </c>
      <c r="G5" s="152" t="s">
        <v>12</v>
      </c>
      <c r="H5" s="414"/>
      <c r="I5" s="444"/>
      <c r="J5" s="154" t="s">
        <v>13</v>
      </c>
      <c r="K5" s="153" t="s">
        <v>14</v>
      </c>
      <c r="L5" s="154" t="s">
        <v>219</v>
      </c>
      <c r="M5" s="154" t="s">
        <v>220</v>
      </c>
      <c r="N5" s="414"/>
      <c r="O5" s="414"/>
      <c r="P5" s="414"/>
      <c r="Q5" s="414"/>
    </row>
    <row r="6" spans="1:17" x14ac:dyDescent="0.2">
      <c r="A6" s="152" t="s">
        <v>2841</v>
      </c>
      <c r="B6" s="152">
        <v>1</v>
      </c>
      <c r="C6" s="152">
        <v>2</v>
      </c>
      <c r="D6" s="333" t="s">
        <v>2080</v>
      </c>
      <c r="E6" s="152">
        <v>4</v>
      </c>
      <c r="F6" s="152">
        <v>5</v>
      </c>
      <c r="G6" s="152">
        <v>6</v>
      </c>
      <c r="H6" s="152">
        <v>7</v>
      </c>
      <c r="I6" s="152">
        <v>8</v>
      </c>
      <c r="J6" s="358">
        <v>9</v>
      </c>
      <c r="K6" s="358">
        <v>10</v>
      </c>
      <c r="L6" s="358">
        <v>11</v>
      </c>
      <c r="M6" s="358">
        <v>12</v>
      </c>
      <c r="N6" s="358">
        <v>13</v>
      </c>
      <c r="O6" s="358">
        <v>14</v>
      </c>
      <c r="P6" s="358">
        <v>15</v>
      </c>
      <c r="Q6" s="358">
        <v>16</v>
      </c>
    </row>
    <row r="7" spans="1:17" ht="39" x14ac:dyDescent="0.2">
      <c r="A7" s="436">
        <v>1</v>
      </c>
      <c r="B7" s="436">
        <v>2</v>
      </c>
      <c r="C7" s="437" t="s">
        <v>596</v>
      </c>
      <c r="D7" s="438">
        <f>D9+D20+D31+D24</f>
        <v>112040.01000000001</v>
      </c>
      <c r="E7" s="436"/>
      <c r="F7" s="436"/>
      <c r="G7" s="436"/>
      <c r="H7" s="144" t="s">
        <v>597</v>
      </c>
      <c r="I7" s="131" t="s">
        <v>18</v>
      </c>
      <c r="J7" s="25">
        <v>1.8</v>
      </c>
      <c r="K7" s="131">
        <v>2021</v>
      </c>
      <c r="L7" s="25" t="s">
        <v>598</v>
      </c>
      <c r="M7" s="25" t="s">
        <v>599</v>
      </c>
      <c r="N7" s="131" t="s">
        <v>600</v>
      </c>
      <c r="O7" s="131" t="s">
        <v>601</v>
      </c>
      <c r="P7" s="131" t="s">
        <v>237</v>
      </c>
      <c r="Q7" s="131" t="s">
        <v>181</v>
      </c>
    </row>
    <row r="8" spans="1:17" ht="39" x14ac:dyDescent="0.2">
      <c r="A8" s="436"/>
      <c r="B8" s="436"/>
      <c r="C8" s="437"/>
      <c r="D8" s="438"/>
      <c r="E8" s="436"/>
      <c r="F8" s="436"/>
      <c r="G8" s="436"/>
      <c r="H8" s="144" t="s">
        <v>602</v>
      </c>
      <c r="I8" s="131" t="s">
        <v>237</v>
      </c>
      <c r="J8" s="154">
        <v>71</v>
      </c>
      <c r="K8" s="131">
        <v>2021</v>
      </c>
      <c r="L8" s="154">
        <v>74</v>
      </c>
      <c r="M8" s="154">
        <v>78</v>
      </c>
      <c r="N8" s="131" t="s">
        <v>600</v>
      </c>
      <c r="O8" s="131" t="s">
        <v>601</v>
      </c>
      <c r="P8" s="131" t="s">
        <v>237</v>
      </c>
      <c r="Q8" s="131" t="s">
        <v>181</v>
      </c>
    </row>
    <row r="9" spans="1:17" ht="65" x14ac:dyDescent="0.2">
      <c r="A9" s="131">
        <v>1.1000000000000001</v>
      </c>
      <c r="B9" s="131">
        <v>2.2000000000000002</v>
      </c>
      <c r="C9" s="144" t="s">
        <v>2296</v>
      </c>
      <c r="D9" s="150">
        <f>SUM(D10:D19)</f>
        <v>37180</v>
      </c>
      <c r="E9" s="131"/>
      <c r="F9" s="131" t="s">
        <v>58</v>
      </c>
      <c r="G9" s="131" t="s">
        <v>2710</v>
      </c>
      <c r="H9" s="144" t="s">
        <v>603</v>
      </c>
      <c r="I9" s="131" t="s">
        <v>30</v>
      </c>
      <c r="J9" s="154">
        <v>2.9</v>
      </c>
      <c r="K9" s="131">
        <v>2021</v>
      </c>
      <c r="L9" s="154" t="s">
        <v>604</v>
      </c>
      <c r="M9" s="154" t="s">
        <v>605</v>
      </c>
      <c r="N9" s="131" t="s">
        <v>600</v>
      </c>
      <c r="O9" s="131" t="s">
        <v>601</v>
      </c>
      <c r="P9" s="131" t="s">
        <v>237</v>
      </c>
      <c r="Q9" s="131" t="s">
        <v>181</v>
      </c>
    </row>
    <row r="10" spans="1:17" ht="48.75" customHeight="1" x14ac:dyDescent="0.2">
      <c r="A10" s="401" t="s">
        <v>226</v>
      </c>
      <c r="B10" s="401" t="s">
        <v>61</v>
      </c>
      <c r="C10" s="404" t="s">
        <v>62</v>
      </c>
      <c r="D10" s="433">
        <v>6220</v>
      </c>
      <c r="E10" s="401" t="s">
        <v>241</v>
      </c>
      <c r="F10" s="401" t="s">
        <v>206</v>
      </c>
      <c r="G10" s="401" t="s">
        <v>606</v>
      </c>
      <c r="H10" s="145" t="s">
        <v>607</v>
      </c>
      <c r="I10" s="129" t="s">
        <v>608</v>
      </c>
      <c r="J10" s="8">
        <v>24.1</v>
      </c>
      <c r="K10" s="129">
        <v>2021</v>
      </c>
      <c r="L10" s="8">
        <v>18</v>
      </c>
      <c r="M10" s="8">
        <v>12</v>
      </c>
      <c r="N10" s="129" t="s">
        <v>206</v>
      </c>
      <c r="O10" s="129" t="s">
        <v>1957</v>
      </c>
      <c r="P10" s="129" t="s">
        <v>237</v>
      </c>
      <c r="Q10" s="129" t="s">
        <v>206</v>
      </c>
    </row>
    <row r="11" spans="1:17" ht="48.75" customHeight="1" x14ac:dyDescent="0.2">
      <c r="A11" s="401"/>
      <c r="B11" s="401"/>
      <c r="C11" s="404"/>
      <c r="D11" s="433"/>
      <c r="E11" s="401"/>
      <c r="F11" s="401"/>
      <c r="G11" s="401"/>
      <c r="H11" s="145" t="s">
        <v>609</v>
      </c>
      <c r="I11" s="129" t="s">
        <v>608</v>
      </c>
      <c r="J11" s="8">
        <v>13.8</v>
      </c>
      <c r="K11" s="129">
        <v>2021</v>
      </c>
      <c r="L11" s="8">
        <v>12</v>
      </c>
      <c r="M11" s="8">
        <v>10</v>
      </c>
      <c r="N11" s="129" t="s">
        <v>206</v>
      </c>
      <c r="O11" s="129" t="s">
        <v>1958</v>
      </c>
      <c r="P11" s="129" t="s">
        <v>237</v>
      </c>
      <c r="Q11" s="129" t="s">
        <v>206</v>
      </c>
    </row>
    <row r="12" spans="1:17" ht="48.75" customHeight="1" x14ac:dyDescent="0.2">
      <c r="A12" s="401"/>
      <c r="B12" s="401"/>
      <c r="C12" s="404"/>
      <c r="D12" s="433"/>
      <c r="E12" s="401"/>
      <c r="F12" s="401"/>
      <c r="G12" s="401"/>
      <c r="H12" s="145" t="s">
        <v>610</v>
      </c>
      <c r="I12" s="129" t="s">
        <v>608</v>
      </c>
      <c r="J12" s="8">
        <v>68</v>
      </c>
      <c r="K12" s="129">
        <v>2021</v>
      </c>
      <c r="L12" s="8">
        <v>30</v>
      </c>
      <c r="M12" s="8">
        <v>15</v>
      </c>
      <c r="N12" s="129" t="s">
        <v>206</v>
      </c>
      <c r="O12" s="129" t="s">
        <v>1958</v>
      </c>
      <c r="P12" s="129" t="s">
        <v>237</v>
      </c>
      <c r="Q12" s="129" t="s">
        <v>206</v>
      </c>
    </row>
    <row r="13" spans="1:17" ht="59.25" customHeight="1" x14ac:dyDescent="0.2">
      <c r="A13" s="401" t="s">
        <v>40</v>
      </c>
      <c r="B13" s="401" t="s">
        <v>611</v>
      </c>
      <c r="C13" s="404" t="s">
        <v>612</v>
      </c>
      <c r="D13" s="433">
        <v>10400</v>
      </c>
      <c r="E13" s="401" t="s">
        <v>568</v>
      </c>
      <c r="F13" s="401" t="s">
        <v>206</v>
      </c>
      <c r="G13" s="401" t="s">
        <v>613</v>
      </c>
      <c r="H13" s="145" t="s">
        <v>614</v>
      </c>
      <c r="I13" s="129" t="s">
        <v>608</v>
      </c>
      <c r="J13" s="8">
        <v>11.4</v>
      </c>
      <c r="K13" s="129">
        <v>2021</v>
      </c>
      <c r="L13" s="8">
        <v>10</v>
      </c>
      <c r="M13" s="8">
        <v>8</v>
      </c>
      <c r="N13" s="129" t="s">
        <v>206</v>
      </c>
      <c r="O13" s="129" t="s">
        <v>1958</v>
      </c>
      <c r="P13" s="129" t="s">
        <v>237</v>
      </c>
      <c r="Q13" s="129" t="s">
        <v>206</v>
      </c>
    </row>
    <row r="14" spans="1:17" ht="59.25" customHeight="1" x14ac:dyDescent="0.2">
      <c r="A14" s="401"/>
      <c r="B14" s="401"/>
      <c r="C14" s="404"/>
      <c r="D14" s="433"/>
      <c r="E14" s="401"/>
      <c r="F14" s="401"/>
      <c r="G14" s="401"/>
      <c r="H14" s="145" t="s">
        <v>615</v>
      </c>
      <c r="I14" s="129" t="s">
        <v>18</v>
      </c>
      <c r="J14" s="8">
        <v>97.2</v>
      </c>
      <c r="K14" s="129">
        <v>2021</v>
      </c>
      <c r="L14" s="8">
        <v>98.5</v>
      </c>
      <c r="M14" s="8">
        <v>100</v>
      </c>
      <c r="N14" s="129" t="s">
        <v>206</v>
      </c>
      <c r="O14" s="129" t="s">
        <v>1959</v>
      </c>
      <c r="P14" s="129" t="s">
        <v>237</v>
      </c>
      <c r="Q14" s="129" t="s">
        <v>206</v>
      </c>
    </row>
    <row r="15" spans="1:17" ht="59.25" customHeight="1" x14ac:dyDescent="0.2">
      <c r="A15" s="401"/>
      <c r="B15" s="401"/>
      <c r="C15" s="404"/>
      <c r="D15" s="433"/>
      <c r="E15" s="401"/>
      <c r="F15" s="401"/>
      <c r="G15" s="401"/>
      <c r="H15" s="145" t="s">
        <v>616</v>
      </c>
      <c r="I15" s="129" t="s">
        <v>608</v>
      </c>
      <c r="J15" s="8">
        <v>755</v>
      </c>
      <c r="K15" s="129">
        <v>2021</v>
      </c>
      <c r="L15" s="8">
        <v>620</v>
      </c>
      <c r="M15" s="8">
        <v>450</v>
      </c>
      <c r="N15" s="129" t="s">
        <v>206</v>
      </c>
      <c r="O15" s="129" t="s">
        <v>1960</v>
      </c>
      <c r="P15" s="129" t="s">
        <v>237</v>
      </c>
      <c r="Q15" s="129" t="s">
        <v>206</v>
      </c>
    </row>
    <row r="16" spans="1:17" ht="59.25" customHeight="1" x14ac:dyDescent="0.2">
      <c r="A16" s="401"/>
      <c r="B16" s="401"/>
      <c r="C16" s="404"/>
      <c r="D16" s="433"/>
      <c r="E16" s="401"/>
      <c r="F16" s="401"/>
      <c r="G16" s="401"/>
      <c r="H16" s="145" t="s">
        <v>2123</v>
      </c>
      <c r="I16" s="129" t="s">
        <v>18</v>
      </c>
      <c r="J16" s="8">
        <v>9.4</v>
      </c>
      <c r="K16" s="129">
        <v>2018</v>
      </c>
      <c r="L16" s="8">
        <v>7.5</v>
      </c>
      <c r="M16" s="8">
        <v>5</v>
      </c>
      <c r="N16" s="129" t="s">
        <v>181</v>
      </c>
      <c r="O16" s="129" t="s">
        <v>617</v>
      </c>
      <c r="P16" s="129" t="s">
        <v>231</v>
      </c>
      <c r="Q16" s="129" t="s">
        <v>618</v>
      </c>
    </row>
    <row r="17" spans="1:17" ht="75" customHeight="1" x14ac:dyDescent="0.2">
      <c r="A17" s="401" t="s">
        <v>232</v>
      </c>
      <c r="B17" s="401" t="s">
        <v>619</v>
      </c>
      <c r="C17" s="404" t="s">
        <v>620</v>
      </c>
      <c r="D17" s="433">
        <v>20560</v>
      </c>
      <c r="E17" s="401" t="s">
        <v>568</v>
      </c>
      <c r="F17" s="401" t="s">
        <v>189</v>
      </c>
      <c r="G17" s="401" t="s">
        <v>621</v>
      </c>
      <c r="H17" s="145" t="s">
        <v>2125</v>
      </c>
      <c r="I17" s="129" t="s">
        <v>516</v>
      </c>
      <c r="J17" s="48" t="s">
        <v>235</v>
      </c>
      <c r="K17" s="49" t="s">
        <v>235</v>
      </c>
      <c r="L17" s="48" t="s">
        <v>235</v>
      </c>
      <c r="M17" s="48" t="s">
        <v>235</v>
      </c>
      <c r="N17" s="129" t="s">
        <v>622</v>
      </c>
      <c r="O17" s="129" t="s">
        <v>623</v>
      </c>
      <c r="P17" s="129" t="s">
        <v>237</v>
      </c>
      <c r="Q17" s="129" t="s">
        <v>624</v>
      </c>
    </row>
    <row r="18" spans="1:17" ht="75" customHeight="1" x14ac:dyDescent="0.2">
      <c r="A18" s="401"/>
      <c r="B18" s="401"/>
      <c r="C18" s="404"/>
      <c r="D18" s="433"/>
      <c r="E18" s="401"/>
      <c r="F18" s="401"/>
      <c r="G18" s="401"/>
      <c r="H18" s="145" t="s">
        <v>2127</v>
      </c>
      <c r="I18" s="129" t="s">
        <v>30</v>
      </c>
      <c r="J18" s="48" t="s">
        <v>235</v>
      </c>
      <c r="K18" s="49" t="s">
        <v>235</v>
      </c>
      <c r="L18" s="48" t="s">
        <v>235</v>
      </c>
      <c r="M18" s="48" t="s">
        <v>235</v>
      </c>
      <c r="N18" s="129" t="s">
        <v>189</v>
      </c>
      <c r="O18" s="129" t="s">
        <v>623</v>
      </c>
      <c r="P18" s="129" t="s">
        <v>237</v>
      </c>
      <c r="Q18" s="129" t="s">
        <v>624</v>
      </c>
    </row>
    <row r="19" spans="1:17" ht="75" customHeight="1" x14ac:dyDescent="0.2">
      <c r="A19" s="401"/>
      <c r="B19" s="401"/>
      <c r="C19" s="404"/>
      <c r="D19" s="433"/>
      <c r="E19" s="401"/>
      <c r="F19" s="401"/>
      <c r="G19" s="401"/>
      <c r="H19" s="145" t="s">
        <v>625</v>
      </c>
      <c r="I19" s="129" t="s">
        <v>30</v>
      </c>
      <c r="J19" s="48">
        <v>78</v>
      </c>
      <c r="K19" s="129">
        <v>2018</v>
      </c>
      <c r="L19" s="48">
        <v>30</v>
      </c>
      <c r="M19" s="48">
        <v>25</v>
      </c>
      <c r="N19" s="129" t="s">
        <v>181</v>
      </c>
      <c r="O19" s="129" t="s">
        <v>617</v>
      </c>
      <c r="P19" s="129" t="s">
        <v>231</v>
      </c>
      <c r="Q19" s="129" t="s">
        <v>626</v>
      </c>
    </row>
    <row r="20" spans="1:17" s="9" customFormat="1" ht="65" x14ac:dyDescent="0.2">
      <c r="A20" s="131">
        <v>1.2</v>
      </c>
      <c r="B20" s="131">
        <v>3.1</v>
      </c>
      <c r="C20" s="144" t="s">
        <v>627</v>
      </c>
      <c r="D20" s="150">
        <f>SUM(D21:D23)</f>
        <v>20200</v>
      </c>
      <c r="E20" s="131"/>
      <c r="F20" s="131" t="s">
        <v>58</v>
      </c>
      <c r="G20" s="131" t="s">
        <v>2711</v>
      </c>
      <c r="H20" s="144" t="s">
        <v>629</v>
      </c>
      <c r="I20" s="131" t="s">
        <v>608</v>
      </c>
      <c r="J20" s="25" t="s">
        <v>235</v>
      </c>
      <c r="K20" s="154" t="s">
        <v>235</v>
      </c>
      <c r="L20" s="154" t="s">
        <v>235</v>
      </c>
      <c r="M20" s="154" t="s">
        <v>235</v>
      </c>
      <c r="N20" s="131" t="s">
        <v>181</v>
      </c>
      <c r="O20" s="131" t="s">
        <v>630</v>
      </c>
      <c r="P20" s="131" t="s">
        <v>222</v>
      </c>
      <c r="Q20" s="131" t="s">
        <v>631</v>
      </c>
    </row>
    <row r="21" spans="1:17" ht="51" customHeight="1" x14ac:dyDescent="0.2">
      <c r="A21" s="129" t="s">
        <v>267</v>
      </c>
      <c r="B21" s="129" t="s">
        <v>2124</v>
      </c>
      <c r="C21" s="145" t="s">
        <v>73</v>
      </c>
      <c r="D21" s="149">
        <v>12200</v>
      </c>
      <c r="E21" s="129" t="s">
        <v>568</v>
      </c>
      <c r="F21" s="129" t="s">
        <v>206</v>
      </c>
      <c r="G21" s="129" t="s">
        <v>189</v>
      </c>
      <c r="H21" s="145" t="s">
        <v>632</v>
      </c>
      <c r="I21" s="10" t="s">
        <v>608</v>
      </c>
      <c r="J21" s="8" t="s">
        <v>235</v>
      </c>
      <c r="K21" s="48" t="s">
        <v>235</v>
      </c>
      <c r="L21" s="48" t="s">
        <v>235</v>
      </c>
      <c r="M21" s="48" t="s">
        <v>235</v>
      </c>
      <c r="N21" s="129" t="s">
        <v>206</v>
      </c>
      <c r="O21" s="129" t="s">
        <v>1958</v>
      </c>
      <c r="P21" s="129" t="s">
        <v>237</v>
      </c>
      <c r="Q21" s="129" t="s">
        <v>206</v>
      </c>
    </row>
    <row r="22" spans="1:17" ht="78.75" customHeight="1" x14ac:dyDescent="0.2">
      <c r="A22" s="401" t="s">
        <v>634</v>
      </c>
      <c r="B22" s="401" t="s">
        <v>2126</v>
      </c>
      <c r="C22" s="404" t="s">
        <v>635</v>
      </c>
      <c r="D22" s="433">
        <v>8000</v>
      </c>
      <c r="E22" s="401" t="s">
        <v>568</v>
      </c>
      <c r="F22" s="401" t="s">
        <v>189</v>
      </c>
      <c r="G22" s="401" t="s">
        <v>105</v>
      </c>
      <c r="H22" s="145" t="s">
        <v>2134</v>
      </c>
      <c r="I22" s="129" t="s">
        <v>30</v>
      </c>
      <c r="J22" s="48" t="s">
        <v>235</v>
      </c>
      <c r="K22" s="49" t="s">
        <v>235</v>
      </c>
      <c r="L22" s="48" t="s">
        <v>235</v>
      </c>
      <c r="M22" s="48" t="s">
        <v>235</v>
      </c>
      <c r="N22" s="129" t="s">
        <v>189</v>
      </c>
      <c r="O22" s="129" t="s">
        <v>1961</v>
      </c>
      <c r="P22" s="129" t="s">
        <v>237</v>
      </c>
      <c r="Q22" s="129" t="s">
        <v>636</v>
      </c>
    </row>
    <row r="23" spans="1:17" ht="39" x14ac:dyDescent="0.2">
      <c r="A23" s="401"/>
      <c r="B23" s="401"/>
      <c r="C23" s="404"/>
      <c r="D23" s="433"/>
      <c r="E23" s="401"/>
      <c r="F23" s="401"/>
      <c r="G23" s="401"/>
      <c r="H23" s="145" t="s">
        <v>2132</v>
      </c>
      <c r="I23" s="129" t="s">
        <v>30</v>
      </c>
      <c r="J23" s="48" t="s">
        <v>235</v>
      </c>
      <c r="K23" s="49" t="s">
        <v>235</v>
      </c>
      <c r="L23" s="48" t="s">
        <v>235</v>
      </c>
      <c r="M23" s="48" t="s">
        <v>235</v>
      </c>
      <c r="N23" s="129" t="s">
        <v>622</v>
      </c>
      <c r="O23" s="129" t="s">
        <v>1962</v>
      </c>
      <c r="P23" s="129" t="s">
        <v>237</v>
      </c>
      <c r="Q23" s="129" t="s">
        <v>189</v>
      </c>
    </row>
    <row r="24" spans="1:17" ht="39" x14ac:dyDescent="0.2">
      <c r="A24" s="436">
        <v>1.3</v>
      </c>
      <c r="B24" s="436"/>
      <c r="C24" s="437" t="s">
        <v>2661</v>
      </c>
      <c r="D24" s="528">
        <f>SUM(D26:D30)</f>
        <v>54640</v>
      </c>
      <c r="E24" s="436"/>
      <c r="F24" s="436" t="s">
        <v>392</v>
      </c>
      <c r="G24" s="436" t="s">
        <v>2712</v>
      </c>
      <c r="H24" s="144" t="s">
        <v>2662</v>
      </c>
      <c r="I24" s="131" t="s">
        <v>18</v>
      </c>
      <c r="J24" s="152">
        <v>48.1</v>
      </c>
      <c r="K24" s="131">
        <v>2021</v>
      </c>
      <c r="L24" s="131">
        <v>52</v>
      </c>
      <c r="M24" s="131">
        <v>55</v>
      </c>
      <c r="N24" s="131" t="s">
        <v>600</v>
      </c>
      <c r="O24" s="131" t="s">
        <v>2663</v>
      </c>
      <c r="P24" s="131" t="s">
        <v>237</v>
      </c>
      <c r="Q24" s="131" t="s">
        <v>181</v>
      </c>
    </row>
    <row r="25" spans="1:17" ht="39" x14ac:dyDescent="0.2">
      <c r="A25" s="436"/>
      <c r="B25" s="436"/>
      <c r="C25" s="437"/>
      <c r="D25" s="528"/>
      <c r="E25" s="436"/>
      <c r="F25" s="436"/>
      <c r="G25" s="436"/>
      <c r="H25" s="144" t="s">
        <v>2664</v>
      </c>
      <c r="I25" s="131" t="s">
        <v>633</v>
      </c>
      <c r="J25" s="131">
        <v>13.5</v>
      </c>
      <c r="K25" s="131">
        <v>2020</v>
      </c>
      <c r="L25" s="131">
        <v>15.5</v>
      </c>
      <c r="M25" s="131">
        <v>18</v>
      </c>
      <c r="N25" s="131" t="s">
        <v>181</v>
      </c>
      <c r="O25" s="131" t="s">
        <v>2665</v>
      </c>
      <c r="P25" s="131" t="s">
        <v>2709</v>
      </c>
      <c r="Q25" s="131" t="s">
        <v>181</v>
      </c>
    </row>
    <row r="26" spans="1:17" ht="78" x14ac:dyDescent="0.2">
      <c r="A26" s="401" t="s">
        <v>282</v>
      </c>
      <c r="B26" s="401" t="s">
        <v>2666</v>
      </c>
      <c r="C26" s="404" t="s">
        <v>2667</v>
      </c>
      <c r="D26" s="529">
        <v>6400</v>
      </c>
      <c r="E26" s="401" t="s">
        <v>568</v>
      </c>
      <c r="F26" s="401" t="s">
        <v>2708</v>
      </c>
      <c r="G26" s="401" t="s">
        <v>105</v>
      </c>
      <c r="H26" s="145" t="s">
        <v>2668</v>
      </c>
      <c r="I26" s="129" t="s">
        <v>18</v>
      </c>
      <c r="J26" s="10">
        <v>40.9</v>
      </c>
      <c r="K26" s="129">
        <v>2021</v>
      </c>
      <c r="L26" s="129">
        <v>50</v>
      </c>
      <c r="M26" s="129">
        <v>75</v>
      </c>
      <c r="N26" s="129" t="s">
        <v>2669</v>
      </c>
      <c r="O26" s="129" t="s">
        <v>2670</v>
      </c>
      <c r="P26" s="129" t="s">
        <v>237</v>
      </c>
      <c r="Q26" s="129" t="s">
        <v>2671</v>
      </c>
    </row>
    <row r="27" spans="1:17" ht="96.75" customHeight="1" x14ac:dyDescent="0.2">
      <c r="A27" s="401"/>
      <c r="B27" s="401"/>
      <c r="C27" s="404"/>
      <c r="D27" s="529"/>
      <c r="E27" s="401"/>
      <c r="F27" s="401"/>
      <c r="G27" s="401"/>
      <c r="H27" s="145" t="s">
        <v>2672</v>
      </c>
      <c r="I27" s="129" t="s">
        <v>18</v>
      </c>
      <c r="J27" s="10">
        <v>55.1</v>
      </c>
      <c r="K27" s="129">
        <v>2021</v>
      </c>
      <c r="L27" s="129">
        <v>60</v>
      </c>
      <c r="M27" s="129">
        <v>70</v>
      </c>
      <c r="N27" s="129" t="s">
        <v>2673</v>
      </c>
      <c r="O27" s="129" t="s">
        <v>2674</v>
      </c>
      <c r="P27" s="129" t="s">
        <v>237</v>
      </c>
      <c r="Q27" s="129" t="s">
        <v>2675</v>
      </c>
    </row>
    <row r="28" spans="1:17" ht="46.5" customHeight="1" x14ac:dyDescent="0.2">
      <c r="A28" s="401" t="s">
        <v>289</v>
      </c>
      <c r="B28" s="401" t="s">
        <v>398</v>
      </c>
      <c r="C28" s="404" t="s">
        <v>2676</v>
      </c>
      <c r="D28" s="529">
        <v>48240</v>
      </c>
      <c r="E28" s="401" t="s">
        <v>568</v>
      </c>
      <c r="F28" s="401" t="s">
        <v>403</v>
      </c>
      <c r="G28" s="401" t="s">
        <v>2824</v>
      </c>
      <c r="H28" s="145" t="s">
        <v>2677</v>
      </c>
      <c r="I28" s="129" t="s">
        <v>18</v>
      </c>
      <c r="J28" s="10" t="s">
        <v>235</v>
      </c>
      <c r="K28" s="10" t="s">
        <v>235</v>
      </c>
      <c r="L28" s="10" t="s">
        <v>235</v>
      </c>
      <c r="M28" s="10" t="s">
        <v>235</v>
      </c>
      <c r="N28" s="129" t="s">
        <v>2678</v>
      </c>
      <c r="O28" s="129" t="s">
        <v>2679</v>
      </c>
      <c r="P28" s="129" t="s">
        <v>237</v>
      </c>
      <c r="Q28" s="129" t="s">
        <v>165</v>
      </c>
    </row>
    <row r="29" spans="1:17" ht="46.5" customHeight="1" x14ac:dyDescent="0.2">
      <c r="A29" s="401"/>
      <c r="B29" s="401"/>
      <c r="C29" s="404"/>
      <c r="D29" s="529"/>
      <c r="E29" s="401"/>
      <c r="F29" s="401"/>
      <c r="G29" s="401"/>
      <c r="H29" s="145" t="s">
        <v>2680</v>
      </c>
      <c r="I29" s="129" t="s">
        <v>18</v>
      </c>
      <c r="J29" s="10" t="s">
        <v>235</v>
      </c>
      <c r="K29" s="10" t="s">
        <v>235</v>
      </c>
      <c r="L29" s="10" t="s">
        <v>235</v>
      </c>
      <c r="M29" s="10" t="s">
        <v>235</v>
      </c>
      <c r="N29" s="129" t="s">
        <v>189</v>
      </c>
      <c r="O29" s="129" t="s">
        <v>623</v>
      </c>
      <c r="P29" s="129" t="s">
        <v>237</v>
      </c>
      <c r="Q29" s="129" t="s">
        <v>2681</v>
      </c>
    </row>
    <row r="30" spans="1:17" ht="46.5" customHeight="1" x14ac:dyDescent="0.2">
      <c r="A30" s="401"/>
      <c r="B30" s="401"/>
      <c r="C30" s="404"/>
      <c r="D30" s="529"/>
      <c r="E30" s="401"/>
      <c r="F30" s="401"/>
      <c r="G30" s="401"/>
      <c r="H30" s="145" t="s">
        <v>2682</v>
      </c>
      <c r="I30" s="129" t="s">
        <v>18</v>
      </c>
      <c r="J30" s="10" t="s">
        <v>235</v>
      </c>
      <c r="K30" s="10" t="s">
        <v>235</v>
      </c>
      <c r="L30" s="10" t="s">
        <v>235</v>
      </c>
      <c r="M30" s="10" t="s">
        <v>235</v>
      </c>
      <c r="N30" s="129" t="s">
        <v>165</v>
      </c>
      <c r="O30" s="129" t="s">
        <v>2679</v>
      </c>
      <c r="P30" s="129" t="s">
        <v>237</v>
      </c>
      <c r="Q30" s="129" t="s">
        <v>414</v>
      </c>
    </row>
    <row r="31" spans="1:17" ht="54" customHeight="1" x14ac:dyDescent="0.2">
      <c r="A31" s="131">
        <v>1.4</v>
      </c>
      <c r="B31" s="131">
        <v>2.2999999999999998</v>
      </c>
      <c r="C31" s="144" t="s">
        <v>2706</v>
      </c>
      <c r="D31" s="150">
        <v>20.010000000000002</v>
      </c>
      <c r="E31" s="131"/>
      <c r="F31" s="131" t="s">
        <v>637</v>
      </c>
      <c r="G31" s="131" t="s">
        <v>2713</v>
      </c>
      <c r="H31" s="144" t="s">
        <v>638</v>
      </c>
      <c r="I31" s="131" t="s">
        <v>608</v>
      </c>
      <c r="J31" s="25">
        <v>-55.2</v>
      </c>
      <c r="K31" s="131">
        <v>2019</v>
      </c>
      <c r="L31" s="25">
        <v>-40</v>
      </c>
      <c r="M31" s="25">
        <v>-20</v>
      </c>
      <c r="N31" s="131" t="s">
        <v>639</v>
      </c>
      <c r="O31" s="131" t="s">
        <v>640</v>
      </c>
      <c r="P31" s="131" t="s">
        <v>237</v>
      </c>
      <c r="Q31" s="131" t="s">
        <v>1963</v>
      </c>
    </row>
    <row r="32" spans="1:17" ht="81.75" customHeight="1" x14ac:dyDescent="0.2">
      <c r="A32" s="409" t="s">
        <v>45</v>
      </c>
      <c r="B32" s="409" t="s">
        <v>67</v>
      </c>
      <c r="C32" s="455" t="s">
        <v>2707</v>
      </c>
      <c r="D32" s="448">
        <v>20</v>
      </c>
      <c r="E32" s="409" t="s">
        <v>17</v>
      </c>
      <c r="F32" s="409" t="s">
        <v>32</v>
      </c>
      <c r="G32" s="409" t="s">
        <v>189</v>
      </c>
      <c r="H32" s="145" t="s">
        <v>641</v>
      </c>
      <c r="I32" s="129" t="s">
        <v>608</v>
      </c>
      <c r="J32" s="8">
        <v>-8.9</v>
      </c>
      <c r="K32" s="129">
        <v>2019</v>
      </c>
      <c r="L32" s="8">
        <v>-4</v>
      </c>
      <c r="M32" s="8">
        <v>4</v>
      </c>
      <c r="N32" s="129" t="s">
        <v>192</v>
      </c>
      <c r="O32" s="129" t="s">
        <v>192</v>
      </c>
      <c r="P32" s="129" t="s">
        <v>237</v>
      </c>
      <c r="Q32" s="129" t="s">
        <v>1963</v>
      </c>
    </row>
    <row r="33" spans="1:17" ht="81.75" customHeight="1" x14ac:dyDescent="0.2">
      <c r="A33" s="410"/>
      <c r="B33" s="410"/>
      <c r="C33" s="456"/>
      <c r="D33" s="449"/>
      <c r="E33" s="410"/>
      <c r="F33" s="410"/>
      <c r="G33" s="410"/>
      <c r="H33" s="145" t="s">
        <v>642</v>
      </c>
      <c r="I33" s="129" t="s">
        <v>18</v>
      </c>
      <c r="J33" s="8" t="s">
        <v>235</v>
      </c>
      <c r="K33" s="48" t="s">
        <v>235</v>
      </c>
      <c r="L33" s="48" t="s">
        <v>235</v>
      </c>
      <c r="M33" s="48" t="s">
        <v>235</v>
      </c>
      <c r="N33" s="129" t="s">
        <v>189</v>
      </c>
      <c r="O33" s="129" t="s">
        <v>643</v>
      </c>
      <c r="P33" s="129" t="s">
        <v>237</v>
      </c>
      <c r="Q33" s="129" t="s">
        <v>644</v>
      </c>
    </row>
    <row r="34" spans="1:17" ht="127.5" customHeight="1" x14ac:dyDescent="0.2">
      <c r="A34" s="131">
        <v>2</v>
      </c>
      <c r="B34" s="131">
        <v>2</v>
      </c>
      <c r="C34" s="144" t="s">
        <v>645</v>
      </c>
      <c r="D34" s="150">
        <f>D35+D48+D54</f>
        <v>2260557.2000000002</v>
      </c>
      <c r="E34" s="131"/>
      <c r="F34" s="131"/>
      <c r="G34" s="131"/>
      <c r="H34" s="144" t="s">
        <v>646</v>
      </c>
      <c r="I34" s="131" t="s">
        <v>18</v>
      </c>
      <c r="J34" s="25" t="s">
        <v>235</v>
      </c>
      <c r="K34" s="154" t="s">
        <v>235</v>
      </c>
      <c r="L34" s="154" t="s">
        <v>235</v>
      </c>
      <c r="M34" s="154" t="s">
        <v>235</v>
      </c>
      <c r="N34" s="131" t="s">
        <v>647</v>
      </c>
      <c r="O34" s="131" t="s">
        <v>36</v>
      </c>
      <c r="P34" s="131" t="s">
        <v>231</v>
      </c>
      <c r="Q34" s="131" t="s">
        <v>647</v>
      </c>
    </row>
    <row r="35" spans="1:17" ht="127.5" customHeight="1" x14ac:dyDescent="0.2">
      <c r="A35" s="131">
        <v>2.1</v>
      </c>
      <c r="B35" s="131"/>
      <c r="C35" s="144" t="s">
        <v>648</v>
      </c>
      <c r="D35" s="150">
        <f>SUM(D36:D47)</f>
        <v>2258452.2000000002</v>
      </c>
      <c r="E35" s="131"/>
      <c r="F35" s="131" t="s">
        <v>649</v>
      </c>
      <c r="G35" s="131" t="s">
        <v>650</v>
      </c>
      <c r="H35" s="144" t="s">
        <v>2139</v>
      </c>
      <c r="I35" s="131" t="s">
        <v>18</v>
      </c>
      <c r="J35" s="25">
        <v>18</v>
      </c>
      <c r="K35" s="131">
        <v>2014</v>
      </c>
      <c r="L35" s="25">
        <v>22</v>
      </c>
      <c r="M35" s="25">
        <v>27</v>
      </c>
      <c r="N35" s="131" t="s">
        <v>1965</v>
      </c>
      <c r="O35" s="131" t="s">
        <v>1964</v>
      </c>
      <c r="P35" s="131" t="s">
        <v>231</v>
      </c>
      <c r="Q35" s="131" t="s">
        <v>651</v>
      </c>
    </row>
    <row r="36" spans="1:17" ht="63" customHeight="1" x14ac:dyDescent="0.2">
      <c r="A36" s="409" t="s">
        <v>652</v>
      </c>
      <c r="B36" s="409" t="s">
        <v>2128</v>
      </c>
      <c r="C36" s="455" t="s">
        <v>653</v>
      </c>
      <c r="D36" s="149">
        <v>9500</v>
      </c>
      <c r="E36" s="129" t="s">
        <v>654</v>
      </c>
      <c r="F36" s="129" t="s">
        <v>105</v>
      </c>
      <c r="G36" s="129" t="s">
        <v>655</v>
      </c>
      <c r="H36" s="145" t="s">
        <v>656</v>
      </c>
      <c r="I36" s="129" t="s">
        <v>18</v>
      </c>
      <c r="J36" s="8" t="s">
        <v>235</v>
      </c>
      <c r="K36" s="8" t="s">
        <v>235</v>
      </c>
      <c r="L36" s="48" t="s">
        <v>235</v>
      </c>
      <c r="M36" s="48" t="s">
        <v>235</v>
      </c>
      <c r="N36" s="129" t="s">
        <v>657</v>
      </c>
      <c r="O36" s="129" t="s">
        <v>658</v>
      </c>
      <c r="P36" s="129" t="s">
        <v>237</v>
      </c>
      <c r="Q36" s="129" t="s">
        <v>1966</v>
      </c>
    </row>
    <row r="37" spans="1:17" ht="63" customHeight="1" x14ac:dyDescent="0.2">
      <c r="A37" s="410"/>
      <c r="B37" s="410"/>
      <c r="C37" s="456"/>
      <c r="D37" s="149">
        <v>13219.2</v>
      </c>
      <c r="E37" s="129" t="s">
        <v>654</v>
      </c>
      <c r="F37" s="129" t="s">
        <v>113</v>
      </c>
      <c r="G37" s="129" t="s">
        <v>105</v>
      </c>
      <c r="H37" s="145" t="s">
        <v>659</v>
      </c>
      <c r="I37" s="129" t="s">
        <v>2008</v>
      </c>
      <c r="J37" s="8" t="s">
        <v>941</v>
      </c>
      <c r="K37" s="129">
        <v>2021</v>
      </c>
      <c r="L37" s="8">
        <v>20</v>
      </c>
      <c r="M37" s="8">
        <v>30</v>
      </c>
      <c r="N37" s="129" t="s">
        <v>660</v>
      </c>
      <c r="O37" s="129" t="s">
        <v>661</v>
      </c>
      <c r="P37" s="129" t="s">
        <v>237</v>
      </c>
      <c r="Q37" s="129" t="s">
        <v>119</v>
      </c>
    </row>
    <row r="38" spans="1:17" s="367" customFormat="1" ht="78" x14ac:dyDescent="0.2">
      <c r="A38" s="434" t="s">
        <v>361</v>
      </c>
      <c r="B38" s="434" t="s">
        <v>2882</v>
      </c>
      <c r="C38" s="434" t="s">
        <v>2881</v>
      </c>
      <c r="D38" s="494">
        <v>2055990</v>
      </c>
      <c r="E38" s="434" t="s">
        <v>654</v>
      </c>
      <c r="F38" s="362" t="s">
        <v>105</v>
      </c>
      <c r="G38" s="362" t="s">
        <v>2714</v>
      </c>
      <c r="H38" s="363" t="s">
        <v>663</v>
      </c>
      <c r="I38" s="362" t="s">
        <v>30</v>
      </c>
      <c r="J38" s="364" t="s">
        <v>235</v>
      </c>
      <c r="K38" s="365" t="s">
        <v>235</v>
      </c>
      <c r="L38" s="364" t="s">
        <v>235</v>
      </c>
      <c r="M38" s="364" t="s">
        <v>235</v>
      </c>
      <c r="N38" s="362" t="s">
        <v>664</v>
      </c>
      <c r="O38" s="362" t="s">
        <v>665</v>
      </c>
      <c r="P38" s="362" t="s">
        <v>237</v>
      </c>
      <c r="Q38" s="362" t="s">
        <v>666</v>
      </c>
    </row>
    <row r="39" spans="1:17" s="367" customFormat="1" ht="39" x14ac:dyDescent="0.2">
      <c r="A39" s="497"/>
      <c r="B39" s="497"/>
      <c r="C39" s="497"/>
      <c r="D39" s="496"/>
      <c r="E39" s="435"/>
      <c r="F39" s="362" t="s">
        <v>105</v>
      </c>
      <c r="G39" s="362" t="s">
        <v>2715</v>
      </c>
      <c r="H39" s="363" t="s">
        <v>667</v>
      </c>
      <c r="I39" s="362" t="s">
        <v>668</v>
      </c>
      <c r="J39" s="327">
        <v>908</v>
      </c>
      <c r="K39" s="362">
        <v>2016</v>
      </c>
      <c r="L39" s="327">
        <v>1000</v>
      </c>
      <c r="M39" s="327">
        <v>1220</v>
      </c>
      <c r="N39" s="362" t="s">
        <v>669</v>
      </c>
      <c r="O39" s="362" t="s">
        <v>36</v>
      </c>
      <c r="P39" s="362" t="s">
        <v>537</v>
      </c>
      <c r="Q39" s="362" t="s">
        <v>181</v>
      </c>
    </row>
    <row r="40" spans="1:17" s="367" customFormat="1" ht="76.5" customHeight="1" x14ac:dyDescent="0.2">
      <c r="A40" s="497"/>
      <c r="B40" s="497"/>
      <c r="C40" s="497"/>
      <c r="D40" s="523">
        <v>179743</v>
      </c>
      <c r="E40" s="520" t="s">
        <v>17</v>
      </c>
      <c r="F40" s="520" t="s">
        <v>117</v>
      </c>
      <c r="G40" s="434" t="s">
        <v>2869</v>
      </c>
      <c r="H40" s="363" t="s">
        <v>2887</v>
      </c>
      <c r="I40" s="362" t="s">
        <v>2888</v>
      </c>
      <c r="J40" s="327">
        <v>0.26</v>
      </c>
      <c r="K40" s="362">
        <v>2021</v>
      </c>
      <c r="L40" s="327">
        <v>0.28999999999999998</v>
      </c>
      <c r="M40" s="327">
        <v>0.33</v>
      </c>
      <c r="N40" s="362" t="s">
        <v>2864</v>
      </c>
      <c r="O40" s="362" t="s">
        <v>2865</v>
      </c>
      <c r="P40" s="362" t="s">
        <v>237</v>
      </c>
      <c r="Q40" s="362" t="s">
        <v>117</v>
      </c>
    </row>
    <row r="41" spans="1:17" s="367" customFormat="1" ht="30" customHeight="1" x14ac:dyDescent="0.2">
      <c r="A41" s="497"/>
      <c r="B41" s="497"/>
      <c r="C41" s="497"/>
      <c r="D41" s="524"/>
      <c r="E41" s="521"/>
      <c r="F41" s="521"/>
      <c r="G41" s="521"/>
      <c r="H41" s="363" t="s">
        <v>2870</v>
      </c>
      <c r="I41" s="362" t="s">
        <v>2888</v>
      </c>
      <c r="J41" s="327">
        <v>1.29</v>
      </c>
      <c r="K41" s="362">
        <v>2021</v>
      </c>
      <c r="L41" s="327">
        <v>1.32</v>
      </c>
      <c r="M41" s="327">
        <v>1.36</v>
      </c>
      <c r="N41" s="362" t="s">
        <v>2864</v>
      </c>
      <c r="O41" s="362" t="s">
        <v>263</v>
      </c>
      <c r="P41" s="362" t="s">
        <v>237</v>
      </c>
      <c r="Q41" s="362" t="s">
        <v>117</v>
      </c>
    </row>
    <row r="42" spans="1:17" s="367" customFormat="1" ht="51" customHeight="1" x14ac:dyDescent="0.2">
      <c r="A42" s="497"/>
      <c r="B42" s="497"/>
      <c r="C42" s="497"/>
      <c r="D42" s="524"/>
      <c r="E42" s="521"/>
      <c r="F42" s="521"/>
      <c r="G42" s="521"/>
      <c r="H42" s="363" t="s">
        <v>2886</v>
      </c>
      <c r="I42" s="362" t="s">
        <v>38</v>
      </c>
      <c r="J42" s="327">
        <v>68</v>
      </c>
      <c r="K42" s="362">
        <v>2021</v>
      </c>
      <c r="L42" s="327">
        <v>200</v>
      </c>
      <c r="M42" s="327">
        <v>450</v>
      </c>
      <c r="N42" s="362" t="s">
        <v>2864</v>
      </c>
      <c r="O42" s="362" t="s">
        <v>263</v>
      </c>
      <c r="P42" s="362" t="s">
        <v>237</v>
      </c>
      <c r="Q42" s="362" t="s">
        <v>117</v>
      </c>
    </row>
    <row r="43" spans="1:17" s="367" customFormat="1" ht="77.25" customHeight="1" x14ac:dyDescent="0.2">
      <c r="A43" s="497"/>
      <c r="B43" s="497"/>
      <c r="C43" s="497"/>
      <c r="D43" s="524"/>
      <c r="E43" s="521"/>
      <c r="F43" s="521"/>
      <c r="G43" s="521"/>
      <c r="H43" s="363" t="s">
        <v>2885</v>
      </c>
      <c r="I43" s="362" t="s">
        <v>38</v>
      </c>
      <c r="J43" s="327">
        <v>0</v>
      </c>
      <c r="K43" s="362">
        <v>2021</v>
      </c>
      <c r="L43" s="327">
        <v>6</v>
      </c>
      <c r="M43" s="327">
        <v>8</v>
      </c>
      <c r="N43" s="362" t="s">
        <v>2864</v>
      </c>
      <c r="O43" s="362" t="s">
        <v>263</v>
      </c>
      <c r="P43" s="362" t="s">
        <v>237</v>
      </c>
      <c r="Q43" s="362" t="s">
        <v>117</v>
      </c>
    </row>
    <row r="44" spans="1:17" s="367" customFormat="1" ht="77.25" customHeight="1" x14ac:dyDescent="0.2">
      <c r="A44" s="497"/>
      <c r="B44" s="497"/>
      <c r="C44" s="497"/>
      <c r="D44" s="524"/>
      <c r="E44" s="521"/>
      <c r="F44" s="521"/>
      <c r="G44" s="521"/>
      <c r="H44" s="363" t="s">
        <v>2871</v>
      </c>
      <c r="I44" s="362" t="s">
        <v>38</v>
      </c>
      <c r="J44" s="364">
        <v>300000</v>
      </c>
      <c r="K44" s="362">
        <v>2021</v>
      </c>
      <c r="L44" s="327">
        <v>500000</v>
      </c>
      <c r="M44" s="327">
        <v>700000</v>
      </c>
      <c r="N44" s="362" t="s">
        <v>2864</v>
      </c>
      <c r="O44" s="362" t="s">
        <v>263</v>
      </c>
      <c r="P44" s="362" t="s">
        <v>237</v>
      </c>
      <c r="Q44" s="362" t="s">
        <v>117</v>
      </c>
    </row>
    <row r="45" spans="1:17" s="367" customFormat="1" ht="77.25" customHeight="1" x14ac:dyDescent="0.2">
      <c r="A45" s="497"/>
      <c r="B45" s="497"/>
      <c r="C45" s="497"/>
      <c r="D45" s="524"/>
      <c r="E45" s="521"/>
      <c r="F45" s="521"/>
      <c r="G45" s="521"/>
      <c r="H45" s="363" t="s">
        <v>2872</v>
      </c>
      <c r="I45" s="362" t="s">
        <v>38</v>
      </c>
      <c r="J45" s="327">
        <v>1</v>
      </c>
      <c r="K45" s="362">
        <v>2021</v>
      </c>
      <c r="L45" s="327">
        <v>10</v>
      </c>
      <c r="M45" s="327">
        <v>5</v>
      </c>
      <c r="N45" s="362" t="s">
        <v>2864</v>
      </c>
      <c r="O45" s="362" t="s">
        <v>263</v>
      </c>
      <c r="P45" s="362" t="s">
        <v>237</v>
      </c>
      <c r="Q45" s="362" t="s">
        <v>117</v>
      </c>
    </row>
    <row r="46" spans="1:17" s="367" customFormat="1" ht="77.25" customHeight="1" x14ac:dyDescent="0.2">
      <c r="A46" s="497"/>
      <c r="B46" s="497"/>
      <c r="C46" s="497"/>
      <c r="D46" s="524"/>
      <c r="E46" s="521"/>
      <c r="F46" s="521"/>
      <c r="G46" s="521"/>
      <c r="H46" s="363" t="s">
        <v>2873</v>
      </c>
      <c r="I46" s="362" t="s">
        <v>38</v>
      </c>
      <c r="J46" s="327">
        <v>13</v>
      </c>
      <c r="K46" s="362">
        <v>2021</v>
      </c>
      <c r="L46" s="327">
        <v>25</v>
      </c>
      <c r="M46" s="327">
        <v>50</v>
      </c>
      <c r="N46" s="362" t="s">
        <v>2864</v>
      </c>
      <c r="O46" s="362" t="s">
        <v>263</v>
      </c>
      <c r="P46" s="362" t="s">
        <v>237</v>
      </c>
      <c r="Q46" s="362" t="s">
        <v>117</v>
      </c>
    </row>
    <row r="47" spans="1:17" s="367" customFormat="1" ht="77.25" customHeight="1" x14ac:dyDescent="0.2">
      <c r="A47" s="435"/>
      <c r="B47" s="435"/>
      <c r="C47" s="435"/>
      <c r="D47" s="525"/>
      <c r="E47" s="522"/>
      <c r="F47" s="522"/>
      <c r="G47" s="522"/>
      <c r="H47" s="363" t="s">
        <v>2884</v>
      </c>
      <c r="I47" s="362" t="s">
        <v>38</v>
      </c>
      <c r="J47" s="327">
        <v>2027</v>
      </c>
      <c r="K47" s="362">
        <v>2021</v>
      </c>
      <c r="L47" s="327">
        <v>2087</v>
      </c>
      <c r="M47" s="327">
        <v>2167</v>
      </c>
      <c r="N47" s="362" t="s">
        <v>2864</v>
      </c>
      <c r="O47" s="362" t="s">
        <v>2865</v>
      </c>
      <c r="P47" s="362" t="s">
        <v>237</v>
      </c>
      <c r="Q47" s="362" t="s">
        <v>117</v>
      </c>
    </row>
    <row r="48" spans="1:17" ht="118.5" customHeight="1" x14ac:dyDescent="0.2">
      <c r="A48" s="439">
        <v>2.2000000000000002</v>
      </c>
      <c r="B48" s="409"/>
      <c r="C48" s="450" t="s">
        <v>670</v>
      </c>
      <c r="D48" s="452">
        <f>SUM(D50:D53)</f>
        <v>105</v>
      </c>
      <c r="E48" s="439"/>
      <c r="F48" s="439" t="s">
        <v>671</v>
      </c>
      <c r="G48" s="439" t="s">
        <v>58</v>
      </c>
      <c r="H48" s="144" t="s">
        <v>672</v>
      </c>
      <c r="I48" s="131" t="s">
        <v>30</v>
      </c>
      <c r="J48" s="154">
        <v>142442</v>
      </c>
      <c r="K48" s="131">
        <v>2021</v>
      </c>
      <c r="L48" s="154">
        <v>25000</v>
      </c>
      <c r="M48" s="154">
        <v>20000</v>
      </c>
      <c r="N48" s="131" t="s">
        <v>673</v>
      </c>
      <c r="O48" s="131" t="s">
        <v>674</v>
      </c>
      <c r="P48" s="131" t="s">
        <v>237</v>
      </c>
      <c r="Q48" s="131" t="s">
        <v>1902</v>
      </c>
    </row>
    <row r="49" spans="1:17" ht="66.75" customHeight="1" x14ac:dyDescent="0.2">
      <c r="A49" s="441"/>
      <c r="B49" s="410"/>
      <c r="C49" s="451"/>
      <c r="D49" s="453"/>
      <c r="E49" s="441"/>
      <c r="F49" s="441"/>
      <c r="G49" s="441"/>
      <c r="H49" s="144" t="s">
        <v>675</v>
      </c>
      <c r="I49" s="131" t="s">
        <v>30</v>
      </c>
      <c r="J49" s="154">
        <v>14.3</v>
      </c>
      <c r="K49" s="131">
        <v>2021</v>
      </c>
      <c r="L49" s="154">
        <v>11</v>
      </c>
      <c r="M49" s="154">
        <v>7.5</v>
      </c>
      <c r="N49" s="131" t="s">
        <v>676</v>
      </c>
      <c r="O49" s="131" t="s">
        <v>677</v>
      </c>
      <c r="P49" s="131" t="s">
        <v>678</v>
      </c>
      <c r="Q49" s="131" t="s">
        <v>679</v>
      </c>
    </row>
    <row r="50" spans="1:17" ht="78" x14ac:dyDescent="0.2">
      <c r="A50" s="409" t="s">
        <v>377</v>
      </c>
      <c r="B50" s="409"/>
      <c r="C50" s="455" t="s">
        <v>680</v>
      </c>
      <c r="D50" s="448">
        <v>88</v>
      </c>
      <c r="E50" s="409" t="s">
        <v>654</v>
      </c>
      <c r="F50" s="409" t="s">
        <v>121</v>
      </c>
      <c r="G50" s="409" t="s">
        <v>206</v>
      </c>
      <c r="H50" s="145" t="s">
        <v>2142</v>
      </c>
      <c r="I50" s="129" t="s">
        <v>30</v>
      </c>
      <c r="J50" s="48" t="s">
        <v>235</v>
      </c>
      <c r="K50" s="49" t="s">
        <v>235</v>
      </c>
      <c r="L50" s="48" t="s">
        <v>235</v>
      </c>
      <c r="M50" s="48" t="s">
        <v>235</v>
      </c>
      <c r="N50" s="129" t="s">
        <v>673</v>
      </c>
      <c r="O50" s="129" t="s">
        <v>674</v>
      </c>
      <c r="P50" s="129" t="s">
        <v>237</v>
      </c>
      <c r="Q50" s="129" t="s">
        <v>1902</v>
      </c>
    </row>
    <row r="51" spans="1:17" ht="78" x14ac:dyDescent="0.2">
      <c r="A51" s="410"/>
      <c r="B51" s="410"/>
      <c r="C51" s="456"/>
      <c r="D51" s="449"/>
      <c r="E51" s="410"/>
      <c r="F51" s="410"/>
      <c r="G51" s="410"/>
      <c r="H51" s="145" t="s">
        <v>681</v>
      </c>
      <c r="I51" s="129" t="s">
        <v>30</v>
      </c>
      <c r="J51" s="48" t="s">
        <v>235</v>
      </c>
      <c r="K51" s="49" t="s">
        <v>235</v>
      </c>
      <c r="L51" s="48" t="s">
        <v>235</v>
      </c>
      <c r="M51" s="48" t="s">
        <v>235</v>
      </c>
      <c r="N51" s="129" t="s">
        <v>673</v>
      </c>
      <c r="O51" s="129" t="s">
        <v>674</v>
      </c>
      <c r="P51" s="129" t="s">
        <v>237</v>
      </c>
      <c r="Q51" s="129" t="s">
        <v>1902</v>
      </c>
    </row>
    <row r="52" spans="1:17" ht="78" x14ac:dyDescent="0.2">
      <c r="A52" s="409" t="s">
        <v>381</v>
      </c>
      <c r="B52" s="409"/>
      <c r="C52" s="455" t="s">
        <v>682</v>
      </c>
      <c r="D52" s="448">
        <v>17</v>
      </c>
      <c r="E52" s="409" t="s">
        <v>654</v>
      </c>
      <c r="F52" s="409" t="s">
        <v>683</v>
      </c>
      <c r="G52" s="409" t="s">
        <v>684</v>
      </c>
      <c r="H52" s="145" t="s">
        <v>685</v>
      </c>
      <c r="I52" s="129" t="s">
        <v>30</v>
      </c>
      <c r="J52" s="48" t="s">
        <v>235</v>
      </c>
      <c r="K52" s="49" t="s">
        <v>235</v>
      </c>
      <c r="L52" s="48" t="s">
        <v>235</v>
      </c>
      <c r="M52" s="48" t="s">
        <v>235</v>
      </c>
      <c r="N52" s="129" t="s">
        <v>673</v>
      </c>
      <c r="O52" s="129" t="s">
        <v>674</v>
      </c>
      <c r="P52" s="129" t="s">
        <v>237</v>
      </c>
      <c r="Q52" s="129" t="s">
        <v>1902</v>
      </c>
    </row>
    <row r="53" spans="1:17" ht="78" x14ac:dyDescent="0.2">
      <c r="A53" s="410"/>
      <c r="B53" s="410"/>
      <c r="C53" s="456"/>
      <c r="D53" s="449"/>
      <c r="E53" s="410"/>
      <c r="F53" s="410"/>
      <c r="G53" s="410"/>
      <c r="H53" s="145" t="s">
        <v>2143</v>
      </c>
      <c r="I53" s="129" t="s">
        <v>687</v>
      </c>
      <c r="J53" s="48" t="s">
        <v>235</v>
      </c>
      <c r="K53" s="49" t="s">
        <v>235</v>
      </c>
      <c r="L53" s="48" t="s">
        <v>235</v>
      </c>
      <c r="M53" s="48" t="s">
        <v>235</v>
      </c>
      <c r="N53" s="129" t="s">
        <v>673</v>
      </c>
      <c r="O53" s="129" t="s">
        <v>674</v>
      </c>
      <c r="P53" s="129" t="s">
        <v>237</v>
      </c>
      <c r="Q53" s="129" t="s">
        <v>1902</v>
      </c>
    </row>
    <row r="54" spans="1:17" ht="65" x14ac:dyDescent="0.2">
      <c r="A54" s="436">
        <v>2.2999999999999998</v>
      </c>
      <c r="B54" s="436">
        <v>7.3</v>
      </c>
      <c r="C54" s="437" t="s">
        <v>688</v>
      </c>
      <c r="D54" s="438">
        <f>SUM(D56:D57)</f>
        <v>2000</v>
      </c>
      <c r="E54" s="436"/>
      <c r="F54" s="436" t="s">
        <v>689</v>
      </c>
      <c r="G54" s="436" t="s">
        <v>2716</v>
      </c>
      <c r="H54" s="144" t="s">
        <v>690</v>
      </c>
      <c r="I54" s="131" t="s">
        <v>30</v>
      </c>
      <c r="J54" s="154">
        <v>25429</v>
      </c>
      <c r="K54" s="131">
        <v>2021</v>
      </c>
      <c r="L54" s="154">
        <v>24420</v>
      </c>
      <c r="M54" s="154">
        <v>19500</v>
      </c>
      <c r="N54" s="131" t="s">
        <v>691</v>
      </c>
      <c r="O54" s="131" t="s">
        <v>692</v>
      </c>
      <c r="P54" s="131" t="s">
        <v>237</v>
      </c>
      <c r="Q54" s="131" t="s">
        <v>693</v>
      </c>
    </row>
    <row r="55" spans="1:17" ht="65" x14ac:dyDescent="0.2">
      <c r="A55" s="436"/>
      <c r="B55" s="436"/>
      <c r="C55" s="437"/>
      <c r="D55" s="438"/>
      <c r="E55" s="436"/>
      <c r="F55" s="436"/>
      <c r="G55" s="436"/>
      <c r="H55" s="144" t="s">
        <v>694</v>
      </c>
      <c r="I55" s="131" t="s">
        <v>30</v>
      </c>
      <c r="J55" s="154">
        <v>2074412</v>
      </c>
      <c r="K55" s="131">
        <v>2021</v>
      </c>
      <c r="L55" s="154">
        <v>1987</v>
      </c>
      <c r="M55" s="154">
        <v>1720000</v>
      </c>
      <c r="N55" s="131" t="s">
        <v>695</v>
      </c>
      <c r="O55" s="131" t="s">
        <v>696</v>
      </c>
      <c r="P55" s="131" t="s">
        <v>237</v>
      </c>
      <c r="Q55" s="131" t="s">
        <v>693</v>
      </c>
    </row>
    <row r="56" spans="1:17" ht="65" x14ac:dyDescent="0.2">
      <c r="A56" s="129" t="s">
        <v>395</v>
      </c>
      <c r="B56" s="129" t="s">
        <v>697</v>
      </c>
      <c r="C56" s="145" t="s">
        <v>698</v>
      </c>
      <c r="D56" s="149">
        <v>1000</v>
      </c>
      <c r="E56" s="44" t="s">
        <v>699</v>
      </c>
      <c r="F56" s="129" t="s">
        <v>187</v>
      </c>
      <c r="G56" s="129" t="s">
        <v>105</v>
      </c>
      <c r="H56" s="145" t="s">
        <v>690</v>
      </c>
      <c r="I56" s="129" t="s">
        <v>30</v>
      </c>
      <c r="J56" s="48">
        <v>25429</v>
      </c>
      <c r="K56" s="129">
        <v>2021</v>
      </c>
      <c r="L56" s="48">
        <v>24420</v>
      </c>
      <c r="M56" s="48">
        <v>19500</v>
      </c>
      <c r="N56" s="129" t="s">
        <v>691</v>
      </c>
      <c r="O56" s="129" t="s">
        <v>692</v>
      </c>
      <c r="P56" s="129" t="s">
        <v>237</v>
      </c>
      <c r="Q56" s="129" t="s">
        <v>700</v>
      </c>
    </row>
    <row r="57" spans="1:17" ht="39" x14ac:dyDescent="0.2">
      <c r="A57" s="129" t="s">
        <v>427</v>
      </c>
      <c r="B57" s="129" t="s">
        <v>2129</v>
      </c>
      <c r="C57" s="240" t="s">
        <v>2004</v>
      </c>
      <c r="D57" s="149">
        <v>1000</v>
      </c>
      <c r="E57" s="129" t="s">
        <v>46</v>
      </c>
      <c r="F57" s="129" t="s">
        <v>194</v>
      </c>
      <c r="G57" s="129" t="s">
        <v>187</v>
      </c>
      <c r="H57" s="145" t="s">
        <v>2774</v>
      </c>
      <c r="I57" s="129" t="s">
        <v>18</v>
      </c>
      <c r="J57" s="8" t="s">
        <v>235</v>
      </c>
      <c r="K57" s="129" t="s">
        <v>235</v>
      </c>
      <c r="L57" s="8" t="s">
        <v>235</v>
      </c>
      <c r="M57" s="129" t="s">
        <v>235</v>
      </c>
      <c r="N57" s="334"/>
      <c r="O57" s="334"/>
      <c r="P57" s="129" t="s">
        <v>237</v>
      </c>
      <c r="Q57" s="129" t="s">
        <v>194</v>
      </c>
    </row>
    <row r="58" spans="1:17" ht="26" x14ac:dyDescent="0.2">
      <c r="A58" s="131">
        <v>3</v>
      </c>
      <c r="B58" s="131">
        <v>8</v>
      </c>
      <c r="C58" s="144" t="s">
        <v>701</v>
      </c>
      <c r="D58" s="150">
        <f>D59+D65</f>
        <v>61463</v>
      </c>
      <c r="E58" s="131"/>
      <c r="F58" s="131"/>
      <c r="G58" s="131"/>
      <c r="H58" s="144" t="s">
        <v>702</v>
      </c>
      <c r="I58" s="131" t="s">
        <v>703</v>
      </c>
      <c r="J58" s="25" t="s">
        <v>235</v>
      </c>
      <c r="K58" s="131" t="s">
        <v>235</v>
      </c>
      <c r="L58" s="25" t="s">
        <v>1903</v>
      </c>
      <c r="M58" s="25" t="s">
        <v>1904</v>
      </c>
      <c r="N58" s="131"/>
      <c r="O58" s="131"/>
      <c r="P58" s="131" t="s">
        <v>237</v>
      </c>
      <c r="Q58" s="131" t="s">
        <v>704</v>
      </c>
    </row>
    <row r="59" spans="1:17" ht="52" x14ac:dyDescent="0.2">
      <c r="A59" s="131">
        <v>3.1</v>
      </c>
      <c r="B59" s="131">
        <v>8.3000000000000007</v>
      </c>
      <c r="C59" s="144" t="s">
        <v>1999</v>
      </c>
      <c r="D59" s="150">
        <f>SUM(D60:D64)</f>
        <v>61221</v>
      </c>
      <c r="E59" s="131"/>
      <c r="F59" s="131" t="s">
        <v>705</v>
      </c>
      <c r="G59" s="131" t="s">
        <v>2717</v>
      </c>
      <c r="H59" s="144" t="s">
        <v>706</v>
      </c>
      <c r="I59" s="131" t="s">
        <v>18</v>
      </c>
      <c r="J59" s="25">
        <v>2.1</v>
      </c>
      <c r="K59" s="131">
        <v>2020</v>
      </c>
      <c r="L59" s="25">
        <v>1.5</v>
      </c>
      <c r="M59" s="25">
        <v>0.2</v>
      </c>
      <c r="N59" s="131" t="s">
        <v>707</v>
      </c>
      <c r="O59" s="131" t="s">
        <v>1979</v>
      </c>
      <c r="P59" s="131" t="s">
        <v>237</v>
      </c>
      <c r="Q59" s="131" t="s">
        <v>1974</v>
      </c>
    </row>
    <row r="60" spans="1:17" ht="52" x14ac:dyDescent="0.2">
      <c r="A60" s="129" t="s">
        <v>437</v>
      </c>
      <c r="B60" s="129" t="s">
        <v>709</v>
      </c>
      <c r="C60" s="145" t="s">
        <v>97</v>
      </c>
      <c r="D60" s="149">
        <v>3771</v>
      </c>
      <c r="E60" s="129" t="s">
        <v>699</v>
      </c>
      <c r="F60" s="129" t="s">
        <v>146</v>
      </c>
      <c r="G60" s="129" t="s">
        <v>710</v>
      </c>
      <c r="H60" s="145" t="s">
        <v>2145</v>
      </c>
      <c r="I60" s="129" t="s">
        <v>30</v>
      </c>
      <c r="J60" s="48">
        <v>10</v>
      </c>
      <c r="K60" s="129">
        <v>2021</v>
      </c>
      <c r="L60" s="48">
        <v>25</v>
      </c>
      <c r="M60" s="48">
        <v>50</v>
      </c>
      <c r="N60" s="129" t="s">
        <v>707</v>
      </c>
      <c r="O60" s="129" t="s">
        <v>1980</v>
      </c>
      <c r="P60" s="129" t="s">
        <v>237</v>
      </c>
      <c r="Q60" s="129" t="s">
        <v>708</v>
      </c>
    </row>
    <row r="61" spans="1:17" ht="52" x14ac:dyDescent="0.2">
      <c r="A61" s="401" t="s">
        <v>442</v>
      </c>
      <c r="B61" s="401" t="s">
        <v>709</v>
      </c>
      <c r="C61" s="404" t="s">
        <v>2625</v>
      </c>
      <c r="D61" s="433">
        <v>57300</v>
      </c>
      <c r="E61" s="401" t="s">
        <v>699</v>
      </c>
      <c r="F61" s="401" t="s">
        <v>2718</v>
      </c>
      <c r="G61" s="401" t="s">
        <v>105</v>
      </c>
      <c r="H61" s="145" t="s">
        <v>711</v>
      </c>
      <c r="I61" s="129" t="s">
        <v>18</v>
      </c>
      <c r="J61" s="48">
        <v>26</v>
      </c>
      <c r="K61" s="129">
        <v>2021</v>
      </c>
      <c r="L61" s="48">
        <v>50</v>
      </c>
      <c r="M61" s="48">
        <v>70</v>
      </c>
      <c r="N61" s="129" t="s">
        <v>707</v>
      </c>
      <c r="O61" s="129" t="s">
        <v>263</v>
      </c>
      <c r="P61" s="129" t="s">
        <v>237</v>
      </c>
      <c r="Q61" s="129" t="s">
        <v>185</v>
      </c>
    </row>
    <row r="62" spans="1:17" ht="52" x14ac:dyDescent="0.2">
      <c r="A62" s="401"/>
      <c r="B62" s="401"/>
      <c r="C62" s="404"/>
      <c r="D62" s="433"/>
      <c r="E62" s="401"/>
      <c r="F62" s="401"/>
      <c r="G62" s="401"/>
      <c r="H62" s="145" t="s">
        <v>712</v>
      </c>
      <c r="I62" s="129" t="s">
        <v>18</v>
      </c>
      <c r="J62" s="48">
        <v>22.5</v>
      </c>
      <c r="K62" s="129">
        <v>2021</v>
      </c>
      <c r="L62" s="48">
        <v>30</v>
      </c>
      <c r="M62" s="48">
        <v>50</v>
      </c>
      <c r="N62" s="129" t="s">
        <v>707</v>
      </c>
      <c r="O62" s="129" t="s">
        <v>263</v>
      </c>
      <c r="P62" s="129" t="s">
        <v>237</v>
      </c>
      <c r="Q62" s="129" t="s">
        <v>185</v>
      </c>
    </row>
    <row r="63" spans="1:17" ht="52" x14ac:dyDescent="0.2">
      <c r="A63" s="401"/>
      <c r="B63" s="401"/>
      <c r="C63" s="404"/>
      <c r="D63" s="433"/>
      <c r="E63" s="401"/>
      <c r="F63" s="401"/>
      <c r="G63" s="401"/>
      <c r="H63" s="145" t="s">
        <v>713</v>
      </c>
      <c r="I63" s="129" t="s">
        <v>18</v>
      </c>
      <c r="J63" s="129">
        <v>62</v>
      </c>
      <c r="K63" s="129">
        <v>2021</v>
      </c>
      <c r="L63" s="8">
        <v>100</v>
      </c>
      <c r="M63" s="8">
        <v>100</v>
      </c>
      <c r="N63" s="129" t="s">
        <v>714</v>
      </c>
      <c r="O63" s="129" t="s">
        <v>715</v>
      </c>
      <c r="P63" s="129" t="s">
        <v>237</v>
      </c>
      <c r="Q63" s="129" t="s">
        <v>181</v>
      </c>
    </row>
    <row r="64" spans="1:17" ht="87" customHeight="1" x14ac:dyDescent="0.2">
      <c r="A64" s="129" t="s">
        <v>448</v>
      </c>
      <c r="B64" s="129" t="s">
        <v>96</v>
      </c>
      <c r="C64" s="145" t="s">
        <v>716</v>
      </c>
      <c r="D64" s="149">
        <v>150</v>
      </c>
      <c r="E64" s="129" t="s">
        <v>699</v>
      </c>
      <c r="F64" s="129" t="s">
        <v>146</v>
      </c>
      <c r="G64" s="129" t="s">
        <v>717</v>
      </c>
      <c r="H64" s="145" t="s">
        <v>718</v>
      </c>
      <c r="I64" s="129" t="s">
        <v>30</v>
      </c>
      <c r="J64" s="48">
        <v>28.963999999999999</v>
      </c>
      <c r="K64" s="129">
        <v>2020</v>
      </c>
      <c r="L64" s="48">
        <v>32</v>
      </c>
      <c r="M64" s="48">
        <v>45</v>
      </c>
      <c r="N64" s="129" t="s">
        <v>707</v>
      </c>
      <c r="O64" s="129" t="s">
        <v>719</v>
      </c>
      <c r="P64" s="129" t="s">
        <v>237</v>
      </c>
      <c r="Q64" s="129" t="s">
        <v>720</v>
      </c>
    </row>
    <row r="65" spans="1:17" ht="65" x14ac:dyDescent="0.2">
      <c r="A65" s="131">
        <v>3.2</v>
      </c>
      <c r="B65" s="131">
        <v>2.2000000000000002</v>
      </c>
      <c r="C65" s="144" t="s">
        <v>721</v>
      </c>
      <c r="D65" s="150">
        <f>SUM(D66)</f>
        <v>242</v>
      </c>
      <c r="E65" s="131"/>
      <c r="F65" s="131" t="s">
        <v>53</v>
      </c>
      <c r="G65" s="131" t="s">
        <v>58</v>
      </c>
      <c r="H65" s="144" t="s">
        <v>722</v>
      </c>
      <c r="I65" s="131" t="s">
        <v>18</v>
      </c>
      <c r="J65" s="131">
        <v>54.4</v>
      </c>
      <c r="K65" s="131">
        <v>2016</v>
      </c>
      <c r="L65" s="25">
        <v>50.4</v>
      </c>
      <c r="M65" s="25">
        <v>46.4</v>
      </c>
      <c r="N65" s="131" t="s">
        <v>1981</v>
      </c>
      <c r="O65" s="131" t="s">
        <v>723</v>
      </c>
      <c r="P65" s="131" t="s">
        <v>231</v>
      </c>
      <c r="Q65" s="131" t="s">
        <v>1982</v>
      </c>
    </row>
    <row r="66" spans="1:17" x14ac:dyDescent="0.2">
      <c r="A66" s="401" t="s">
        <v>724</v>
      </c>
      <c r="B66" s="401" t="s">
        <v>725</v>
      </c>
      <c r="C66" s="404" t="s">
        <v>726</v>
      </c>
      <c r="D66" s="433">
        <v>242</v>
      </c>
      <c r="E66" s="401" t="s">
        <v>699</v>
      </c>
      <c r="F66" s="401" t="s">
        <v>2719</v>
      </c>
      <c r="G66" s="401" t="s">
        <v>727</v>
      </c>
      <c r="H66" s="145" t="s">
        <v>728</v>
      </c>
      <c r="I66" s="129" t="s">
        <v>1996</v>
      </c>
      <c r="J66" s="129">
        <v>3065.3</v>
      </c>
      <c r="K66" s="129">
        <v>2021</v>
      </c>
      <c r="L66" s="8">
        <v>2900</v>
      </c>
      <c r="M66" s="8">
        <v>2600</v>
      </c>
      <c r="N66" s="129" t="s">
        <v>729</v>
      </c>
      <c r="O66" s="129" t="s">
        <v>730</v>
      </c>
      <c r="P66" s="129" t="s">
        <v>237</v>
      </c>
      <c r="Q66" s="129" t="s">
        <v>181</v>
      </c>
    </row>
    <row r="67" spans="1:17" ht="52" x14ac:dyDescent="0.2">
      <c r="A67" s="401"/>
      <c r="B67" s="401"/>
      <c r="C67" s="404"/>
      <c r="D67" s="433"/>
      <c r="E67" s="401"/>
      <c r="F67" s="401"/>
      <c r="G67" s="401"/>
      <c r="H67" s="145" t="s">
        <v>2152</v>
      </c>
      <c r="I67" s="129" t="s">
        <v>30</v>
      </c>
      <c r="J67" s="48">
        <v>12</v>
      </c>
      <c r="K67" s="129">
        <v>2020</v>
      </c>
      <c r="L67" s="48">
        <v>0</v>
      </c>
      <c r="M67" s="48">
        <v>0</v>
      </c>
      <c r="N67" s="129" t="s">
        <v>714</v>
      </c>
      <c r="O67" s="129" t="s">
        <v>715</v>
      </c>
      <c r="P67" s="129" t="s">
        <v>237</v>
      </c>
      <c r="Q67" s="129" t="s">
        <v>181</v>
      </c>
    </row>
    <row r="68" spans="1:17" ht="39" x14ac:dyDescent="0.2">
      <c r="A68" s="131">
        <v>4</v>
      </c>
      <c r="B68" s="131">
        <v>2</v>
      </c>
      <c r="C68" s="144" t="s">
        <v>731</v>
      </c>
      <c r="D68" s="150">
        <f>D69+D72+D80+D86</f>
        <v>21560103.699999999</v>
      </c>
      <c r="E68" s="131"/>
      <c r="F68" s="131"/>
      <c r="G68" s="131"/>
      <c r="H68" s="144" t="s">
        <v>732</v>
      </c>
      <c r="I68" s="131" t="s">
        <v>703</v>
      </c>
      <c r="J68" s="25" t="s">
        <v>235</v>
      </c>
      <c r="K68" s="25" t="s">
        <v>235</v>
      </c>
      <c r="L68" s="25" t="s">
        <v>235</v>
      </c>
      <c r="M68" s="25" t="s">
        <v>235</v>
      </c>
      <c r="N68" s="131" t="s">
        <v>733</v>
      </c>
      <c r="O68" s="131" t="s">
        <v>743</v>
      </c>
      <c r="P68" s="131" t="s">
        <v>237</v>
      </c>
      <c r="Q68" s="131" t="s">
        <v>734</v>
      </c>
    </row>
    <row r="69" spans="1:17" ht="39" x14ac:dyDescent="0.2">
      <c r="A69" s="131">
        <v>4.0999999999999996</v>
      </c>
      <c r="B69" s="131">
        <v>2.2999999999999998</v>
      </c>
      <c r="C69" s="144" t="s">
        <v>735</v>
      </c>
      <c r="D69" s="150">
        <f>SUM(D70:D71)</f>
        <v>4930</v>
      </c>
      <c r="E69" s="131"/>
      <c r="F69" s="131" t="s">
        <v>671</v>
      </c>
      <c r="G69" s="131" t="s">
        <v>2720</v>
      </c>
      <c r="H69" s="144" t="s">
        <v>736</v>
      </c>
      <c r="I69" s="131" t="s">
        <v>608</v>
      </c>
      <c r="J69" s="131">
        <v>1.6</v>
      </c>
      <c r="K69" s="131">
        <v>2021</v>
      </c>
      <c r="L69" s="25">
        <v>1.2</v>
      </c>
      <c r="M69" s="25">
        <v>1</v>
      </c>
      <c r="N69" s="131" t="s">
        <v>600</v>
      </c>
      <c r="O69" s="131" t="s">
        <v>601</v>
      </c>
      <c r="P69" s="131" t="s">
        <v>237</v>
      </c>
      <c r="Q69" s="131" t="s">
        <v>737</v>
      </c>
    </row>
    <row r="70" spans="1:17" ht="65" x14ac:dyDescent="0.2">
      <c r="A70" s="129" t="s">
        <v>485</v>
      </c>
      <c r="B70" s="129" t="s">
        <v>398</v>
      </c>
      <c r="C70" s="145" t="s">
        <v>738</v>
      </c>
      <c r="D70" s="149">
        <v>4500</v>
      </c>
      <c r="E70" s="129" t="s">
        <v>241</v>
      </c>
      <c r="F70" s="129" t="s">
        <v>189</v>
      </c>
      <c r="G70" s="129" t="s">
        <v>304</v>
      </c>
      <c r="H70" s="145" t="s">
        <v>739</v>
      </c>
      <c r="I70" s="129" t="s">
        <v>516</v>
      </c>
      <c r="J70" s="48" t="s">
        <v>235</v>
      </c>
      <c r="K70" s="49" t="s">
        <v>235</v>
      </c>
      <c r="L70" s="48" t="s">
        <v>235</v>
      </c>
      <c r="M70" s="48" t="s">
        <v>235</v>
      </c>
      <c r="N70" s="129" t="s">
        <v>740</v>
      </c>
      <c r="O70" s="129" t="s">
        <v>741</v>
      </c>
      <c r="P70" s="129" t="s">
        <v>742</v>
      </c>
      <c r="Q70" s="129" t="s">
        <v>743</v>
      </c>
    </row>
    <row r="71" spans="1:17" ht="26" x14ac:dyDescent="0.2">
      <c r="A71" s="129" t="s">
        <v>491</v>
      </c>
      <c r="B71" s="129" t="s">
        <v>68</v>
      </c>
      <c r="C71" s="145" t="s">
        <v>744</v>
      </c>
      <c r="D71" s="149">
        <v>430</v>
      </c>
      <c r="E71" s="129" t="s">
        <v>241</v>
      </c>
      <c r="F71" s="129" t="s">
        <v>671</v>
      </c>
      <c r="G71" s="129" t="s">
        <v>304</v>
      </c>
      <c r="H71" s="145" t="s">
        <v>2157</v>
      </c>
      <c r="I71" s="129" t="s">
        <v>30</v>
      </c>
      <c r="J71" s="48" t="s">
        <v>235</v>
      </c>
      <c r="K71" s="49" t="s">
        <v>235</v>
      </c>
      <c r="L71" s="48" t="s">
        <v>235</v>
      </c>
      <c r="M71" s="48" t="s">
        <v>235</v>
      </c>
      <c r="N71" s="129" t="s">
        <v>745</v>
      </c>
      <c r="O71" s="129" t="s">
        <v>746</v>
      </c>
      <c r="P71" s="129" t="s">
        <v>742</v>
      </c>
      <c r="Q71" s="129" t="s">
        <v>743</v>
      </c>
    </row>
    <row r="72" spans="1:17" ht="26" x14ac:dyDescent="0.2">
      <c r="A72" s="436">
        <v>4.2</v>
      </c>
      <c r="B72" s="436">
        <v>7.3</v>
      </c>
      <c r="C72" s="437" t="s">
        <v>747</v>
      </c>
      <c r="D72" s="438">
        <f>SUM(D74:D79)</f>
        <v>19700</v>
      </c>
      <c r="E72" s="439"/>
      <c r="F72" s="439" t="s">
        <v>689</v>
      </c>
      <c r="G72" s="439" t="s">
        <v>2721</v>
      </c>
      <c r="H72" s="144" t="s">
        <v>748</v>
      </c>
      <c r="I72" s="131" t="s">
        <v>30</v>
      </c>
      <c r="J72" s="154">
        <v>118</v>
      </c>
      <c r="K72" s="131">
        <v>2021</v>
      </c>
      <c r="L72" s="154">
        <v>70</v>
      </c>
      <c r="M72" s="154">
        <v>40</v>
      </c>
      <c r="N72" s="131" t="s">
        <v>749</v>
      </c>
      <c r="O72" s="129" t="s">
        <v>746</v>
      </c>
      <c r="P72" s="129" t="s">
        <v>742</v>
      </c>
      <c r="Q72" s="131" t="s">
        <v>749</v>
      </c>
    </row>
    <row r="73" spans="1:17" ht="52" x14ac:dyDescent="0.2">
      <c r="A73" s="436"/>
      <c r="B73" s="436"/>
      <c r="C73" s="437"/>
      <c r="D73" s="438"/>
      <c r="E73" s="441"/>
      <c r="F73" s="441"/>
      <c r="G73" s="441"/>
      <c r="H73" s="144" t="s">
        <v>750</v>
      </c>
      <c r="I73" s="131" t="s">
        <v>18</v>
      </c>
      <c r="J73" s="25">
        <v>76</v>
      </c>
      <c r="K73" s="131">
        <v>2021</v>
      </c>
      <c r="L73" s="25">
        <v>85</v>
      </c>
      <c r="M73" s="25">
        <v>95</v>
      </c>
      <c r="N73" s="131" t="s">
        <v>187</v>
      </c>
      <c r="O73" s="131" t="s">
        <v>746</v>
      </c>
      <c r="P73" s="131" t="s">
        <v>742</v>
      </c>
      <c r="Q73" s="131" t="s">
        <v>1983</v>
      </c>
    </row>
    <row r="74" spans="1:17" ht="52" x14ac:dyDescent="0.2">
      <c r="A74" s="129" t="s">
        <v>751</v>
      </c>
      <c r="B74" s="129" t="s">
        <v>89</v>
      </c>
      <c r="C74" s="145" t="s">
        <v>752</v>
      </c>
      <c r="D74" s="149">
        <v>3000</v>
      </c>
      <c r="E74" s="129" t="s">
        <v>17</v>
      </c>
      <c r="F74" s="129" t="s">
        <v>187</v>
      </c>
      <c r="G74" s="129" t="s">
        <v>189</v>
      </c>
      <c r="H74" s="145" t="s">
        <v>753</v>
      </c>
      <c r="I74" s="129" t="s">
        <v>18</v>
      </c>
      <c r="J74" s="8">
        <v>0.3</v>
      </c>
      <c r="K74" s="129">
        <v>2022</v>
      </c>
      <c r="L74" s="8">
        <v>45</v>
      </c>
      <c r="M74" s="8">
        <v>70</v>
      </c>
      <c r="N74" s="129" t="s">
        <v>754</v>
      </c>
      <c r="O74" s="129" t="s">
        <v>741</v>
      </c>
      <c r="P74" s="129" t="s">
        <v>237</v>
      </c>
      <c r="Q74" s="129" t="s">
        <v>743</v>
      </c>
    </row>
    <row r="75" spans="1:17" ht="52" x14ac:dyDescent="0.2">
      <c r="A75" s="129" t="s">
        <v>755</v>
      </c>
      <c r="B75" s="129" t="s">
        <v>89</v>
      </c>
      <c r="C75" s="145" t="s">
        <v>756</v>
      </c>
      <c r="D75" s="149">
        <v>2000</v>
      </c>
      <c r="E75" s="129" t="s">
        <v>17</v>
      </c>
      <c r="F75" s="129" t="s">
        <v>187</v>
      </c>
      <c r="G75" s="129" t="s">
        <v>189</v>
      </c>
      <c r="H75" s="145" t="s">
        <v>757</v>
      </c>
      <c r="I75" s="129" t="s">
        <v>18</v>
      </c>
      <c r="J75" s="8">
        <v>70</v>
      </c>
      <c r="K75" s="129">
        <v>2021</v>
      </c>
      <c r="L75" s="8">
        <v>85</v>
      </c>
      <c r="M75" s="8">
        <v>95</v>
      </c>
      <c r="N75" s="129" t="s">
        <v>758</v>
      </c>
      <c r="O75" s="129" t="s">
        <v>746</v>
      </c>
      <c r="P75" s="129" t="s">
        <v>237</v>
      </c>
      <c r="Q75" s="129" t="s">
        <v>1983</v>
      </c>
    </row>
    <row r="76" spans="1:17" ht="39" x14ac:dyDescent="0.2">
      <c r="A76" s="129" t="s">
        <v>759</v>
      </c>
      <c r="B76" s="129" t="s">
        <v>89</v>
      </c>
      <c r="C76" s="145" t="s">
        <v>760</v>
      </c>
      <c r="D76" s="149">
        <v>9000</v>
      </c>
      <c r="E76" s="129" t="s">
        <v>17</v>
      </c>
      <c r="F76" s="129" t="s">
        <v>187</v>
      </c>
      <c r="G76" s="129" t="s">
        <v>189</v>
      </c>
      <c r="H76" s="145" t="s">
        <v>2158</v>
      </c>
      <c r="I76" s="129" t="s">
        <v>30</v>
      </c>
      <c r="J76" s="48">
        <v>4659</v>
      </c>
      <c r="K76" s="129">
        <v>2020</v>
      </c>
      <c r="L76" s="48">
        <v>6000</v>
      </c>
      <c r="M76" s="48">
        <v>9000</v>
      </c>
      <c r="N76" s="129" t="s">
        <v>761</v>
      </c>
      <c r="O76" s="129" t="s">
        <v>746</v>
      </c>
      <c r="P76" s="129" t="s">
        <v>237</v>
      </c>
      <c r="Q76" s="129" t="s">
        <v>1983</v>
      </c>
    </row>
    <row r="77" spans="1:17" ht="26" x14ac:dyDescent="0.2">
      <c r="A77" s="401" t="s">
        <v>762</v>
      </c>
      <c r="B77" s="401" t="s">
        <v>2595</v>
      </c>
      <c r="C77" s="404" t="s">
        <v>763</v>
      </c>
      <c r="D77" s="433">
        <v>5700</v>
      </c>
      <c r="E77" s="401" t="s">
        <v>17</v>
      </c>
      <c r="F77" s="401" t="s">
        <v>189</v>
      </c>
      <c r="G77" s="401" t="s">
        <v>224</v>
      </c>
      <c r="H77" s="145" t="s">
        <v>2159</v>
      </c>
      <c r="I77" s="129" t="s">
        <v>30</v>
      </c>
      <c r="J77" s="49">
        <v>31</v>
      </c>
      <c r="K77" s="129">
        <v>2021</v>
      </c>
      <c r="L77" s="49">
        <v>0</v>
      </c>
      <c r="M77" s="49">
        <v>0</v>
      </c>
      <c r="N77" s="129" t="s">
        <v>758</v>
      </c>
      <c r="O77" s="129" t="s">
        <v>746</v>
      </c>
      <c r="P77" s="129" t="s">
        <v>237</v>
      </c>
      <c r="Q77" s="129" t="s">
        <v>1983</v>
      </c>
    </row>
    <row r="78" spans="1:17" ht="26" x14ac:dyDescent="0.2">
      <c r="A78" s="401"/>
      <c r="B78" s="401"/>
      <c r="C78" s="404"/>
      <c r="D78" s="433"/>
      <c r="E78" s="401"/>
      <c r="F78" s="401"/>
      <c r="G78" s="401"/>
      <c r="H78" s="145" t="s">
        <v>2194</v>
      </c>
      <c r="I78" s="129" t="s">
        <v>18</v>
      </c>
      <c r="J78" s="48"/>
      <c r="K78" s="129"/>
      <c r="L78" s="48"/>
      <c r="M78" s="48"/>
      <c r="N78" s="129"/>
      <c r="O78" s="129"/>
      <c r="P78" s="129"/>
      <c r="Q78" s="129" t="s">
        <v>1983</v>
      </c>
    </row>
    <row r="79" spans="1:17" ht="26" x14ac:dyDescent="0.2">
      <c r="A79" s="401"/>
      <c r="B79" s="401"/>
      <c r="C79" s="404"/>
      <c r="D79" s="433"/>
      <c r="E79" s="401"/>
      <c r="F79" s="401"/>
      <c r="G79" s="401"/>
      <c r="H79" s="145" t="s">
        <v>2163</v>
      </c>
      <c r="I79" s="129" t="s">
        <v>30</v>
      </c>
      <c r="J79" s="49">
        <v>254</v>
      </c>
      <c r="K79" s="129">
        <v>2020</v>
      </c>
      <c r="L79" s="49">
        <v>0</v>
      </c>
      <c r="M79" s="49">
        <v>0</v>
      </c>
      <c r="N79" s="129" t="s">
        <v>758</v>
      </c>
      <c r="O79" s="129" t="s">
        <v>746</v>
      </c>
      <c r="P79" s="129" t="s">
        <v>237</v>
      </c>
      <c r="Q79" s="129" t="s">
        <v>1983</v>
      </c>
    </row>
    <row r="80" spans="1:17" ht="39" x14ac:dyDescent="0.2">
      <c r="A80" s="131">
        <v>4.3</v>
      </c>
      <c r="B80" s="131">
        <v>2.5</v>
      </c>
      <c r="C80" s="144" t="s">
        <v>764</v>
      </c>
      <c r="D80" s="150">
        <f>SUM(D81:D85)</f>
        <v>21523633.699999999</v>
      </c>
      <c r="E80" s="131"/>
      <c r="F80" s="131" t="s">
        <v>766</v>
      </c>
      <c r="G80" s="131" t="s">
        <v>767</v>
      </c>
      <c r="H80" s="144" t="s">
        <v>768</v>
      </c>
      <c r="I80" s="131" t="s">
        <v>18</v>
      </c>
      <c r="J80" s="25" t="s">
        <v>235</v>
      </c>
      <c r="K80" s="25" t="s">
        <v>235</v>
      </c>
      <c r="L80" s="25" t="s">
        <v>235</v>
      </c>
      <c r="M80" s="25" t="s">
        <v>235</v>
      </c>
      <c r="N80" s="131" t="s">
        <v>769</v>
      </c>
      <c r="O80" s="131" t="s">
        <v>741</v>
      </c>
      <c r="P80" s="131" t="s">
        <v>237</v>
      </c>
      <c r="Q80" s="131" t="s">
        <v>1983</v>
      </c>
    </row>
    <row r="81" spans="1:17" ht="65" x14ac:dyDescent="0.2">
      <c r="A81" s="129" t="s">
        <v>770</v>
      </c>
      <c r="B81" s="129" t="s">
        <v>2594</v>
      </c>
      <c r="C81" s="145" t="s">
        <v>771</v>
      </c>
      <c r="D81" s="149">
        <f>120667.5+45933.2+462895</f>
        <v>629495.69999999995</v>
      </c>
      <c r="E81" s="129" t="s">
        <v>772</v>
      </c>
      <c r="F81" s="129" t="s">
        <v>119</v>
      </c>
      <c r="G81" s="129" t="s">
        <v>105</v>
      </c>
      <c r="H81" s="145" t="s">
        <v>773</v>
      </c>
      <c r="I81" s="129" t="s">
        <v>30</v>
      </c>
      <c r="J81" s="48">
        <v>9229</v>
      </c>
      <c r="K81" s="129">
        <v>2021</v>
      </c>
      <c r="L81" s="48">
        <v>21604</v>
      </c>
      <c r="M81" s="48">
        <v>35000</v>
      </c>
      <c r="N81" s="129" t="s">
        <v>1988</v>
      </c>
      <c r="O81" s="129" t="s">
        <v>775</v>
      </c>
      <c r="P81" s="129" t="s">
        <v>237</v>
      </c>
      <c r="Q81" s="129" t="s">
        <v>150</v>
      </c>
    </row>
    <row r="82" spans="1:17" ht="39" x14ac:dyDescent="0.2">
      <c r="A82" s="129" t="s">
        <v>776</v>
      </c>
      <c r="B82" s="129" t="s">
        <v>2593</v>
      </c>
      <c r="C82" s="145" t="s">
        <v>777</v>
      </c>
      <c r="D82" s="149">
        <v>20000000</v>
      </c>
      <c r="E82" s="129" t="s">
        <v>469</v>
      </c>
      <c r="F82" s="129" t="s">
        <v>778</v>
      </c>
      <c r="G82" s="129" t="s">
        <v>105</v>
      </c>
      <c r="H82" s="145" t="s">
        <v>779</v>
      </c>
      <c r="I82" s="129" t="s">
        <v>30</v>
      </c>
      <c r="J82" s="49">
        <v>104364</v>
      </c>
      <c r="K82" s="129">
        <v>2021</v>
      </c>
      <c r="L82" s="129" t="s">
        <v>235</v>
      </c>
      <c r="M82" s="129" t="s">
        <v>235</v>
      </c>
      <c r="N82" s="129" t="s">
        <v>2765</v>
      </c>
      <c r="O82" s="129" t="s">
        <v>1810</v>
      </c>
      <c r="P82" s="129" t="s">
        <v>237</v>
      </c>
      <c r="Q82" s="129" t="s">
        <v>142</v>
      </c>
    </row>
    <row r="83" spans="1:17" ht="52" x14ac:dyDescent="0.2">
      <c r="A83" s="129" t="s">
        <v>780</v>
      </c>
      <c r="B83" s="129" t="s">
        <v>1067</v>
      </c>
      <c r="C83" s="240" t="s">
        <v>2006</v>
      </c>
      <c r="D83" s="149">
        <v>75000</v>
      </c>
      <c r="E83" s="129" t="s">
        <v>654</v>
      </c>
      <c r="F83" s="129" t="s">
        <v>189</v>
      </c>
      <c r="G83" s="129" t="s">
        <v>781</v>
      </c>
      <c r="H83" s="145" t="s">
        <v>782</v>
      </c>
      <c r="I83" s="129" t="s">
        <v>30</v>
      </c>
      <c r="J83" s="48" t="s">
        <v>235</v>
      </c>
      <c r="K83" s="129" t="s">
        <v>235</v>
      </c>
      <c r="L83" s="48">
        <v>15000</v>
      </c>
      <c r="M83" s="48">
        <v>25000</v>
      </c>
      <c r="N83" s="129" t="s">
        <v>783</v>
      </c>
      <c r="O83" s="129" t="s">
        <v>741</v>
      </c>
      <c r="P83" s="129" t="s">
        <v>237</v>
      </c>
      <c r="Q83" s="129" t="s">
        <v>743</v>
      </c>
    </row>
    <row r="84" spans="1:17" ht="65" x14ac:dyDescent="0.2">
      <c r="A84" s="129" t="s">
        <v>784</v>
      </c>
      <c r="B84" s="129" t="s">
        <v>2130</v>
      </c>
      <c r="C84" s="145" t="s">
        <v>785</v>
      </c>
      <c r="D84" s="149">
        <f>2.2*(15000-4407)*0.6*50</f>
        <v>699138</v>
      </c>
      <c r="E84" s="129" t="s">
        <v>765</v>
      </c>
      <c r="F84" s="129" t="s">
        <v>119</v>
      </c>
      <c r="G84" s="129" t="s">
        <v>189</v>
      </c>
      <c r="H84" s="145" t="s">
        <v>786</v>
      </c>
      <c r="I84" s="129" t="s">
        <v>18</v>
      </c>
      <c r="J84" s="48" t="s">
        <v>787</v>
      </c>
      <c r="K84" s="129">
        <v>2022</v>
      </c>
      <c r="L84" s="48">
        <v>10000</v>
      </c>
      <c r="M84" s="48">
        <v>15000</v>
      </c>
      <c r="N84" s="129" t="s">
        <v>788</v>
      </c>
      <c r="O84" s="129" t="s">
        <v>746</v>
      </c>
      <c r="P84" s="129" t="s">
        <v>237</v>
      </c>
      <c r="Q84" s="129" t="s">
        <v>1989</v>
      </c>
    </row>
    <row r="85" spans="1:17" ht="52" x14ac:dyDescent="0.2">
      <c r="A85" s="129" t="s">
        <v>789</v>
      </c>
      <c r="B85" s="129" t="s">
        <v>2131</v>
      </c>
      <c r="C85" s="145" t="s">
        <v>790</v>
      </c>
      <c r="D85" s="149">
        <f>1200*100</f>
        <v>120000</v>
      </c>
      <c r="E85" s="129" t="s">
        <v>241</v>
      </c>
      <c r="F85" s="129" t="s">
        <v>119</v>
      </c>
      <c r="G85" s="129" t="s">
        <v>791</v>
      </c>
      <c r="H85" s="145" t="s">
        <v>2174</v>
      </c>
      <c r="I85" s="129" t="s">
        <v>30</v>
      </c>
      <c r="J85" s="48" t="s">
        <v>235</v>
      </c>
      <c r="K85" s="129" t="s">
        <v>235</v>
      </c>
      <c r="L85" s="48">
        <v>1500</v>
      </c>
      <c r="M85" s="48">
        <v>4000</v>
      </c>
      <c r="N85" s="129" t="s">
        <v>788</v>
      </c>
      <c r="O85" s="129" t="s">
        <v>746</v>
      </c>
      <c r="P85" s="129" t="s">
        <v>237</v>
      </c>
      <c r="Q85" s="129" t="s">
        <v>119</v>
      </c>
    </row>
    <row r="86" spans="1:17" ht="39" x14ac:dyDescent="0.2">
      <c r="A86" s="131">
        <v>4.4000000000000004</v>
      </c>
      <c r="B86" s="131">
        <v>2.7</v>
      </c>
      <c r="C86" s="144" t="s">
        <v>792</v>
      </c>
      <c r="D86" s="150">
        <f>SUM(D87:D90)</f>
        <v>11840</v>
      </c>
      <c r="E86" s="131"/>
      <c r="F86" s="131" t="s">
        <v>392</v>
      </c>
      <c r="G86" s="131" t="s">
        <v>2723</v>
      </c>
      <c r="H86" s="144" t="s">
        <v>2175</v>
      </c>
      <c r="I86" s="131" t="s">
        <v>18</v>
      </c>
      <c r="J86" s="25">
        <v>16</v>
      </c>
      <c r="K86" s="131">
        <v>2022</v>
      </c>
      <c r="L86" s="25">
        <v>64</v>
      </c>
      <c r="M86" s="25">
        <v>80</v>
      </c>
      <c r="N86" s="131" t="s">
        <v>793</v>
      </c>
      <c r="O86" s="131" t="s">
        <v>741</v>
      </c>
      <c r="P86" s="131" t="s">
        <v>237</v>
      </c>
      <c r="Q86" s="131" t="s">
        <v>743</v>
      </c>
    </row>
    <row r="87" spans="1:17" ht="39" x14ac:dyDescent="0.2">
      <c r="A87" s="129" t="s">
        <v>794</v>
      </c>
      <c r="B87" s="129" t="s">
        <v>1605</v>
      </c>
      <c r="C87" s="145" t="s">
        <v>795</v>
      </c>
      <c r="D87" s="149">
        <v>1500</v>
      </c>
      <c r="E87" s="129" t="s">
        <v>17</v>
      </c>
      <c r="F87" s="129" t="s">
        <v>189</v>
      </c>
      <c r="G87" s="129" t="s">
        <v>796</v>
      </c>
      <c r="H87" s="145" t="s">
        <v>797</v>
      </c>
      <c r="I87" s="129" t="s">
        <v>18</v>
      </c>
      <c r="J87" s="8" t="s">
        <v>235</v>
      </c>
      <c r="K87" s="8" t="s">
        <v>235</v>
      </c>
      <c r="L87" s="8" t="s">
        <v>235</v>
      </c>
      <c r="M87" s="8" t="s">
        <v>235</v>
      </c>
      <c r="N87" s="129" t="s">
        <v>304</v>
      </c>
      <c r="O87" s="129" t="s">
        <v>741</v>
      </c>
      <c r="P87" s="129" t="s">
        <v>237</v>
      </c>
      <c r="Q87" s="129" t="s">
        <v>1991</v>
      </c>
    </row>
    <row r="88" spans="1:17" ht="39" x14ac:dyDescent="0.2">
      <c r="A88" s="129" t="s">
        <v>798</v>
      </c>
      <c r="B88" s="129" t="s">
        <v>1605</v>
      </c>
      <c r="C88" s="240" t="s">
        <v>2007</v>
      </c>
      <c r="D88" s="149">
        <v>2880</v>
      </c>
      <c r="E88" s="129" t="s">
        <v>17</v>
      </c>
      <c r="F88" s="129" t="s">
        <v>187</v>
      </c>
      <c r="G88" s="129" t="s">
        <v>796</v>
      </c>
      <c r="H88" s="145" t="s">
        <v>2181</v>
      </c>
      <c r="I88" s="129" t="s">
        <v>30</v>
      </c>
      <c r="J88" s="8" t="s">
        <v>235</v>
      </c>
      <c r="K88" s="8" t="s">
        <v>235</v>
      </c>
      <c r="L88" s="8" t="s">
        <v>235</v>
      </c>
      <c r="M88" s="8" t="s">
        <v>235</v>
      </c>
      <c r="N88" s="129" t="s">
        <v>187</v>
      </c>
      <c r="O88" s="129" t="s">
        <v>746</v>
      </c>
      <c r="P88" s="129" t="s">
        <v>237</v>
      </c>
      <c r="Q88" s="129" t="s">
        <v>1992</v>
      </c>
    </row>
    <row r="89" spans="1:17" ht="39" x14ac:dyDescent="0.2">
      <c r="A89" s="129" t="s">
        <v>799</v>
      </c>
      <c r="B89" s="129"/>
      <c r="C89" s="145" t="s">
        <v>800</v>
      </c>
      <c r="D89" s="149">
        <v>3300</v>
      </c>
      <c r="E89" s="129" t="s">
        <v>17</v>
      </c>
      <c r="F89" s="129" t="s">
        <v>206</v>
      </c>
      <c r="G89" s="129" t="s">
        <v>177</v>
      </c>
      <c r="H89" s="145" t="s">
        <v>2182</v>
      </c>
      <c r="I89" s="129" t="s">
        <v>30</v>
      </c>
      <c r="J89" s="8" t="s">
        <v>235</v>
      </c>
      <c r="K89" s="8" t="s">
        <v>235</v>
      </c>
      <c r="L89" s="8" t="s">
        <v>235</v>
      </c>
      <c r="M89" s="8" t="s">
        <v>235</v>
      </c>
      <c r="N89" s="129" t="s">
        <v>206</v>
      </c>
      <c r="O89" s="129" t="s">
        <v>741</v>
      </c>
      <c r="P89" s="129" t="s">
        <v>237</v>
      </c>
      <c r="Q89" s="129" t="s">
        <v>206</v>
      </c>
    </row>
    <row r="90" spans="1:17" ht="78" x14ac:dyDescent="0.2">
      <c r="A90" s="129" t="s">
        <v>801</v>
      </c>
      <c r="B90" s="129" t="s">
        <v>2200</v>
      </c>
      <c r="C90" s="145" t="s">
        <v>2016</v>
      </c>
      <c r="D90" s="149">
        <v>4160</v>
      </c>
      <c r="E90" s="129" t="s">
        <v>17</v>
      </c>
      <c r="F90" s="129" t="s">
        <v>105</v>
      </c>
      <c r="G90" s="129" t="s">
        <v>802</v>
      </c>
      <c r="H90" s="145" t="s">
        <v>2201</v>
      </c>
      <c r="I90" s="129" t="s">
        <v>30</v>
      </c>
      <c r="J90" s="8" t="s">
        <v>235</v>
      </c>
      <c r="K90" s="8" t="s">
        <v>235</v>
      </c>
      <c r="L90" s="8" t="s">
        <v>235</v>
      </c>
      <c r="M90" s="8" t="s">
        <v>235</v>
      </c>
      <c r="N90" s="129" t="s">
        <v>1993</v>
      </c>
      <c r="O90" s="129" t="s">
        <v>741</v>
      </c>
      <c r="P90" s="129" t="s">
        <v>237</v>
      </c>
      <c r="Q90" s="129" t="s">
        <v>743</v>
      </c>
    </row>
    <row r="91" spans="1:17" ht="39" x14ac:dyDescent="0.2">
      <c r="A91" s="131">
        <v>5</v>
      </c>
      <c r="B91" s="129">
        <v>3</v>
      </c>
      <c r="C91" s="144" t="s">
        <v>803</v>
      </c>
      <c r="D91" s="150">
        <f>D92+D95+D98+D101+D107+D112</f>
        <v>917600</v>
      </c>
      <c r="E91" s="131"/>
      <c r="F91" s="131"/>
      <c r="G91" s="131"/>
      <c r="H91" s="145" t="s">
        <v>2204</v>
      </c>
      <c r="I91" s="129" t="s">
        <v>18</v>
      </c>
      <c r="J91" s="8">
        <v>22.2</v>
      </c>
      <c r="K91" s="129">
        <v>2021</v>
      </c>
      <c r="L91" s="8">
        <v>16.7</v>
      </c>
      <c r="M91" s="8">
        <v>11</v>
      </c>
      <c r="N91" s="129" t="s">
        <v>729</v>
      </c>
      <c r="O91" s="129" t="s">
        <v>36</v>
      </c>
      <c r="P91" s="129" t="s">
        <v>222</v>
      </c>
      <c r="Q91" s="129" t="s">
        <v>181</v>
      </c>
    </row>
    <row r="92" spans="1:17" ht="26" x14ac:dyDescent="0.2">
      <c r="A92" s="131">
        <v>5.0999999999999996</v>
      </c>
      <c r="B92" s="131">
        <v>3.3</v>
      </c>
      <c r="C92" s="144" t="s">
        <v>804</v>
      </c>
      <c r="D92" s="150">
        <f>SUM(D93:D94)</f>
        <v>48000</v>
      </c>
      <c r="E92" s="131"/>
      <c r="F92" s="131" t="s">
        <v>189</v>
      </c>
      <c r="G92" s="131" t="s">
        <v>224</v>
      </c>
      <c r="H92" s="144" t="s">
        <v>806</v>
      </c>
      <c r="I92" s="131" t="s">
        <v>18</v>
      </c>
      <c r="J92" s="131">
        <v>41.6</v>
      </c>
      <c r="K92" s="131">
        <v>2021</v>
      </c>
      <c r="L92" s="25">
        <v>25</v>
      </c>
      <c r="M92" s="25">
        <v>30</v>
      </c>
      <c r="N92" s="131" t="s">
        <v>807</v>
      </c>
      <c r="O92" s="131" t="s">
        <v>36</v>
      </c>
      <c r="P92" s="131" t="s">
        <v>237</v>
      </c>
      <c r="Q92" s="131" t="s">
        <v>181</v>
      </c>
    </row>
    <row r="93" spans="1:17" ht="52" x14ac:dyDescent="0.2">
      <c r="A93" s="129" t="s">
        <v>524</v>
      </c>
      <c r="B93" s="129" t="s">
        <v>2133</v>
      </c>
      <c r="C93" s="145" t="s">
        <v>808</v>
      </c>
      <c r="D93" s="149">
        <v>16000</v>
      </c>
      <c r="E93" s="129" t="s">
        <v>805</v>
      </c>
      <c r="F93" s="129" t="s">
        <v>189</v>
      </c>
      <c r="G93" s="129" t="s">
        <v>224</v>
      </c>
      <c r="H93" s="145" t="s">
        <v>2411</v>
      </c>
      <c r="I93" s="129" t="s">
        <v>571</v>
      </c>
      <c r="J93" s="48" t="s">
        <v>235</v>
      </c>
      <c r="K93" s="48" t="s">
        <v>235</v>
      </c>
      <c r="L93" s="48">
        <v>30</v>
      </c>
      <c r="M93" s="48">
        <v>50</v>
      </c>
      <c r="N93" s="129" t="s">
        <v>809</v>
      </c>
      <c r="O93" s="129" t="s">
        <v>746</v>
      </c>
      <c r="P93" s="129" t="s">
        <v>237</v>
      </c>
      <c r="Q93" s="129" t="s">
        <v>1994</v>
      </c>
    </row>
    <row r="94" spans="1:17" ht="52" x14ac:dyDescent="0.2">
      <c r="A94" s="129" t="s">
        <v>531</v>
      </c>
      <c r="B94" s="129" t="s">
        <v>75</v>
      </c>
      <c r="C94" s="145" t="s">
        <v>810</v>
      </c>
      <c r="D94" s="149">
        <v>32000</v>
      </c>
      <c r="E94" s="129" t="s">
        <v>17</v>
      </c>
      <c r="F94" s="129" t="s">
        <v>165</v>
      </c>
      <c r="G94" s="129" t="s">
        <v>189</v>
      </c>
      <c r="H94" s="145" t="s">
        <v>2832</v>
      </c>
      <c r="I94" s="129" t="s">
        <v>30</v>
      </c>
      <c r="J94" s="48" t="s">
        <v>235</v>
      </c>
      <c r="K94" s="49" t="s">
        <v>235</v>
      </c>
      <c r="L94" s="48" t="s">
        <v>235</v>
      </c>
      <c r="M94" s="48" t="s">
        <v>235</v>
      </c>
      <c r="N94" s="129" t="s">
        <v>809</v>
      </c>
      <c r="O94" s="129" t="s">
        <v>746</v>
      </c>
      <c r="P94" s="129" t="s">
        <v>237</v>
      </c>
      <c r="Q94" s="129" t="s">
        <v>414</v>
      </c>
    </row>
    <row r="95" spans="1:17" ht="39" x14ac:dyDescent="0.2">
      <c r="A95" s="131">
        <v>5.2</v>
      </c>
      <c r="B95" s="131">
        <v>4.0999999999999996</v>
      </c>
      <c r="C95" s="144" t="s">
        <v>811</v>
      </c>
      <c r="D95" s="150">
        <f>SUM(D96:D97)</f>
        <v>208000</v>
      </c>
      <c r="E95" s="131" t="s">
        <v>17</v>
      </c>
      <c r="F95" s="131" t="s">
        <v>2724</v>
      </c>
      <c r="G95" s="131" t="s">
        <v>224</v>
      </c>
      <c r="H95" s="144" t="s">
        <v>2338</v>
      </c>
      <c r="I95" s="131" t="s">
        <v>2000</v>
      </c>
      <c r="J95" s="131">
        <v>426</v>
      </c>
      <c r="K95" s="131">
        <v>2021</v>
      </c>
      <c r="L95" s="25">
        <v>627</v>
      </c>
      <c r="M95" s="25">
        <v>1000</v>
      </c>
      <c r="N95" s="131" t="s">
        <v>812</v>
      </c>
      <c r="O95" s="131" t="s">
        <v>746</v>
      </c>
      <c r="P95" s="131" t="s">
        <v>742</v>
      </c>
      <c r="Q95" s="131" t="s">
        <v>189</v>
      </c>
    </row>
    <row r="96" spans="1:17" s="135" customFormat="1" ht="52" x14ac:dyDescent="0.2">
      <c r="A96" s="129" t="s">
        <v>555</v>
      </c>
      <c r="B96" s="129" t="s">
        <v>2135</v>
      </c>
      <c r="C96" s="145" t="s">
        <v>813</v>
      </c>
      <c r="D96" s="149">
        <v>64000</v>
      </c>
      <c r="E96" s="129" t="s">
        <v>17</v>
      </c>
      <c r="F96" s="129" t="s">
        <v>189</v>
      </c>
      <c r="G96" s="129" t="s">
        <v>224</v>
      </c>
      <c r="H96" s="145" t="s">
        <v>2340</v>
      </c>
      <c r="I96" s="129" t="s">
        <v>2000</v>
      </c>
      <c r="J96" s="129">
        <v>1.5</v>
      </c>
      <c r="K96" s="129">
        <v>2020</v>
      </c>
      <c r="L96" s="8">
        <v>2.6</v>
      </c>
      <c r="M96" s="8">
        <v>5</v>
      </c>
      <c r="N96" s="129" t="s">
        <v>814</v>
      </c>
      <c r="O96" s="129" t="s">
        <v>815</v>
      </c>
      <c r="P96" s="129" t="s">
        <v>742</v>
      </c>
      <c r="Q96" s="129" t="s">
        <v>189</v>
      </c>
    </row>
    <row r="97" spans="1:17" ht="39" x14ac:dyDescent="0.2">
      <c r="A97" s="129" t="s">
        <v>560</v>
      </c>
      <c r="B97" s="129" t="s">
        <v>2136</v>
      </c>
      <c r="C97" s="145" t="s">
        <v>816</v>
      </c>
      <c r="D97" s="149">
        <v>144000</v>
      </c>
      <c r="E97" s="129" t="s">
        <v>17</v>
      </c>
      <c r="F97" s="129" t="s">
        <v>189</v>
      </c>
      <c r="G97" s="129" t="s">
        <v>224</v>
      </c>
      <c r="H97" s="145" t="s">
        <v>2331</v>
      </c>
      <c r="I97" s="129" t="s">
        <v>18</v>
      </c>
      <c r="J97" s="8">
        <v>43.5</v>
      </c>
      <c r="K97" s="129">
        <v>2020</v>
      </c>
      <c r="L97" s="8">
        <v>39</v>
      </c>
      <c r="M97" s="8">
        <v>31.5</v>
      </c>
      <c r="N97" s="129" t="s">
        <v>817</v>
      </c>
      <c r="O97" s="129" t="s">
        <v>1995</v>
      </c>
      <c r="P97" s="129" t="s">
        <v>742</v>
      </c>
      <c r="Q97" s="129" t="s">
        <v>189</v>
      </c>
    </row>
    <row r="98" spans="1:17" ht="26" x14ac:dyDescent="0.2">
      <c r="A98" s="131">
        <v>5.3</v>
      </c>
      <c r="B98" s="131">
        <v>2.2999999999999998</v>
      </c>
      <c r="C98" s="144" t="s">
        <v>818</v>
      </c>
      <c r="D98" s="150">
        <f>SUM(D99:D100)</f>
        <v>26000</v>
      </c>
      <c r="E98" s="131"/>
      <c r="F98" s="131" t="s">
        <v>392</v>
      </c>
      <c r="G98" s="131" t="s">
        <v>224</v>
      </c>
      <c r="H98" s="144" t="s">
        <v>2354</v>
      </c>
      <c r="I98" s="131" t="s">
        <v>30</v>
      </c>
      <c r="J98" s="154">
        <v>256</v>
      </c>
      <c r="K98" s="131">
        <v>2021</v>
      </c>
      <c r="L98" s="154">
        <v>220</v>
      </c>
      <c r="M98" s="154">
        <v>170</v>
      </c>
      <c r="N98" s="131" t="s">
        <v>820</v>
      </c>
      <c r="O98" s="131" t="s">
        <v>746</v>
      </c>
      <c r="P98" s="131" t="s">
        <v>742</v>
      </c>
      <c r="Q98" s="131" t="s">
        <v>146</v>
      </c>
    </row>
    <row r="99" spans="1:17" ht="52" x14ac:dyDescent="0.2">
      <c r="A99" s="129" t="s">
        <v>821</v>
      </c>
      <c r="B99" s="129" t="s">
        <v>395</v>
      </c>
      <c r="C99" s="145" t="s">
        <v>822</v>
      </c>
      <c r="D99" s="149">
        <v>8000</v>
      </c>
      <c r="E99" s="129" t="s">
        <v>17</v>
      </c>
      <c r="F99" s="129" t="s">
        <v>189</v>
      </c>
      <c r="G99" s="129" t="s">
        <v>224</v>
      </c>
      <c r="H99" s="145" t="s">
        <v>2366</v>
      </c>
      <c r="I99" s="129" t="s">
        <v>30</v>
      </c>
      <c r="J99" s="48" t="s">
        <v>235</v>
      </c>
      <c r="K99" s="129" t="s">
        <v>235</v>
      </c>
      <c r="L99" s="48" t="s">
        <v>235</v>
      </c>
      <c r="M99" s="48" t="s">
        <v>235</v>
      </c>
      <c r="N99" s="129" t="s">
        <v>820</v>
      </c>
      <c r="O99" s="129" t="s">
        <v>746</v>
      </c>
      <c r="P99" s="129" t="s">
        <v>742</v>
      </c>
      <c r="Q99" s="129" t="s">
        <v>189</v>
      </c>
    </row>
    <row r="100" spans="1:17" ht="52" x14ac:dyDescent="0.2">
      <c r="A100" s="129" t="s">
        <v>823</v>
      </c>
      <c r="B100" s="129" t="s">
        <v>395</v>
      </c>
      <c r="C100" s="145" t="s">
        <v>824</v>
      </c>
      <c r="D100" s="149">
        <v>18000</v>
      </c>
      <c r="E100" s="129" t="s">
        <v>17</v>
      </c>
      <c r="F100" s="129" t="s">
        <v>189</v>
      </c>
      <c r="G100" s="129" t="s">
        <v>224</v>
      </c>
      <c r="H100" s="145" t="s">
        <v>2374</v>
      </c>
      <c r="I100" s="129" t="s">
        <v>30</v>
      </c>
      <c r="J100" s="48" t="s">
        <v>235</v>
      </c>
      <c r="K100" s="129" t="s">
        <v>235</v>
      </c>
      <c r="L100" s="48" t="s">
        <v>235</v>
      </c>
      <c r="M100" s="48" t="s">
        <v>235</v>
      </c>
      <c r="N100" s="129" t="s">
        <v>825</v>
      </c>
      <c r="O100" s="129" t="s">
        <v>746</v>
      </c>
      <c r="P100" s="127" t="s">
        <v>237</v>
      </c>
      <c r="Q100" s="129" t="s">
        <v>1997</v>
      </c>
    </row>
    <row r="101" spans="1:17" ht="26" x14ac:dyDescent="0.2">
      <c r="A101" s="436">
        <v>5.4</v>
      </c>
      <c r="B101" s="436">
        <v>5.5</v>
      </c>
      <c r="C101" s="437" t="s">
        <v>826</v>
      </c>
      <c r="D101" s="438">
        <f>SUM(D103:D106)</f>
        <v>20000</v>
      </c>
      <c r="E101" s="436"/>
      <c r="F101" s="436" t="s">
        <v>827</v>
      </c>
      <c r="G101" s="436" t="s">
        <v>392</v>
      </c>
      <c r="H101" s="144" t="s">
        <v>2382</v>
      </c>
      <c r="I101" s="131" t="s">
        <v>30</v>
      </c>
      <c r="J101" s="154" t="s">
        <v>235</v>
      </c>
      <c r="K101" s="131" t="s">
        <v>235</v>
      </c>
      <c r="L101" s="154" t="s">
        <v>235</v>
      </c>
      <c r="M101" s="154" t="s">
        <v>235</v>
      </c>
      <c r="N101" s="436" t="s">
        <v>828</v>
      </c>
      <c r="O101" s="436" t="s">
        <v>746</v>
      </c>
      <c r="P101" s="439" t="s">
        <v>237</v>
      </c>
      <c r="Q101" s="436" t="s">
        <v>189</v>
      </c>
    </row>
    <row r="102" spans="1:17" ht="26" x14ac:dyDescent="0.2">
      <c r="A102" s="436"/>
      <c r="B102" s="436"/>
      <c r="C102" s="437"/>
      <c r="D102" s="438"/>
      <c r="E102" s="436"/>
      <c r="F102" s="436"/>
      <c r="G102" s="436"/>
      <c r="H102" s="144" t="s">
        <v>2395</v>
      </c>
      <c r="I102" s="131" t="s">
        <v>819</v>
      </c>
      <c r="J102" s="154" t="s">
        <v>235</v>
      </c>
      <c r="K102" s="131" t="s">
        <v>235</v>
      </c>
      <c r="L102" s="154" t="s">
        <v>235</v>
      </c>
      <c r="M102" s="154" t="s">
        <v>235</v>
      </c>
      <c r="N102" s="436"/>
      <c r="O102" s="436"/>
      <c r="P102" s="441"/>
      <c r="Q102" s="436"/>
    </row>
    <row r="103" spans="1:17" ht="65" x14ac:dyDescent="0.2">
      <c r="A103" s="156" t="s">
        <v>829</v>
      </c>
      <c r="B103" s="156" t="s">
        <v>2137</v>
      </c>
      <c r="C103" s="157" t="s">
        <v>830</v>
      </c>
      <c r="D103" s="158">
        <v>10000</v>
      </c>
      <c r="E103" s="156" t="s">
        <v>17</v>
      </c>
      <c r="F103" s="156" t="s">
        <v>189</v>
      </c>
      <c r="G103" s="156" t="s">
        <v>121</v>
      </c>
      <c r="H103" s="157" t="s">
        <v>831</v>
      </c>
      <c r="I103" s="156" t="s">
        <v>30</v>
      </c>
      <c r="J103" s="36" t="s">
        <v>235</v>
      </c>
      <c r="K103" s="156" t="s">
        <v>235</v>
      </c>
      <c r="L103" s="36" t="s">
        <v>235</v>
      </c>
      <c r="M103" s="36" t="s">
        <v>235</v>
      </c>
      <c r="N103" s="156" t="s">
        <v>832</v>
      </c>
      <c r="O103" s="156" t="s">
        <v>746</v>
      </c>
      <c r="P103" s="156" t="s">
        <v>237</v>
      </c>
      <c r="Q103" s="156" t="s">
        <v>189</v>
      </c>
    </row>
    <row r="104" spans="1:17" ht="26" x14ac:dyDescent="0.2">
      <c r="A104" s="401" t="s">
        <v>833</v>
      </c>
      <c r="B104" s="401"/>
      <c r="C104" s="404" t="s">
        <v>834</v>
      </c>
      <c r="D104" s="433">
        <v>10000</v>
      </c>
      <c r="E104" s="401" t="s">
        <v>17</v>
      </c>
      <c r="F104" s="401" t="s">
        <v>189</v>
      </c>
      <c r="G104" s="401" t="s">
        <v>187</v>
      </c>
      <c r="H104" s="145" t="s">
        <v>835</v>
      </c>
      <c r="I104" s="129" t="s">
        <v>30</v>
      </c>
      <c r="J104" s="48" t="s">
        <v>235</v>
      </c>
      <c r="K104" s="129" t="s">
        <v>235</v>
      </c>
      <c r="L104" s="48">
        <v>0</v>
      </c>
      <c r="M104" s="48">
        <v>0</v>
      </c>
      <c r="N104" s="401" t="s">
        <v>836</v>
      </c>
      <c r="O104" s="401" t="s">
        <v>746</v>
      </c>
      <c r="P104" s="401" t="s">
        <v>237</v>
      </c>
      <c r="Q104" s="401" t="s">
        <v>189</v>
      </c>
    </row>
    <row r="105" spans="1:17" ht="26" x14ac:dyDescent="0.2">
      <c r="A105" s="401"/>
      <c r="B105" s="401"/>
      <c r="C105" s="404"/>
      <c r="D105" s="433"/>
      <c r="E105" s="401"/>
      <c r="F105" s="401"/>
      <c r="G105" s="401"/>
      <c r="H105" s="145" t="s">
        <v>837</v>
      </c>
      <c r="I105" s="129" t="s">
        <v>30</v>
      </c>
      <c r="J105" s="48" t="s">
        <v>235</v>
      </c>
      <c r="K105" s="129" t="s">
        <v>235</v>
      </c>
      <c r="L105" s="48">
        <v>0</v>
      </c>
      <c r="M105" s="48">
        <v>0</v>
      </c>
      <c r="N105" s="401"/>
      <c r="O105" s="401"/>
      <c r="P105" s="401"/>
      <c r="Q105" s="401"/>
    </row>
    <row r="106" spans="1:17" ht="26" x14ac:dyDescent="0.2">
      <c r="A106" s="401"/>
      <c r="B106" s="401"/>
      <c r="C106" s="404"/>
      <c r="D106" s="433"/>
      <c r="E106" s="401"/>
      <c r="F106" s="401"/>
      <c r="G106" s="401"/>
      <c r="H106" s="145" t="s">
        <v>838</v>
      </c>
      <c r="I106" s="129" t="s">
        <v>839</v>
      </c>
      <c r="J106" s="48" t="s">
        <v>235</v>
      </c>
      <c r="K106" s="129" t="s">
        <v>235</v>
      </c>
      <c r="L106" s="48">
        <v>0</v>
      </c>
      <c r="M106" s="48">
        <v>0</v>
      </c>
      <c r="N106" s="401"/>
      <c r="O106" s="401"/>
      <c r="P106" s="401"/>
      <c r="Q106" s="401"/>
    </row>
    <row r="107" spans="1:17" ht="39" x14ac:dyDescent="0.2">
      <c r="A107" s="436">
        <v>5.5</v>
      </c>
      <c r="B107" s="436"/>
      <c r="C107" s="437" t="s">
        <v>2024</v>
      </c>
      <c r="D107" s="438">
        <f>SUM(D110:D111)</f>
        <v>30000</v>
      </c>
      <c r="E107" s="436"/>
      <c r="F107" s="436" t="s">
        <v>2724</v>
      </c>
      <c r="G107" s="436" t="s">
        <v>224</v>
      </c>
      <c r="H107" s="144" t="s">
        <v>2422</v>
      </c>
      <c r="I107" s="131" t="s">
        <v>30</v>
      </c>
      <c r="J107" s="154" t="s">
        <v>235</v>
      </c>
      <c r="K107" s="131" t="s">
        <v>235</v>
      </c>
      <c r="L107" s="154">
        <v>0</v>
      </c>
      <c r="M107" s="154">
        <v>0</v>
      </c>
      <c r="N107" s="131" t="s">
        <v>840</v>
      </c>
      <c r="O107" s="131" t="s">
        <v>36</v>
      </c>
      <c r="P107" s="131" t="s">
        <v>537</v>
      </c>
      <c r="Q107" s="131" t="s">
        <v>841</v>
      </c>
    </row>
    <row r="108" spans="1:17" ht="26" x14ac:dyDescent="0.2">
      <c r="A108" s="436"/>
      <c r="B108" s="436"/>
      <c r="C108" s="437"/>
      <c r="D108" s="438"/>
      <c r="E108" s="436"/>
      <c r="F108" s="436"/>
      <c r="G108" s="436"/>
      <c r="H108" s="144" t="s">
        <v>2402</v>
      </c>
      <c r="I108" s="131" t="s">
        <v>30</v>
      </c>
      <c r="J108" s="154" t="s">
        <v>235</v>
      </c>
      <c r="K108" s="131" t="s">
        <v>235</v>
      </c>
      <c r="L108" s="154">
        <v>0</v>
      </c>
      <c r="M108" s="154">
        <v>0</v>
      </c>
      <c r="N108" s="131" t="s">
        <v>842</v>
      </c>
      <c r="O108" s="131" t="s">
        <v>36</v>
      </c>
      <c r="P108" s="131" t="s">
        <v>237</v>
      </c>
      <c r="Q108" s="131" t="s">
        <v>189</v>
      </c>
    </row>
    <row r="109" spans="1:17" ht="26" x14ac:dyDescent="0.2">
      <c r="A109" s="436"/>
      <c r="B109" s="436"/>
      <c r="C109" s="437"/>
      <c r="D109" s="438"/>
      <c r="E109" s="436"/>
      <c r="F109" s="436"/>
      <c r="G109" s="436"/>
      <c r="H109" s="144" t="s">
        <v>843</v>
      </c>
      <c r="I109" s="131" t="s">
        <v>30</v>
      </c>
      <c r="J109" s="154" t="s">
        <v>235</v>
      </c>
      <c r="K109" s="131" t="s">
        <v>235</v>
      </c>
      <c r="L109" s="154">
        <v>0</v>
      </c>
      <c r="M109" s="154">
        <v>0</v>
      </c>
      <c r="N109" s="131" t="s">
        <v>842</v>
      </c>
      <c r="O109" s="131" t="s">
        <v>36</v>
      </c>
      <c r="P109" s="131" t="s">
        <v>237</v>
      </c>
      <c r="Q109" s="131" t="s">
        <v>189</v>
      </c>
    </row>
    <row r="110" spans="1:17" ht="78" x14ac:dyDescent="0.2">
      <c r="A110" s="129" t="s">
        <v>844</v>
      </c>
      <c r="B110" s="129"/>
      <c r="C110" s="145" t="s">
        <v>845</v>
      </c>
      <c r="D110" s="149">
        <v>10000</v>
      </c>
      <c r="E110" s="129" t="s">
        <v>17</v>
      </c>
      <c r="F110" s="129" t="s">
        <v>189</v>
      </c>
      <c r="G110" s="129" t="s">
        <v>224</v>
      </c>
      <c r="H110" s="145" t="s">
        <v>2446</v>
      </c>
      <c r="I110" s="129" t="s">
        <v>30</v>
      </c>
      <c r="J110" s="48" t="s">
        <v>235</v>
      </c>
      <c r="K110" s="129" t="s">
        <v>235</v>
      </c>
      <c r="L110" s="48" t="s">
        <v>235</v>
      </c>
      <c r="M110" s="48" t="s">
        <v>235</v>
      </c>
      <c r="N110" s="129" t="s">
        <v>1998</v>
      </c>
      <c r="O110" s="129" t="s">
        <v>746</v>
      </c>
      <c r="P110" s="129" t="s">
        <v>237</v>
      </c>
      <c r="Q110" s="129" t="s">
        <v>189</v>
      </c>
    </row>
    <row r="111" spans="1:17" ht="52" x14ac:dyDescent="0.2">
      <c r="A111" s="129" t="s">
        <v>846</v>
      </c>
      <c r="B111" s="129"/>
      <c r="C111" s="145" t="s">
        <v>847</v>
      </c>
      <c r="D111" s="149">
        <v>20000</v>
      </c>
      <c r="E111" s="129" t="s">
        <v>17</v>
      </c>
      <c r="F111" s="129" t="s">
        <v>189</v>
      </c>
      <c r="G111" s="129" t="s">
        <v>105</v>
      </c>
      <c r="H111" s="145" t="s">
        <v>2447</v>
      </c>
      <c r="I111" s="129" t="s">
        <v>30</v>
      </c>
      <c r="J111" s="48" t="s">
        <v>235</v>
      </c>
      <c r="K111" s="129" t="s">
        <v>235</v>
      </c>
      <c r="L111" s="48" t="s">
        <v>235</v>
      </c>
      <c r="M111" s="48" t="s">
        <v>235</v>
      </c>
      <c r="N111" s="129" t="s">
        <v>1998</v>
      </c>
      <c r="O111" s="129" t="s">
        <v>746</v>
      </c>
      <c r="P111" s="129" t="s">
        <v>237</v>
      </c>
      <c r="Q111" s="129" t="s">
        <v>189</v>
      </c>
    </row>
    <row r="112" spans="1:17" ht="52" x14ac:dyDescent="0.2">
      <c r="A112" s="131">
        <v>5.6</v>
      </c>
      <c r="B112" s="131">
        <v>3.3</v>
      </c>
      <c r="C112" s="144" t="s">
        <v>2837</v>
      </c>
      <c r="D112" s="335">
        <f>SUM(D113:D115)</f>
        <v>585600</v>
      </c>
      <c r="E112" s="160"/>
      <c r="F112" s="131" t="s">
        <v>189</v>
      </c>
      <c r="G112" s="131" t="s">
        <v>105</v>
      </c>
      <c r="H112" s="144" t="s">
        <v>2683</v>
      </c>
      <c r="I112" s="131" t="s">
        <v>819</v>
      </c>
      <c r="J112" s="152" t="s">
        <v>235</v>
      </c>
      <c r="K112" s="131" t="s">
        <v>235</v>
      </c>
      <c r="L112" s="131" t="s">
        <v>235</v>
      </c>
      <c r="M112" s="131" t="s">
        <v>235</v>
      </c>
      <c r="N112" s="131" t="s">
        <v>2684</v>
      </c>
      <c r="O112" s="131" t="s">
        <v>746</v>
      </c>
      <c r="P112" s="131" t="s">
        <v>2685</v>
      </c>
      <c r="Q112" s="131" t="s">
        <v>189</v>
      </c>
    </row>
    <row r="113" spans="1:17" ht="52" x14ac:dyDescent="0.2">
      <c r="A113" s="129" t="s">
        <v>1466</v>
      </c>
      <c r="B113" s="129" t="s">
        <v>1614</v>
      </c>
      <c r="C113" s="145" t="s">
        <v>2825</v>
      </c>
      <c r="D113" s="336">
        <v>201600</v>
      </c>
      <c r="E113" s="156" t="s">
        <v>17</v>
      </c>
      <c r="F113" s="129" t="s">
        <v>189</v>
      </c>
      <c r="G113" s="129" t="s">
        <v>105</v>
      </c>
      <c r="H113" s="145" t="s">
        <v>2686</v>
      </c>
      <c r="I113" s="129" t="s">
        <v>819</v>
      </c>
      <c r="J113" s="10" t="s">
        <v>235</v>
      </c>
      <c r="K113" s="129" t="s">
        <v>235</v>
      </c>
      <c r="L113" s="129" t="s">
        <v>235</v>
      </c>
      <c r="M113" s="129" t="s">
        <v>235</v>
      </c>
      <c r="N113" s="129" t="s">
        <v>2891</v>
      </c>
      <c r="O113" s="129" t="s">
        <v>746</v>
      </c>
      <c r="P113" s="129" t="s">
        <v>237</v>
      </c>
      <c r="Q113" s="129" t="s">
        <v>189</v>
      </c>
    </row>
    <row r="114" spans="1:17" ht="39" x14ac:dyDescent="0.2">
      <c r="A114" s="129" t="s">
        <v>2153</v>
      </c>
      <c r="B114" s="129" t="s">
        <v>2826</v>
      </c>
      <c r="C114" s="145" t="s">
        <v>2827</v>
      </c>
      <c r="D114" s="336">
        <v>64000</v>
      </c>
      <c r="E114" s="156" t="s">
        <v>46</v>
      </c>
      <c r="F114" s="129" t="s">
        <v>189</v>
      </c>
      <c r="G114" s="129" t="s">
        <v>105</v>
      </c>
      <c r="H114" s="145" t="s">
        <v>2687</v>
      </c>
      <c r="I114" s="129" t="s">
        <v>18</v>
      </c>
      <c r="J114" s="10">
        <v>17.899999999999999</v>
      </c>
      <c r="K114" s="129">
        <v>2020</v>
      </c>
      <c r="L114" s="129">
        <v>14.9</v>
      </c>
      <c r="M114" s="129">
        <v>10</v>
      </c>
      <c r="N114" s="129" t="s">
        <v>807</v>
      </c>
      <c r="O114" s="129" t="s">
        <v>36</v>
      </c>
      <c r="P114" s="129" t="s">
        <v>2688</v>
      </c>
      <c r="Q114" s="129" t="s">
        <v>181</v>
      </c>
    </row>
    <row r="115" spans="1:17" ht="52" x14ac:dyDescent="0.2">
      <c r="A115" s="129" t="s">
        <v>2828</v>
      </c>
      <c r="B115" s="129" t="s">
        <v>2689</v>
      </c>
      <c r="C115" s="145" t="s">
        <v>2829</v>
      </c>
      <c r="D115" s="336">
        <v>320000</v>
      </c>
      <c r="E115" s="156" t="s">
        <v>17</v>
      </c>
      <c r="F115" s="129" t="s">
        <v>189</v>
      </c>
      <c r="G115" s="129" t="s">
        <v>105</v>
      </c>
      <c r="H115" s="145" t="s">
        <v>2690</v>
      </c>
      <c r="I115" s="129" t="s">
        <v>819</v>
      </c>
      <c r="J115" s="10" t="s">
        <v>235</v>
      </c>
      <c r="K115" s="129" t="s">
        <v>235</v>
      </c>
      <c r="L115" s="129" t="s">
        <v>235</v>
      </c>
      <c r="M115" s="129" t="s">
        <v>235</v>
      </c>
      <c r="N115" s="129" t="s">
        <v>2684</v>
      </c>
      <c r="O115" s="129" t="s">
        <v>746</v>
      </c>
      <c r="P115" s="129" t="s">
        <v>2688</v>
      </c>
      <c r="Q115" s="129" t="s">
        <v>189</v>
      </c>
    </row>
    <row r="116" spans="1:17" ht="39" x14ac:dyDescent="0.2">
      <c r="A116" s="131">
        <v>6</v>
      </c>
      <c r="B116" s="131" t="s">
        <v>2173</v>
      </c>
      <c r="C116" s="144" t="s">
        <v>848</v>
      </c>
      <c r="D116" s="150">
        <f>D117+D120+D125</f>
        <v>12279131.802687848</v>
      </c>
      <c r="E116" s="131"/>
      <c r="F116" s="131"/>
      <c r="G116" s="131"/>
      <c r="H116" s="144" t="s">
        <v>849</v>
      </c>
      <c r="I116" s="131" t="s">
        <v>18</v>
      </c>
      <c r="J116" s="25" t="s">
        <v>235</v>
      </c>
      <c r="K116" s="131" t="s">
        <v>235</v>
      </c>
      <c r="L116" s="25" t="s">
        <v>235</v>
      </c>
      <c r="M116" s="25" t="s">
        <v>235</v>
      </c>
      <c r="N116" s="131" t="s">
        <v>733</v>
      </c>
      <c r="O116" s="131" t="s">
        <v>746</v>
      </c>
      <c r="P116" s="131" t="s">
        <v>237</v>
      </c>
      <c r="Q116" s="131" t="s">
        <v>189</v>
      </c>
    </row>
    <row r="117" spans="1:17" ht="39" x14ac:dyDescent="0.2">
      <c r="A117" s="131">
        <v>6.1</v>
      </c>
      <c r="B117" s="131">
        <v>3.1</v>
      </c>
      <c r="C117" s="144" t="s">
        <v>850</v>
      </c>
      <c r="D117" s="150">
        <f>SUM(D118:D119)</f>
        <v>276000</v>
      </c>
      <c r="E117" s="131"/>
      <c r="F117" s="131" t="s">
        <v>2725</v>
      </c>
      <c r="G117" s="131" t="s">
        <v>392</v>
      </c>
      <c r="H117" s="144" t="s">
        <v>2454</v>
      </c>
      <c r="I117" s="131" t="s">
        <v>18</v>
      </c>
      <c r="J117" s="25">
        <v>82.2</v>
      </c>
      <c r="K117" s="131">
        <v>2021</v>
      </c>
      <c r="L117" s="25">
        <v>85</v>
      </c>
      <c r="M117" s="25">
        <v>90</v>
      </c>
      <c r="N117" s="131" t="s">
        <v>851</v>
      </c>
      <c r="O117" s="131" t="s">
        <v>746</v>
      </c>
      <c r="P117" s="131" t="s">
        <v>237</v>
      </c>
      <c r="Q117" s="131" t="s">
        <v>189</v>
      </c>
    </row>
    <row r="118" spans="1:17" ht="39" x14ac:dyDescent="0.2">
      <c r="A118" s="129" t="s">
        <v>852</v>
      </c>
      <c r="B118" s="129" t="s">
        <v>2138</v>
      </c>
      <c r="C118" s="145" t="s">
        <v>853</v>
      </c>
      <c r="D118" s="149">
        <f>500*8</f>
        <v>4000</v>
      </c>
      <c r="E118" s="129" t="s">
        <v>17</v>
      </c>
      <c r="F118" s="129" t="s">
        <v>189</v>
      </c>
      <c r="G118" s="129" t="s">
        <v>105</v>
      </c>
      <c r="H118" s="145" t="s">
        <v>2462</v>
      </c>
      <c r="I118" s="129" t="s">
        <v>30</v>
      </c>
      <c r="J118" s="48" t="s">
        <v>235</v>
      </c>
      <c r="K118" s="129" t="s">
        <v>235</v>
      </c>
      <c r="L118" s="48" t="s">
        <v>235</v>
      </c>
      <c r="M118" s="48" t="s">
        <v>235</v>
      </c>
      <c r="N118" s="129" t="s">
        <v>189</v>
      </c>
      <c r="O118" s="129" t="s">
        <v>741</v>
      </c>
      <c r="P118" s="129" t="s">
        <v>237</v>
      </c>
      <c r="Q118" s="129" t="s">
        <v>854</v>
      </c>
    </row>
    <row r="119" spans="1:17" ht="39" x14ac:dyDescent="0.2">
      <c r="A119" s="129" t="s">
        <v>855</v>
      </c>
      <c r="B119" s="129" t="s">
        <v>460</v>
      </c>
      <c r="C119" s="145" t="s">
        <v>856</v>
      </c>
      <c r="D119" s="149">
        <f>34000*8</f>
        <v>272000</v>
      </c>
      <c r="E119" s="129" t="s">
        <v>17</v>
      </c>
      <c r="F119" s="129" t="s">
        <v>189</v>
      </c>
      <c r="G119" s="129" t="s">
        <v>185</v>
      </c>
      <c r="H119" s="145" t="s">
        <v>857</v>
      </c>
      <c r="I119" s="129" t="s">
        <v>571</v>
      </c>
      <c r="J119" s="48">
        <v>161.1</v>
      </c>
      <c r="K119" s="129">
        <v>2021</v>
      </c>
      <c r="L119" s="48">
        <v>200</v>
      </c>
      <c r="M119" s="48">
        <v>300</v>
      </c>
      <c r="N119" s="129" t="s">
        <v>851</v>
      </c>
      <c r="O119" s="129" t="s">
        <v>746</v>
      </c>
      <c r="P119" s="129" t="s">
        <v>237</v>
      </c>
      <c r="Q119" s="129" t="s">
        <v>854</v>
      </c>
    </row>
    <row r="120" spans="1:17" ht="26" x14ac:dyDescent="0.2">
      <c r="A120" s="131">
        <v>6.2</v>
      </c>
      <c r="B120" s="131">
        <v>3.1</v>
      </c>
      <c r="C120" s="144" t="s">
        <v>858</v>
      </c>
      <c r="D120" s="150">
        <f>SUM(D121:D124)</f>
        <v>1694531.8026878475</v>
      </c>
      <c r="E120" s="131"/>
      <c r="F120" s="131" t="s">
        <v>767</v>
      </c>
      <c r="G120" s="131" t="s">
        <v>392</v>
      </c>
      <c r="H120" s="144" t="s">
        <v>859</v>
      </c>
      <c r="I120" s="131" t="s">
        <v>30</v>
      </c>
      <c r="J120" s="154" t="s">
        <v>235</v>
      </c>
      <c r="K120" s="131" t="s">
        <v>235</v>
      </c>
      <c r="L120" s="154" t="s">
        <v>235</v>
      </c>
      <c r="M120" s="154" t="s">
        <v>235</v>
      </c>
      <c r="N120" s="131" t="s">
        <v>851</v>
      </c>
      <c r="O120" s="131" t="s">
        <v>746</v>
      </c>
      <c r="P120" s="131" t="s">
        <v>237</v>
      </c>
      <c r="Q120" s="131" t="s">
        <v>854</v>
      </c>
    </row>
    <row r="121" spans="1:17" ht="39" x14ac:dyDescent="0.2">
      <c r="A121" s="401" t="s">
        <v>860</v>
      </c>
      <c r="B121" s="401" t="s">
        <v>70</v>
      </c>
      <c r="C121" s="404" t="s">
        <v>2890</v>
      </c>
      <c r="D121" s="433">
        <v>1692531.8026878475</v>
      </c>
      <c r="E121" s="401" t="s">
        <v>17</v>
      </c>
      <c r="F121" s="401" t="s">
        <v>189</v>
      </c>
      <c r="G121" s="401" t="s">
        <v>862</v>
      </c>
      <c r="H121" s="145" t="s">
        <v>863</v>
      </c>
      <c r="I121" s="129" t="s">
        <v>18</v>
      </c>
      <c r="J121" s="8" t="s">
        <v>235</v>
      </c>
      <c r="K121" s="129">
        <v>2021</v>
      </c>
      <c r="L121" s="8">
        <v>150</v>
      </c>
      <c r="M121" s="8">
        <v>200</v>
      </c>
      <c r="N121" s="129" t="s">
        <v>851</v>
      </c>
      <c r="O121" s="129" t="s">
        <v>741</v>
      </c>
      <c r="P121" s="129" t="s">
        <v>237</v>
      </c>
      <c r="Q121" s="129" t="s">
        <v>189</v>
      </c>
    </row>
    <row r="122" spans="1:17" ht="39" x14ac:dyDescent="0.2">
      <c r="A122" s="401"/>
      <c r="B122" s="401"/>
      <c r="C122" s="404"/>
      <c r="D122" s="433"/>
      <c r="E122" s="401"/>
      <c r="F122" s="401"/>
      <c r="G122" s="401"/>
      <c r="H122" s="145" t="s">
        <v>864</v>
      </c>
      <c r="I122" s="129" t="s">
        <v>18</v>
      </c>
      <c r="J122" s="8" t="s">
        <v>235</v>
      </c>
      <c r="K122" s="129">
        <v>2021</v>
      </c>
      <c r="L122" s="8">
        <v>150</v>
      </c>
      <c r="M122" s="8">
        <v>200</v>
      </c>
      <c r="N122" s="129" t="s">
        <v>851</v>
      </c>
      <c r="O122" s="129" t="s">
        <v>741</v>
      </c>
      <c r="P122" s="129" t="s">
        <v>237</v>
      </c>
      <c r="Q122" s="129" t="s">
        <v>189</v>
      </c>
    </row>
    <row r="123" spans="1:17" ht="65" x14ac:dyDescent="0.2">
      <c r="A123" s="129" t="s">
        <v>865</v>
      </c>
      <c r="B123" s="129" t="s">
        <v>455</v>
      </c>
      <c r="C123" s="145" t="s">
        <v>866</v>
      </c>
      <c r="D123" s="149">
        <v>1000</v>
      </c>
      <c r="E123" s="129" t="s">
        <v>17</v>
      </c>
      <c r="F123" s="129" t="s">
        <v>189</v>
      </c>
      <c r="G123" s="129" t="s">
        <v>867</v>
      </c>
      <c r="H123" s="157" t="s">
        <v>2448</v>
      </c>
      <c r="I123" s="156" t="s">
        <v>30</v>
      </c>
      <c r="J123" s="36" t="s">
        <v>235</v>
      </c>
      <c r="K123" s="156" t="s">
        <v>235</v>
      </c>
      <c r="L123" s="36" t="s">
        <v>235</v>
      </c>
      <c r="M123" s="36" t="s">
        <v>235</v>
      </c>
      <c r="N123" s="156" t="s">
        <v>189</v>
      </c>
      <c r="O123" s="156" t="s">
        <v>741</v>
      </c>
      <c r="P123" s="156" t="s">
        <v>237</v>
      </c>
      <c r="Q123" s="156" t="s">
        <v>189</v>
      </c>
    </row>
    <row r="124" spans="1:17" ht="39" x14ac:dyDescent="0.2">
      <c r="A124" s="129" t="s">
        <v>868</v>
      </c>
      <c r="B124" s="129" t="s">
        <v>464</v>
      </c>
      <c r="C124" s="145" t="s">
        <v>869</v>
      </c>
      <c r="D124" s="149">
        <v>1000</v>
      </c>
      <c r="E124" s="129" t="s">
        <v>17</v>
      </c>
      <c r="F124" s="129" t="s">
        <v>189</v>
      </c>
      <c r="G124" s="129" t="s">
        <v>867</v>
      </c>
      <c r="H124" s="157" t="s">
        <v>2448</v>
      </c>
      <c r="I124" s="156" t="s">
        <v>30</v>
      </c>
      <c r="J124" s="36" t="s">
        <v>235</v>
      </c>
      <c r="K124" s="156" t="s">
        <v>235</v>
      </c>
      <c r="L124" s="36" t="s">
        <v>235</v>
      </c>
      <c r="M124" s="36" t="s">
        <v>235</v>
      </c>
      <c r="N124" s="156" t="s">
        <v>189</v>
      </c>
      <c r="O124" s="156" t="s">
        <v>741</v>
      </c>
      <c r="P124" s="156" t="s">
        <v>237</v>
      </c>
      <c r="Q124" s="156" t="s">
        <v>189</v>
      </c>
    </row>
    <row r="125" spans="1:17" ht="39" x14ac:dyDescent="0.2">
      <c r="A125" s="131">
        <v>6.3</v>
      </c>
      <c r="B125" s="131">
        <v>3.1</v>
      </c>
      <c r="C125" s="144" t="s">
        <v>870</v>
      </c>
      <c r="D125" s="150">
        <f>SUM(D126:D127)</f>
        <v>10308600</v>
      </c>
      <c r="E125" s="131"/>
      <c r="F125" s="131" t="s">
        <v>767</v>
      </c>
      <c r="G125" s="131" t="s">
        <v>392</v>
      </c>
      <c r="H125" s="159" t="s">
        <v>871</v>
      </c>
      <c r="I125" s="160" t="s">
        <v>18</v>
      </c>
      <c r="J125" s="261"/>
      <c r="K125" s="160">
        <v>2021</v>
      </c>
      <c r="L125" s="201">
        <v>100</v>
      </c>
      <c r="M125" s="201">
        <v>100</v>
      </c>
      <c r="N125" s="160" t="s">
        <v>189</v>
      </c>
      <c r="O125" s="160" t="s">
        <v>746</v>
      </c>
      <c r="P125" s="160" t="s">
        <v>237</v>
      </c>
      <c r="Q125" s="160" t="s">
        <v>189</v>
      </c>
    </row>
    <row r="126" spans="1:17" ht="39" x14ac:dyDescent="0.2">
      <c r="A126" s="129" t="s">
        <v>872</v>
      </c>
      <c r="B126" s="129" t="s">
        <v>71</v>
      </c>
      <c r="C126" s="145" t="s">
        <v>2299</v>
      </c>
      <c r="D126" s="149">
        <v>8600</v>
      </c>
      <c r="E126" s="129" t="s">
        <v>17</v>
      </c>
      <c r="F126" s="129" t="s">
        <v>189</v>
      </c>
      <c r="G126" s="129" t="s">
        <v>2726</v>
      </c>
      <c r="H126" s="157" t="s">
        <v>2448</v>
      </c>
      <c r="I126" s="156" t="s">
        <v>30</v>
      </c>
      <c r="J126" s="36" t="s">
        <v>235</v>
      </c>
      <c r="K126" s="156" t="s">
        <v>235</v>
      </c>
      <c r="L126" s="36" t="s">
        <v>235</v>
      </c>
      <c r="M126" s="36" t="s">
        <v>235</v>
      </c>
      <c r="N126" s="156" t="s">
        <v>189</v>
      </c>
      <c r="O126" s="156" t="s">
        <v>741</v>
      </c>
      <c r="P126" s="156" t="s">
        <v>873</v>
      </c>
      <c r="Q126" s="156" t="s">
        <v>2001</v>
      </c>
    </row>
    <row r="127" spans="1:17" ht="78" x14ac:dyDescent="0.2">
      <c r="A127" s="129" t="s">
        <v>874</v>
      </c>
      <c r="B127" s="129" t="s">
        <v>72</v>
      </c>
      <c r="C127" s="145" t="s">
        <v>875</v>
      </c>
      <c r="D127" s="149">
        <v>10300000</v>
      </c>
      <c r="E127" s="129" t="s">
        <v>17</v>
      </c>
      <c r="F127" s="129" t="s">
        <v>189</v>
      </c>
      <c r="G127" s="129" t="s">
        <v>105</v>
      </c>
      <c r="H127" s="157" t="s">
        <v>2450</v>
      </c>
      <c r="I127" s="156" t="s">
        <v>30</v>
      </c>
      <c r="J127" s="36" t="s">
        <v>235</v>
      </c>
      <c r="K127" s="156" t="s">
        <v>235</v>
      </c>
      <c r="L127" s="36" t="s">
        <v>235</v>
      </c>
      <c r="M127" s="36" t="s">
        <v>235</v>
      </c>
      <c r="N127" s="156" t="s">
        <v>189</v>
      </c>
      <c r="O127" s="156" t="s">
        <v>746</v>
      </c>
      <c r="P127" s="156" t="s">
        <v>237</v>
      </c>
      <c r="Q127" s="156" t="s">
        <v>876</v>
      </c>
    </row>
  </sheetData>
  <mergeCells count="183">
    <mergeCell ref="G40:G47"/>
    <mergeCell ref="F40:F47"/>
    <mergeCell ref="E40:E47"/>
    <mergeCell ref="D40:D47"/>
    <mergeCell ref="O104:O106"/>
    <mergeCell ref="P104:P106"/>
    <mergeCell ref="A61:A63"/>
    <mergeCell ref="B61:B63"/>
    <mergeCell ref="A66:A67"/>
    <mergeCell ref="B66:B67"/>
    <mergeCell ref="C61:C63"/>
    <mergeCell ref="D61:D63"/>
    <mergeCell ref="E61:E63"/>
    <mergeCell ref="F61:F63"/>
    <mergeCell ref="G61:G63"/>
    <mergeCell ref="C66:C67"/>
    <mergeCell ref="D66:D67"/>
    <mergeCell ref="E66:E67"/>
    <mergeCell ref="A52:A53"/>
    <mergeCell ref="B52:B53"/>
    <mergeCell ref="A54:A55"/>
    <mergeCell ref="Q104:Q106"/>
    <mergeCell ref="C107:C109"/>
    <mergeCell ref="D107:D109"/>
    <mergeCell ref="E107:E109"/>
    <mergeCell ref="F107:F109"/>
    <mergeCell ref="G107:G109"/>
    <mergeCell ref="A101:A102"/>
    <mergeCell ref="B101:B102"/>
    <mergeCell ref="N101:N102"/>
    <mergeCell ref="A107:A109"/>
    <mergeCell ref="B107:B109"/>
    <mergeCell ref="O101:O102"/>
    <mergeCell ref="P101:P102"/>
    <mergeCell ref="Q101:Q102"/>
    <mergeCell ref="A121:A122"/>
    <mergeCell ref="B121:B122"/>
    <mergeCell ref="A104:A106"/>
    <mergeCell ref="B104:B106"/>
    <mergeCell ref="C101:C102"/>
    <mergeCell ref="D101:D102"/>
    <mergeCell ref="E101:E102"/>
    <mergeCell ref="N104:N106"/>
    <mergeCell ref="A72:A73"/>
    <mergeCell ref="B72:B73"/>
    <mergeCell ref="A77:A79"/>
    <mergeCell ref="B77:B79"/>
    <mergeCell ref="C72:C73"/>
    <mergeCell ref="D72:D73"/>
    <mergeCell ref="E72:E73"/>
    <mergeCell ref="F72:F73"/>
    <mergeCell ref="G72:G73"/>
    <mergeCell ref="C77:C79"/>
    <mergeCell ref="D77:D79"/>
    <mergeCell ref="E77:E79"/>
    <mergeCell ref="C121:C122"/>
    <mergeCell ref="D121:D122"/>
    <mergeCell ref="E121:E122"/>
    <mergeCell ref="F121:F122"/>
    <mergeCell ref="B54:B55"/>
    <mergeCell ref="C52:C53"/>
    <mergeCell ref="D52:D53"/>
    <mergeCell ref="E52:E53"/>
    <mergeCell ref="F52:F53"/>
    <mergeCell ref="G52:G53"/>
    <mergeCell ref="C54:C55"/>
    <mergeCell ref="D54:D55"/>
    <mergeCell ref="E54:E55"/>
    <mergeCell ref="A48:A49"/>
    <mergeCell ref="B48:B49"/>
    <mergeCell ref="A50:A51"/>
    <mergeCell ref="B50:B51"/>
    <mergeCell ref="D38:D39"/>
    <mergeCell ref="E38:E39"/>
    <mergeCell ref="C48:C49"/>
    <mergeCell ref="D48:D49"/>
    <mergeCell ref="E48:E49"/>
    <mergeCell ref="C38:C47"/>
    <mergeCell ref="B38:B47"/>
    <mergeCell ref="A38:A47"/>
    <mergeCell ref="A32:A33"/>
    <mergeCell ref="B32:B33"/>
    <mergeCell ref="A36:A37"/>
    <mergeCell ref="C32:C33"/>
    <mergeCell ref="D32:D33"/>
    <mergeCell ref="E32:E33"/>
    <mergeCell ref="F32:F33"/>
    <mergeCell ref="G32:G33"/>
    <mergeCell ref="A26:A27"/>
    <mergeCell ref="B26:B27"/>
    <mergeCell ref="A28:A30"/>
    <mergeCell ref="B28:B30"/>
    <mergeCell ref="C26:C27"/>
    <mergeCell ref="D26:D27"/>
    <mergeCell ref="E26:E27"/>
    <mergeCell ref="F26:F27"/>
    <mergeCell ref="G26:G27"/>
    <mergeCell ref="C28:C30"/>
    <mergeCell ref="D28:D30"/>
    <mergeCell ref="E28:E30"/>
    <mergeCell ref="B36:B37"/>
    <mergeCell ref="G28:G30"/>
    <mergeCell ref="C36:C37"/>
    <mergeCell ref="F28:F30"/>
    <mergeCell ref="A22:A23"/>
    <mergeCell ref="B22:B23"/>
    <mergeCell ref="A24:A25"/>
    <mergeCell ref="B24:B25"/>
    <mergeCell ref="C24:C25"/>
    <mergeCell ref="D24:D25"/>
    <mergeCell ref="E24:E25"/>
    <mergeCell ref="F24:F25"/>
    <mergeCell ref="G24:G25"/>
    <mergeCell ref="A13:A16"/>
    <mergeCell ref="B13:B16"/>
    <mergeCell ref="A17:A19"/>
    <mergeCell ref="B17:B19"/>
    <mergeCell ref="A7:A8"/>
    <mergeCell ref="B7:B8"/>
    <mergeCell ref="A10:A12"/>
    <mergeCell ref="B10:B12"/>
    <mergeCell ref="A4:A5"/>
    <mergeCell ref="G121:G122"/>
    <mergeCell ref="G104:G106"/>
    <mergeCell ref="F77:F79"/>
    <mergeCell ref="G77:G79"/>
    <mergeCell ref="F66:F67"/>
    <mergeCell ref="G66:G67"/>
    <mergeCell ref="F101:F102"/>
    <mergeCell ref="G101:G102"/>
    <mergeCell ref="C104:C106"/>
    <mergeCell ref="D104:D106"/>
    <mergeCell ref="E104:E106"/>
    <mergeCell ref="F104:F106"/>
    <mergeCell ref="C17:C19"/>
    <mergeCell ref="D17:D19"/>
    <mergeCell ref="E17:E19"/>
    <mergeCell ref="F17:F19"/>
    <mergeCell ref="G17:G19"/>
    <mergeCell ref="C22:C23"/>
    <mergeCell ref="D22:D23"/>
    <mergeCell ref="E22:E23"/>
    <mergeCell ref="F22:F23"/>
    <mergeCell ref="G22:G23"/>
    <mergeCell ref="F48:F49"/>
    <mergeCell ref="G48:G49"/>
    <mergeCell ref="C50:C51"/>
    <mergeCell ref="D50:D51"/>
    <mergeCell ref="E50:E51"/>
    <mergeCell ref="F50:F51"/>
    <mergeCell ref="G50:G51"/>
    <mergeCell ref="F54:F55"/>
    <mergeCell ref="G54:G55"/>
    <mergeCell ref="C10:C12"/>
    <mergeCell ref="D10:D12"/>
    <mergeCell ref="E10:E12"/>
    <mergeCell ref="F10:F12"/>
    <mergeCell ref="G10:G12"/>
    <mergeCell ref="C13:C16"/>
    <mergeCell ref="D13:D16"/>
    <mergeCell ref="E13:E16"/>
    <mergeCell ref="F13:F16"/>
    <mergeCell ref="G13:G16"/>
    <mergeCell ref="N1:Q1"/>
    <mergeCell ref="C7:C8"/>
    <mergeCell ref="D7:D8"/>
    <mergeCell ref="E7:E8"/>
    <mergeCell ref="B2:Q2"/>
    <mergeCell ref="B4:B5"/>
    <mergeCell ref="E4:E5"/>
    <mergeCell ref="F4:G4"/>
    <mergeCell ref="H4:H5"/>
    <mergeCell ref="J4:K4"/>
    <mergeCell ref="L4:M4"/>
    <mergeCell ref="N4:N5"/>
    <mergeCell ref="O4:O5"/>
    <mergeCell ref="P4:P5"/>
    <mergeCell ref="Q4:Q5"/>
    <mergeCell ref="F7:F8"/>
    <mergeCell ref="G7:G8"/>
    <mergeCell ref="C4:C5"/>
    <mergeCell ref="D4:D5"/>
    <mergeCell ref="I4:I5"/>
  </mergeCells>
  <pageMargins left="0.25" right="0.25" top="0.75" bottom="0.75" header="0.3" footer="0.3"/>
  <pageSetup paperSize="8" scale="6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Q169"/>
  <sheetViews>
    <sheetView view="pageBreakPreview" zoomScale="90" zoomScaleNormal="90" zoomScaleSheetLayoutView="70" zoomScalePageLayoutView="90" workbookViewId="0">
      <selection activeCell="H160" sqref="H160"/>
    </sheetView>
  </sheetViews>
  <sheetFormatPr baseColWidth="10" defaultColWidth="14.5" defaultRowHeight="13" x14ac:dyDescent="0.2"/>
  <cols>
    <col min="1" max="1" width="6.6640625" style="28" bestFit="1" customWidth="1"/>
    <col min="2" max="2" width="15.6640625" style="135" customWidth="1"/>
    <col min="3" max="3" width="35.6640625" style="135" customWidth="1"/>
    <col min="4" max="4" width="15.6640625" style="27" customWidth="1"/>
    <col min="5" max="5" width="15.6640625" style="28" customWidth="1"/>
    <col min="6" max="6" width="15.6640625" style="135" customWidth="1"/>
    <col min="7" max="7" width="15.6640625" style="28" customWidth="1"/>
    <col min="8" max="8" width="35.6640625" style="174" customWidth="1"/>
    <col min="9" max="9" width="15.6640625" style="27" customWidth="1"/>
    <col min="10" max="10" width="20.6640625" style="29" customWidth="1"/>
    <col min="11" max="11" width="15.6640625" style="39" customWidth="1"/>
    <col min="12" max="13" width="15.6640625" style="29" customWidth="1"/>
    <col min="14" max="17" width="15.6640625" style="135" customWidth="1"/>
    <col min="18" max="16384" width="14.5" style="11"/>
  </cols>
  <sheetData>
    <row r="1" spans="1:17" ht="62.25" customHeight="1" x14ac:dyDescent="0.2">
      <c r="A1" s="7"/>
      <c r="B1" s="7"/>
      <c r="C1" s="4"/>
      <c r="D1" s="46"/>
      <c r="E1" s="7"/>
      <c r="F1" s="7"/>
      <c r="G1" s="7"/>
      <c r="H1" s="4"/>
      <c r="I1" s="7"/>
      <c r="J1" s="47"/>
      <c r="K1" s="7"/>
      <c r="L1" s="47"/>
      <c r="M1" s="47"/>
      <c r="N1" s="530" t="s">
        <v>1907</v>
      </c>
      <c r="O1" s="530"/>
      <c r="P1" s="530"/>
      <c r="Q1" s="530"/>
    </row>
    <row r="2" spans="1:17" x14ac:dyDescent="0.2">
      <c r="A2" s="7"/>
      <c r="B2" s="446" t="s">
        <v>2848</v>
      </c>
      <c r="C2" s="446"/>
      <c r="D2" s="446"/>
      <c r="E2" s="446"/>
      <c r="F2" s="446"/>
      <c r="G2" s="446"/>
      <c r="H2" s="446"/>
      <c r="I2" s="446"/>
      <c r="J2" s="446"/>
      <c r="K2" s="446"/>
      <c r="L2" s="446"/>
      <c r="M2" s="446"/>
      <c r="N2" s="446"/>
      <c r="O2" s="446"/>
      <c r="P2" s="446"/>
      <c r="Q2" s="446"/>
    </row>
    <row r="3" spans="1:17" x14ac:dyDescent="0.2">
      <c r="A3" s="7"/>
      <c r="B3" s="7"/>
      <c r="C3" s="4"/>
      <c r="D3" s="46"/>
      <c r="E3" s="132"/>
      <c r="F3" s="7"/>
      <c r="G3" s="7"/>
      <c r="H3" s="4"/>
      <c r="I3" s="7"/>
      <c r="J3" s="47"/>
      <c r="K3" s="7"/>
      <c r="L3" s="47"/>
      <c r="M3" s="47"/>
      <c r="N3" s="7"/>
      <c r="O3" s="7"/>
      <c r="P3" s="7"/>
      <c r="Q3" s="7"/>
    </row>
    <row r="4" spans="1:17" ht="32.25" customHeight="1" x14ac:dyDescent="0.2">
      <c r="A4" s="414" t="s">
        <v>0</v>
      </c>
      <c r="B4" s="418" t="s">
        <v>215</v>
      </c>
      <c r="C4" s="414" t="s">
        <v>216</v>
      </c>
      <c r="D4" s="438" t="s">
        <v>1</v>
      </c>
      <c r="E4" s="414" t="s">
        <v>2</v>
      </c>
      <c r="F4" s="414" t="s">
        <v>218</v>
      </c>
      <c r="G4" s="414"/>
      <c r="H4" s="414" t="s">
        <v>3</v>
      </c>
      <c r="I4" s="444" t="s">
        <v>4</v>
      </c>
      <c r="J4" s="444" t="s">
        <v>5</v>
      </c>
      <c r="K4" s="444"/>
      <c r="L4" s="445" t="s">
        <v>6</v>
      </c>
      <c r="M4" s="445"/>
      <c r="N4" s="414" t="s">
        <v>7</v>
      </c>
      <c r="O4" s="414" t="s">
        <v>8</v>
      </c>
      <c r="P4" s="414" t="s">
        <v>9</v>
      </c>
      <c r="Q4" s="414" t="s">
        <v>10</v>
      </c>
    </row>
    <row r="5" spans="1:17" ht="40.5" customHeight="1" x14ac:dyDescent="0.2">
      <c r="A5" s="414"/>
      <c r="B5" s="418"/>
      <c r="C5" s="414"/>
      <c r="D5" s="438"/>
      <c r="E5" s="414"/>
      <c r="F5" s="152" t="s">
        <v>11</v>
      </c>
      <c r="G5" s="152" t="s">
        <v>12</v>
      </c>
      <c r="H5" s="414"/>
      <c r="I5" s="444"/>
      <c r="J5" s="154" t="s">
        <v>13</v>
      </c>
      <c r="K5" s="153" t="s">
        <v>14</v>
      </c>
      <c r="L5" s="154" t="s">
        <v>219</v>
      </c>
      <c r="M5" s="154" t="s">
        <v>220</v>
      </c>
      <c r="N5" s="414"/>
      <c r="O5" s="414"/>
      <c r="P5" s="414"/>
      <c r="Q5" s="414"/>
    </row>
    <row r="6" spans="1:17" x14ac:dyDescent="0.2">
      <c r="A6" s="153" t="s">
        <v>2841</v>
      </c>
      <c r="B6" s="153">
        <v>1</v>
      </c>
      <c r="C6" s="153">
        <v>2</v>
      </c>
      <c r="D6" s="31" t="s">
        <v>2080</v>
      </c>
      <c r="E6" s="153">
        <v>4</v>
      </c>
      <c r="F6" s="153">
        <v>5</v>
      </c>
      <c r="G6" s="153">
        <v>6</v>
      </c>
      <c r="H6" s="153">
        <v>7</v>
      </c>
      <c r="I6" s="153">
        <v>8</v>
      </c>
      <c r="J6" s="52">
        <v>9</v>
      </c>
      <c r="K6" s="52">
        <v>10</v>
      </c>
      <c r="L6" s="52">
        <v>11</v>
      </c>
      <c r="M6" s="52">
        <v>12</v>
      </c>
      <c r="N6" s="52">
        <v>13</v>
      </c>
      <c r="O6" s="52">
        <v>14</v>
      </c>
      <c r="P6" s="52">
        <v>15</v>
      </c>
      <c r="Q6" s="52">
        <v>16</v>
      </c>
    </row>
    <row r="7" spans="1:17" ht="39" x14ac:dyDescent="0.2">
      <c r="A7" s="436">
        <v>1</v>
      </c>
      <c r="B7" s="436">
        <v>6</v>
      </c>
      <c r="C7" s="437" t="s">
        <v>2300</v>
      </c>
      <c r="D7" s="438">
        <f>D9+D22</f>
        <v>177273</v>
      </c>
      <c r="E7" s="436"/>
      <c r="F7" s="436"/>
      <c r="G7" s="436"/>
      <c r="H7" s="144" t="s">
        <v>879</v>
      </c>
      <c r="I7" s="131" t="s">
        <v>348</v>
      </c>
      <c r="J7" s="25">
        <v>29.6</v>
      </c>
      <c r="K7" s="131">
        <v>2022</v>
      </c>
      <c r="L7" s="25">
        <v>58</v>
      </c>
      <c r="M7" s="25">
        <v>59</v>
      </c>
      <c r="N7" s="131" t="s">
        <v>880</v>
      </c>
      <c r="O7" s="131" t="s">
        <v>881</v>
      </c>
      <c r="P7" s="131" t="s">
        <v>237</v>
      </c>
      <c r="Q7" s="436" t="s">
        <v>113</v>
      </c>
    </row>
    <row r="8" spans="1:17" ht="26" x14ac:dyDescent="0.2">
      <c r="A8" s="436"/>
      <c r="B8" s="436"/>
      <c r="C8" s="437"/>
      <c r="D8" s="438"/>
      <c r="E8" s="436"/>
      <c r="F8" s="436"/>
      <c r="G8" s="436"/>
      <c r="H8" s="144" t="s">
        <v>882</v>
      </c>
      <c r="I8" s="131" t="s">
        <v>883</v>
      </c>
      <c r="J8" s="154">
        <v>289000</v>
      </c>
      <c r="K8" s="131">
        <v>2021</v>
      </c>
      <c r="L8" s="154">
        <v>372000</v>
      </c>
      <c r="M8" s="154">
        <v>413000</v>
      </c>
      <c r="N8" s="131" t="s">
        <v>113</v>
      </c>
      <c r="O8" s="131" t="s">
        <v>229</v>
      </c>
      <c r="P8" s="131" t="s">
        <v>222</v>
      </c>
      <c r="Q8" s="436"/>
    </row>
    <row r="9" spans="1:17" ht="39" x14ac:dyDescent="0.2">
      <c r="A9" s="436">
        <v>1.1000000000000001</v>
      </c>
      <c r="B9" s="436">
        <v>3.3</v>
      </c>
      <c r="C9" s="437" t="s">
        <v>2301</v>
      </c>
      <c r="D9" s="438">
        <f>SUM(D11:D21)</f>
        <v>166623</v>
      </c>
      <c r="E9" s="439"/>
      <c r="F9" s="131" t="s">
        <v>884</v>
      </c>
      <c r="G9" s="131" t="s">
        <v>885</v>
      </c>
      <c r="H9" s="144" t="s">
        <v>886</v>
      </c>
      <c r="I9" s="131" t="s">
        <v>18</v>
      </c>
      <c r="J9" s="25">
        <v>21</v>
      </c>
      <c r="K9" s="131">
        <v>2021</v>
      </c>
      <c r="L9" s="25">
        <v>27</v>
      </c>
      <c r="M9" s="25">
        <v>30</v>
      </c>
      <c r="N9" s="131" t="s">
        <v>572</v>
      </c>
      <c r="O9" s="131" t="s">
        <v>43</v>
      </c>
      <c r="P9" s="131" t="s">
        <v>237</v>
      </c>
      <c r="Q9" s="131" t="s">
        <v>113</v>
      </c>
    </row>
    <row r="10" spans="1:17" ht="39" x14ac:dyDescent="0.2">
      <c r="A10" s="436"/>
      <c r="B10" s="436"/>
      <c r="C10" s="437"/>
      <c r="D10" s="438"/>
      <c r="E10" s="441"/>
      <c r="F10" s="131" t="s">
        <v>884</v>
      </c>
      <c r="G10" s="131" t="s">
        <v>887</v>
      </c>
      <c r="H10" s="144" t="s">
        <v>888</v>
      </c>
      <c r="I10" s="131" t="s">
        <v>579</v>
      </c>
      <c r="J10" s="25">
        <v>61.9</v>
      </c>
      <c r="K10" s="131">
        <v>2021</v>
      </c>
      <c r="L10" s="25">
        <v>70</v>
      </c>
      <c r="M10" s="25">
        <v>80</v>
      </c>
      <c r="N10" s="131" t="s">
        <v>572</v>
      </c>
      <c r="O10" s="131" t="s">
        <v>43</v>
      </c>
      <c r="P10" s="131" t="s">
        <v>222</v>
      </c>
      <c r="Q10" s="131" t="s">
        <v>113</v>
      </c>
    </row>
    <row r="11" spans="1:17" ht="26" x14ac:dyDescent="0.2">
      <c r="A11" s="436" t="s">
        <v>226</v>
      </c>
      <c r="B11" s="401" t="s">
        <v>74</v>
      </c>
      <c r="C11" s="404" t="s">
        <v>2302</v>
      </c>
      <c r="D11" s="433">
        <v>1663</v>
      </c>
      <c r="E11" s="401" t="s">
        <v>568</v>
      </c>
      <c r="F11" s="401" t="s">
        <v>2727</v>
      </c>
      <c r="G11" s="401" t="s">
        <v>2730</v>
      </c>
      <c r="H11" s="145" t="s">
        <v>889</v>
      </c>
      <c r="I11" s="129" t="s">
        <v>579</v>
      </c>
      <c r="J11" s="48">
        <v>49.9</v>
      </c>
      <c r="K11" s="129">
        <v>2021</v>
      </c>
      <c r="L11" s="48">
        <v>55</v>
      </c>
      <c r="M11" s="48">
        <v>60</v>
      </c>
      <c r="N11" s="401" t="s">
        <v>113</v>
      </c>
      <c r="O11" s="401" t="s">
        <v>43</v>
      </c>
      <c r="P11" s="401" t="s">
        <v>237</v>
      </c>
      <c r="Q11" s="401" t="s">
        <v>113</v>
      </c>
    </row>
    <row r="12" spans="1:17" ht="26" x14ac:dyDescent="0.2">
      <c r="A12" s="436"/>
      <c r="B12" s="401"/>
      <c r="C12" s="404"/>
      <c r="D12" s="433"/>
      <c r="E12" s="401"/>
      <c r="F12" s="401"/>
      <c r="G12" s="401"/>
      <c r="H12" s="145" t="s">
        <v>890</v>
      </c>
      <c r="I12" s="129" t="s">
        <v>579</v>
      </c>
      <c r="J12" s="48">
        <v>40.200000000000003</v>
      </c>
      <c r="K12" s="129">
        <v>2021</v>
      </c>
      <c r="L12" s="48">
        <v>45</v>
      </c>
      <c r="M12" s="48">
        <v>50</v>
      </c>
      <c r="N12" s="401"/>
      <c r="O12" s="401"/>
      <c r="P12" s="401"/>
      <c r="Q12" s="401"/>
    </row>
    <row r="13" spans="1:17" ht="26" x14ac:dyDescent="0.2">
      <c r="A13" s="436"/>
      <c r="B13" s="401"/>
      <c r="C13" s="404"/>
      <c r="D13" s="433"/>
      <c r="E13" s="401"/>
      <c r="F13" s="401"/>
      <c r="G13" s="401"/>
      <c r="H13" s="145" t="s">
        <v>891</v>
      </c>
      <c r="I13" s="129" t="s">
        <v>579</v>
      </c>
      <c r="J13" s="48">
        <v>11</v>
      </c>
      <c r="K13" s="129">
        <v>2021</v>
      </c>
      <c r="L13" s="48">
        <v>20</v>
      </c>
      <c r="M13" s="48">
        <v>30</v>
      </c>
      <c r="N13" s="401"/>
      <c r="O13" s="401"/>
      <c r="P13" s="401"/>
      <c r="Q13" s="401"/>
    </row>
    <row r="14" spans="1:17" ht="26" x14ac:dyDescent="0.2">
      <c r="A14" s="436"/>
      <c r="B14" s="401"/>
      <c r="C14" s="404"/>
      <c r="D14" s="433"/>
      <c r="E14" s="401"/>
      <c r="F14" s="401"/>
      <c r="G14" s="401"/>
      <c r="H14" s="145" t="s">
        <v>892</v>
      </c>
      <c r="I14" s="129" t="s">
        <v>579</v>
      </c>
      <c r="J14" s="48">
        <v>60</v>
      </c>
      <c r="K14" s="129">
        <v>2021</v>
      </c>
      <c r="L14" s="48">
        <v>65</v>
      </c>
      <c r="M14" s="48">
        <v>80</v>
      </c>
      <c r="N14" s="401"/>
      <c r="O14" s="401"/>
      <c r="P14" s="401"/>
      <c r="Q14" s="401"/>
    </row>
    <row r="15" spans="1:17" ht="26" x14ac:dyDescent="0.2">
      <c r="A15" s="436"/>
      <c r="B15" s="401"/>
      <c r="C15" s="404"/>
      <c r="D15" s="433"/>
      <c r="E15" s="401"/>
      <c r="F15" s="401"/>
      <c r="G15" s="401"/>
      <c r="H15" s="145" t="s">
        <v>893</v>
      </c>
      <c r="I15" s="129" t="s">
        <v>30</v>
      </c>
      <c r="J15" s="48">
        <v>14</v>
      </c>
      <c r="K15" s="129">
        <v>2021</v>
      </c>
      <c r="L15" s="48">
        <v>17</v>
      </c>
      <c r="M15" s="48">
        <v>23</v>
      </c>
      <c r="N15" s="401" t="s">
        <v>39</v>
      </c>
      <c r="O15" s="401" t="s">
        <v>43</v>
      </c>
      <c r="P15" s="401" t="s">
        <v>237</v>
      </c>
      <c r="Q15" s="401" t="s">
        <v>113</v>
      </c>
    </row>
    <row r="16" spans="1:17" ht="26" x14ac:dyDescent="0.2">
      <c r="A16" s="436"/>
      <c r="B16" s="401"/>
      <c r="C16" s="404"/>
      <c r="D16" s="433"/>
      <c r="E16" s="401"/>
      <c r="F16" s="401"/>
      <c r="G16" s="401"/>
      <c r="H16" s="145" t="s">
        <v>894</v>
      </c>
      <c r="I16" s="129" t="s">
        <v>30</v>
      </c>
      <c r="J16" s="48">
        <v>0</v>
      </c>
      <c r="K16" s="129">
        <v>2021</v>
      </c>
      <c r="L16" s="48">
        <v>1</v>
      </c>
      <c r="M16" s="48">
        <v>3</v>
      </c>
      <c r="N16" s="401"/>
      <c r="O16" s="401"/>
      <c r="P16" s="401"/>
      <c r="Q16" s="401"/>
    </row>
    <row r="17" spans="1:17" ht="101.25" customHeight="1" x14ac:dyDescent="0.2">
      <c r="A17" s="401" t="s">
        <v>40</v>
      </c>
      <c r="B17" s="401" t="s">
        <v>895</v>
      </c>
      <c r="C17" s="404" t="s">
        <v>2846</v>
      </c>
      <c r="D17" s="433">
        <v>63900</v>
      </c>
      <c r="E17" s="401" t="s">
        <v>896</v>
      </c>
      <c r="F17" s="401" t="s">
        <v>113</v>
      </c>
      <c r="G17" s="401" t="s">
        <v>2728</v>
      </c>
      <c r="H17" s="145" t="s">
        <v>2451</v>
      </c>
      <c r="I17" s="129" t="s">
        <v>30</v>
      </c>
      <c r="J17" s="48">
        <v>4</v>
      </c>
      <c r="K17" s="129">
        <v>2021</v>
      </c>
      <c r="L17" s="48">
        <v>8</v>
      </c>
      <c r="M17" s="48">
        <v>12</v>
      </c>
      <c r="N17" s="129" t="s">
        <v>113</v>
      </c>
      <c r="O17" s="129" t="s">
        <v>278</v>
      </c>
      <c r="P17" s="129" t="s">
        <v>237</v>
      </c>
      <c r="Q17" s="129" t="s">
        <v>113</v>
      </c>
    </row>
    <row r="18" spans="1:17" ht="99" customHeight="1" x14ac:dyDescent="0.2">
      <c r="A18" s="401"/>
      <c r="B18" s="401"/>
      <c r="C18" s="404"/>
      <c r="D18" s="433"/>
      <c r="E18" s="401"/>
      <c r="F18" s="401"/>
      <c r="G18" s="401"/>
      <c r="H18" s="145" t="s">
        <v>2548</v>
      </c>
      <c r="I18" s="129" t="s">
        <v>30</v>
      </c>
      <c r="J18" s="48">
        <v>476</v>
      </c>
      <c r="K18" s="129">
        <v>2021</v>
      </c>
      <c r="L18" s="48">
        <v>615</v>
      </c>
      <c r="M18" s="48">
        <v>740</v>
      </c>
      <c r="N18" s="129" t="s">
        <v>113</v>
      </c>
      <c r="O18" s="129" t="s">
        <v>43</v>
      </c>
      <c r="P18" s="129" t="s">
        <v>237</v>
      </c>
      <c r="Q18" s="129" t="s">
        <v>113</v>
      </c>
    </row>
    <row r="19" spans="1:17" ht="26" x14ac:dyDescent="0.2">
      <c r="A19" s="401" t="s">
        <v>232</v>
      </c>
      <c r="B19" s="401" t="s">
        <v>2592</v>
      </c>
      <c r="C19" s="408" t="s">
        <v>897</v>
      </c>
      <c r="D19" s="443">
        <v>101060</v>
      </c>
      <c r="E19" s="401" t="s">
        <v>898</v>
      </c>
      <c r="F19" s="401" t="s">
        <v>113</v>
      </c>
      <c r="G19" s="401" t="s">
        <v>2729</v>
      </c>
      <c r="H19" s="145" t="s">
        <v>899</v>
      </c>
      <c r="I19" s="129" t="s">
        <v>18</v>
      </c>
      <c r="J19" s="48" t="s">
        <v>303</v>
      </c>
      <c r="K19" s="129">
        <v>2021</v>
      </c>
      <c r="L19" s="48">
        <v>10</v>
      </c>
      <c r="M19" s="48">
        <v>30</v>
      </c>
      <c r="N19" s="129" t="s">
        <v>900</v>
      </c>
      <c r="O19" s="129" t="s">
        <v>43</v>
      </c>
      <c r="P19" s="129" t="s">
        <v>237</v>
      </c>
      <c r="Q19" s="129" t="s">
        <v>113</v>
      </c>
    </row>
    <row r="20" spans="1:17" ht="52" x14ac:dyDescent="0.2">
      <c r="A20" s="401"/>
      <c r="B20" s="401"/>
      <c r="C20" s="408"/>
      <c r="D20" s="443"/>
      <c r="E20" s="401"/>
      <c r="F20" s="401"/>
      <c r="G20" s="401"/>
      <c r="H20" s="145" t="s">
        <v>2453</v>
      </c>
      <c r="I20" s="129" t="s">
        <v>30</v>
      </c>
      <c r="J20" s="48">
        <v>2</v>
      </c>
      <c r="K20" s="129">
        <v>2021</v>
      </c>
      <c r="L20" s="48">
        <v>7</v>
      </c>
      <c r="M20" s="48">
        <v>12</v>
      </c>
      <c r="N20" s="129" t="s">
        <v>900</v>
      </c>
      <c r="O20" s="129" t="s">
        <v>901</v>
      </c>
      <c r="P20" s="129" t="s">
        <v>237</v>
      </c>
      <c r="Q20" s="129" t="s">
        <v>902</v>
      </c>
    </row>
    <row r="21" spans="1:17" ht="59.25" customHeight="1" x14ac:dyDescent="0.2">
      <c r="A21" s="401"/>
      <c r="B21" s="401"/>
      <c r="C21" s="408"/>
      <c r="D21" s="443"/>
      <c r="E21" s="401"/>
      <c r="F21" s="401"/>
      <c r="G21" s="401"/>
      <c r="H21" s="145" t="s">
        <v>903</v>
      </c>
      <c r="I21" s="129" t="s">
        <v>18</v>
      </c>
      <c r="J21" s="48">
        <v>30</v>
      </c>
      <c r="K21" s="129">
        <v>2021</v>
      </c>
      <c r="L21" s="48">
        <v>50</v>
      </c>
      <c r="M21" s="48">
        <v>100</v>
      </c>
      <c r="N21" s="129" t="s">
        <v>2644</v>
      </c>
      <c r="O21" s="129" t="s">
        <v>43</v>
      </c>
      <c r="P21" s="129" t="s">
        <v>237</v>
      </c>
      <c r="Q21" s="129" t="s">
        <v>113</v>
      </c>
    </row>
    <row r="22" spans="1:17" ht="39" x14ac:dyDescent="0.2">
      <c r="A22" s="436">
        <v>1.2</v>
      </c>
      <c r="B22" s="436">
        <v>4.2</v>
      </c>
      <c r="C22" s="437" t="s">
        <v>2043</v>
      </c>
      <c r="D22" s="438">
        <f>SUM(D24:D31)</f>
        <v>10650</v>
      </c>
      <c r="E22" s="436"/>
      <c r="F22" s="131" t="s">
        <v>884</v>
      </c>
      <c r="G22" s="131" t="s">
        <v>649</v>
      </c>
      <c r="H22" s="144" t="s">
        <v>879</v>
      </c>
      <c r="I22" s="131" t="s">
        <v>348</v>
      </c>
      <c r="J22" s="154">
        <v>29.6</v>
      </c>
      <c r="K22" s="131">
        <v>2022</v>
      </c>
      <c r="L22" s="154">
        <v>58</v>
      </c>
      <c r="M22" s="154">
        <v>59</v>
      </c>
      <c r="N22" s="131" t="s">
        <v>880</v>
      </c>
      <c r="O22" s="131" t="s">
        <v>881</v>
      </c>
      <c r="P22" s="131" t="s">
        <v>237</v>
      </c>
      <c r="Q22" s="131" t="s">
        <v>113</v>
      </c>
    </row>
    <row r="23" spans="1:17" ht="39" x14ac:dyDescent="0.2">
      <c r="A23" s="436"/>
      <c r="B23" s="436"/>
      <c r="C23" s="437"/>
      <c r="D23" s="438"/>
      <c r="E23" s="436"/>
      <c r="F23" s="131" t="s">
        <v>904</v>
      </c>
      <c r="G23" s="131" t="s">
        <v>113</v>
      </c>
      <c r="H23" s="144" t="s">
        <v>905</v>
      </c>
      <c r="I23" s="131" t="s">
        <v>579</v>
      </c>
      <c r="J23" s="154">
        <v>0.37</v>
      </c>
      <c r="K23" s="131">
        <v>2021</v>
      </c>
      <c r="L23" s="154">
        <v>0.5</v>
      </c>
      <c r="M23" s="154">
        <v>1</v>
      </c>
      <c r="N23" s="131" t="s">
        <v>165</v>
      </c>
      <c r="O23" s="131" t="s">
        <v>906</v>
      </c>
      <c r="P23" s="131"/>
      <c r="Q23" s="131" t="s">
        <v>165</v>
      </c>
    </row>
    <row r="24" spans="1:17" ht="39" x14ac:dyDescent="0.2">
      <c r="A24" s="129" t="s">
        <v>267</v>
      </c>
      <c r="B24" s="129" t="s">
        <v>2591</v>
      </c>
      <c r="C24" s="145" t="s">
        <v>907</v>
      </c>
      <c r="D24" s="50">
        <v>90</v>
      </c>
      <c r="E24" s="129" t="s">
        <v>241</v>
      </c>
      <c r="F24" s="129" t="s">
        <v>113</v>
      </c>
      <c r="G24" s="51" t="s">
        <v>908</v>
      </c>
      <c r="H24" s="148" t="s">
        <v>2587</v>
      </c>
      <c r="I24" s="129" t="s">
        <v>579</v>
      </c>
      <c r="J24" s="204">
        <v>0</v>
      </c>
      <c r="K24" s="129">
        <v>2021</v>
      </c>
      <c r="L24" s="48">
        <v>5</v>
      </c>
      <c r="M24" s="48">
        <v>10</v>
      </c>
      <c r="N24" s="129" t="s">
        <v>572</v>
      </c>
      <c r="O24" s="129" t="s">
        <v>278</v>
      </c>
      <c r="P24" s="129" t="s">
        <v>237</v>
      </c>
      <c r="Q24" s="129" t="s">
        <v>113</v>
      </c>
    </row>
    <row r="25" spans="1:17" ht="52" x14ac:dyDescent="0.2">
      <c r="A25" s="401" t="s">
        <v>634</v>
      </c>
      <c r="B25" s="401" t="s">
        <v>909</v>
      </c>
      <c r="C25" s="404" t="s">
        <v>1908</v>
      </c>
      <c r="D25" s="149">
        <v>150</v>
      </c>
      <c r="E25" s="129" t="s">
        <v>241</v>
      </c>
      <c r="F25" s="129" t="s">
        <v>113</v>
      </c>
      <c r="G25" s="129" t="s">
        <v>910</v>
      </c>
      <c r="H25" s="145" t="s">
        <v>2456</v>
      </c>
      <c r="I25" s="129" t="s">
        <v>30</v>
      </c>
      <c r="J25" s="48">
        <v>2050</v>
      </c>
      <c r="K25" s="129">
        <v>2021</v>
      </c>
      <c r="L25" s="48">
        <v>5652</v>
      </c>
      <c r="M25" s="48" t="s">
        <v>303</v>
      </c>
      <c r="N25" s="129" t="s">
        <v>113</v>
      </c>
      <c r="O25" s="129" t="s">
        <v>911</v>
      </c>
      <c r="P25" s="129" t="s">
        <v>537</v>
      </c>
      <c r="Q25" s="129" t="s">
        <v>912</v>
      </c>
    </row>
    <row r="26" spans="1:17" ht="39" x14ac:dyDescent="0.2">
      <c r="A26" s="401"/>
      <c r="B26" s="401"/>
      <c r="C26" s="404"/>
      <c r="D26" s="149">
        <v>150</v>
      </c>
      <c r="E26" s="129" t="s">
        <v>241</v>
      </c>
      <c r="F26" s="129" t="s">
        <v>113</v>
      </c>
      <c r="G26" s="129" t="s">
        <v>910</v>
      </c>
      <c r="H26" s="145" t="s">
        <v>2457</v>
      </c>
      <c r="I26" s="129" t="s">
        <v>30</v>
      </c>
      <c r="J26" s="48">
        <v>756</v>
      </c>
      <c r="K26" s="129">
        <v>2021</v>
      </c>
      <c r="L26" s="48">
        <v>1000</v>
      </c>
      <c r="M26" s="48" t="s">
        <v>303</v>
      </c>
      <c r="N26" s="129" t="s">
        <v>113</v>
      </c>
      <c r="O26" s="129" t="s">
        <v>913</v>
      </c>
      <c r="P26" s="129" t="s">
        <v>537</v>
      </c>
      <c r="Q26" s="401" t="s">
        <v>113</v>
      </c>
    </row>
    <row r="27" spans="1:17" ht="39" x14ac:dyDescent="0.2">
      <c r="A27" s="401"/>
      <c r="B27" s="401"/>
      <c r="C27" s="404"/>
      <c r="D27" s="149">
        <v>180</v>
      </c>
      <c r="E27" s="129" t="s">
        <v>241</v>
      </c>
      <c r="F27" s="129" t="s">
        <v>113</v>
      </c>
      <c r="G27" s="129" t="s">
        <v>165</v>
      </c>
      <c r="H27" s="145" t="s">
        <v>914</v>
      </c>
      <c r="I27" s="129" t="s">
        <v>585</v>
      </c>
      <c r="J27" s="48" t="s">
        <v>587</v>
      </c>
      <c r="K27" s="129">
        <v>2019</v>
      </c>
      <c r="L27" s="48" t="s">
        <v>592</v>
      </c>
      <c r="M27" s="48" t="s">
        <v>915</v>
      </c>
      <c r="N27" s="129" t="s">
        <v>113</v>
      </c>
      <c r="O27" s="129" t="s">
        <v>278</v>
      </c>
      <c r="P27" s="129" t="s">
        <v>537</v>
      </c>
      <c r="Q27" s="401"/>
    </row>
    <row r="28" spans="1:17" ht="39" x14ac:dyDescent="0.2">
      <c r="A28" s="401"/>
      <c r="B28" s="401"/>
      <c r="C28" s="404"/>
      <c r="D28" s="149">
        <v>150</v>
      </c>
      <c r="E28" s="129" t="s">
        <v>241</v>
      </c>
      <c r="F28" s="129" t="s">
        <v>113</v>
      </c>
      <c r="G28" s="129" t="s">
        <v>165</v>
      </c>
      <c r="H28" s="145" t="s">
        <v>916</v>
      </c>
      <c r="I28" s="129" t="s">
        <v>585</v>
      </c>
      <c r="J28" s="48" t="s">
        <v>586</v>
      </c>
      <c r="K28" s="129">
        <v>2021</v>
      </c>
      <c r="L28" s="48" t="s">
        <v>915</v>
      </c>
      <c r="M28" s="48" t="s">
        <v>915</v>
      </c>
      <c r="N28" s="129" t="s">
        <v>113</v>
      </c>
      <c r="O28" s="129" t="s">
        <v>278</v>
      </c>
      <c r="P28" s="129" t="s">
        <v>537</v>
      </c>
      <c r="Q28" s="401"/>
    </row>
    <row r="29" spans="1:17" ht="52" x14ac:dyDescent="0.2">
      <c r="A29" s="401"/>
      <c r="B29" s="401"/>
      <c r="C29" s="404"/>
      <c r="D29" s="50">
        <v>5100</v>
      </c>
      <c r="E29" s="129" t="s">
        <v>241</v>
      </c>
      <c r="F29" s="129" t="s">
        <v>113</v>
      </c>
      <c r="G29" s="129" t="s">
        <v>224</v>
      </c>
      <c r="H29" s="145" t="s">
        <v>2459</v>
      </c>
      <c r="I29" s="129" t="s">
        <v>30</v>
      </c>
      <c r="J29" s="8">
        <v>5</v>
      </c>
      <c r="K29" s="129">
        <v>2021</v>
      </c>
      <c r="L29" s="8">
        <v>17</v>
      </c>
      <c r="M29" s="8">
        <v>17</v>
      </c>
      <c r="N29" s="129" t="s">
        <v>900</v>
      </c>
      <c r="O29" s="129" t="s">
        <v>43</v>
      </c>
      <c r="P29" s="129" t="s">
        <v>237</v>
      </c>
      <c r="Q29" s="129" t="s">
        <v>113</v>
      </c>
    </row>
    <row r="30" spans="1:17" ht="117" x14ac:dyDescent="0.2">
      <c r="A30" s="401" t="s">
        <v>917</v>
      </c>
      <c r="B30" s="401" t="s">
        <v>2590</v>
      </c>
      <c r="C30" s="404" t="s">
        <v>2306</v>
      </c>
      <c r="D30" s="149">
        <v>4710</v>
      </c>
      <c r="E30" s="129" t="s">
        <v>918</v>
      </c>
      <c r="F30" s="129" t="s">
        <v>113</v>
      </c>
      <c r="G30" s="129" t="s">
        <v>919</v>
      </c>
      <c r="H30" s="145" t="s">
        <v>920</v>
      </c>
      <c r="I30" s="129" t="s">
        <v>948</v>
      </c>
      <c r="J30" s="8">
        <v>8.4</v>
      </c>
      <c r="K30" s="129">
        <v>2021</v>
      </c>
      <c r="L30" s="8">
        <v>9.1999999999999993</v>
      </c>
      <c r="M30" s="8">
        <v>16</v>
      </c>
      <c r="N30" s="129" t="s">
        <v>572</v>
      </c>
      <c r="O30" s="129" t="s">
        <v>43</v>
      </c>
      <c r="P30" s="129" t="s">
        <v>237</v>
      </c>
      <c r="Q30" s="129" t="s">
        <v>113</v>
      </c>
    </row>
    <row r="31" spans="1:17" ht="39" x14ac:dyDescent="0.2">
      <c r="A31" s="401"/>
      <c r="B31" s="401"/>
      <c r="C31" s="404"/>
      <c r="D31" s="50">
        <v>120</v>
      </c>
      <c r="E31" s="129" t="s">
        <v>241</v>
      </c>
      <c r="F31" s="129" t="s">
        <v>113</v>
      </c>
      <c r="G31" s="129" t="s">
        <v>196</v>
      </c>
      <c r="H31" s="145" t="s">
        <v>921</v>
      </c>
      <c r="I31" s="129" t="s">
        <v>30</v>
      </c>
      <c r="J31" s="8">
        <v>3</v>
      </c>
      <c r="K31" s="129">
        <v>2021</v>
      </c>
      <c r="L31" s="8">
        <v>6</v>
      </c>
      <c r="M31" s="8">
        <v>15</v>
      </c>
      <c r="N31" s="129" t="s">
        <v>572</v>
      </c>
      <c r="O31" s="129" t="s">
        <v>43</v>
      </c>
      <c r="P31" s="129" t="s">
        <v>237</v>
      </c>
      <c r="Q31" s="129" t="s">
        <v>113</v>
      </c>
    </row>
    <row r="32" spans="1:17" x14ac:dyDescent="0.2">
      <c r="A32" s="436">
        <v>2</v>
      </c>
      <c r="B32" s="436">
        <v>6</v>
      </c>
      <c r="C32" s="437" t="s">
        <v>2307</v>
      </c>
      <c r="D32" s="438">
        <f>D34+D50+D69</f>
        <v>8949139.8000000007</v>
      </c>
      <c r="E32" s="436"/>
      <c r="F32" s="436"/>
      <c r="G32" s="436"/>
      <c r="H32" s="144" t="s">
        <v>922</v>
      </c>
      <c r="I32" s="131" t="s">
        <v>579</v>
      </c>
      <c r="J32" s="154">
        <v>7.9</v>
      </c>
      <c r="K32" s="131">
        <v>2021</v>
      </c>
      <c r="L32" s="154">
        <v>8.6999999999999993</v>
      </c>
      <c r="M32" s="154">
        <v>9</v>
      </c>
      <c r="N32" s="131" t="s">
        <v>113</v>
      </c>
      <c r="O32" s="131" t="s">
        <v>43</v>
      </c>
      <c r="P32" s="131" t="s">
        <v>237</v>
      </c>
      <c r="Q32" s="131" t="s">
        <v>113</v>
      </c>
    </row>
    <row r="33" spans="1:17" ht="39" x14ac:dyDescent="0.2">
      <c r="A33" s="436"/>
      <c r="B33" s="436"/>
      <c r="C33" s="437"/>
      <c r="D33" s="438"/>
      <c r="E33" s="436"/>
      <c r="F33" s="436"/>
      <c r="G33" s="436"/>
      <c r="H33" s="144" t="s">
        <v>923</v>
      </c>
      <c r="I33" s="131" t="s">
        <v>579</v>
      </c>
      <c r="J33" s="154">
        <v>23.3</v>
      </c>
      <c r="K33" s="131">
        <v>2020</v>
      </c>
      <c r="L33" s="154">
        <v>22.5</v>
      </c>
      <c r="M33" s="154">
        <v>21.3</v>
      </c>
      <c r="N33" s="131" t="s">
        <v>113</v>
      </c>
      <c r="O33" s="131" t="s">
        <v>924</v>
      </c>
      <c r="P33" s="131" t="s">
        <v>231</v>
      </c>
      <c r="Q33" s="131" t="s">
        <v>113</v>
      </c>
    </row>
    <row r="34" spans="1:17" ht="38.25" customHeight="1" x14ac:dyDescent="0.2">
      <c r="A34" s="436">
        <v>2.1</v>
      </c>
      <c r="B34" s="436">
        <v>6.2</v>
      </c>
      <c r="C34" s="442" t="s">
        <v>925</v>
      </c>
      <c r="D34" s="438">
        <f>SUM(D37:D49)</f>
        <v>7251760</v>
      </c>
      <c r="E34" s="436"/>
      <c r="F34" s="436" t="s">
        <v>2731</v>
      </c>
      <c r="G34" s="436" t="s">
        <v>2732</v>
      </c>
      <c r="H34" s="144" t="s">
        <v>926</v>
      </c>
      <c r="I34" s="131" t="s">
        <v>939</v>
      </c>
      <c r="J34" s="25">
        <v>5</v>
      </c>
      <c r="K34" s="131">
        <v>2021</v>
      </c>
      <c r="L34" s="25">
        <v>30</v>
      </c>
      <c r="M34" s="25">
        <v>500</v>
      </c>
      <c r="N34" s="131" t="s">
        <v>572</v>
      </c>
      <c r="O34" s="131" t="s">
        <v>43</v>
      </c>
      <c r="P34" s="131" t="s">
        <v>237</v>
      </c>
      <c r="Q34" s="131" t="s">
        <v>113</v>
      </c>
    </row>
    <row r="35" spans="1:17" ht="38.25" customHeight="1" x14ac:dyDescent="0.2">
      <c r="A35" s="436"/>
      <c r="B35" s="436"/>
      <c r="C35" s="442"/>
      <c r="D35" s="438"/>
      <c r="E35" s="436"/>
      <c r="F35" s="436"/>
      <c r="G35" s="436"/>
      <c r="H35" s="144" t="s">
        <v>927</v>
      </c>
      <c r="I35" s="131" t="s">
        <v>935</v>
      </c>
      <c r="J35" s="25">
        <v>7</v>
      </c>
      <c r="K35" s="131">
        <v>2021</v>
      </c>
      <c r="L35" s="25">
        <v>45</v>
      </c>
      <c r="M35" s="25">
        <v>1000</v>
      </c>
      <c r="N35" s="131" t="s">
        <v>572</v>
      </c>
      <c r="O35" s="131" t="s">
        <v>43</v>
      </c>
      <c r="P35" s="131" t="s">
        <v>237</v>
      </c>
      <c r="Q35" s="131" t="s">
        <v>113</v>
      </c>
    </row>
    <row r="36" spans="1:17" ht="39" x14ac:dyDescent="0.2">
      <c r="A36" s="436"/>
      <c r="B36" s="436"/>
      <c r="C36" s="442"/>
      <c r="D36" s="438"/>
      <c r="E36" s="436"/>
      <c r="F36" s="436"/>
      <c r="G36" s="436"/>
      <c r="H36" s="144" t="s">
        <v>928</v>
      </c>
      <c r="I36" s="131" t="s">
        <v>18</v>
      </c>
      <c r="J36" s="25" t="s">
        <v>303</v>
      </c>
      <c r="K36" s="131">
        <v>2021</v>
      </c>
      <c r="L36" s="25">
        <v>5.4</v>
      </c>
      <c r="M36" s="25">
        <v>11</v>
      </c>
      <c r="N36" s="131" t="s">
        <v>929</v>
      </c>
      <c r="O36" s="131" t="s">
        <v>2005</v>
      </c>
      <c r="P36" s="131" t="s">
        <v>222</v>
      </c>
      <c r="Q36" s="131" t="s">
        <v>113</v>
      </c>
    </row>
    <row r="37" spans="1:17" ht="65" x14ac:dyDescent="0.2">
      <c r="A37" s="401" t="s">
        <v>652</v>
      </c>
      <c r="B37" s="401" t="s">
        <v>930</v>
      </c>
      <c r="C37" s="404" t="s">
        <v>2322</v>
      </c>
      <c r="D37" s="149">
        <v>4650</v>
      </c>
      <c r="E37" s="129" t="s">
        <v>931</v>
      </c>
      <c r="F37" s="129" t="s">
        <v>113</v>
      </c>
      <c r="G37" s="129" t="s">
        <v>105</v>
      </c>
      <c r="H37" s="145" t="s">
        <v>932</v>
      </c>
      <c r="I37" s="129" t="s">
        <v>933</v>
      </c>
      <c r="J37" s="48">
        <v>330</v>
      </c>
      <c r="K37" s="129">
        <v>2021</v>
      </c>
      <c r="L37" s="48">
        <v>3300</v>
      </c>
      <c r="M37" s="48">
        <v>6000</v>
      </c>
      <c r="N37" s="129" t="s">
        <v>113</v>
      </c>
      <c r="O37" s="129" t="s">
        <v>43</v>
      </c>
      <c r="P37" s="129" t="s">
        <v>237</v>
      </c>
      <c r="Q37" s="129" t="s">
        <v>113</v>
      </c>
    </row>
    <row r="38" spans="1:17" ht="65" x14ac:dyDescent="0.2">
      <c r="A38" s="401"/>
      <c r="B38" s="401"/>
      <c r="C38" s="404"/>
      <c r="D38" s="149">
        <v>5000000</v>
      </c>
      <c r="E38" s="129" t="s">
        <v>931</v>
      </c>
      <c r="F38" s="129" t="s">
        <v>113</v>
      </c>
      <c r="G38" s="129" t="s">
        <v>105</v>
      </c>
      <c r="H38" s="145" t="s">
        <v>934</v>
      </c>
      <c r="I38" s="129" t="s">
        <v>935</v>
      </c>
      <c r="J38" s="48">
        <v>9.1999999999999993</v>
      </c>
      <c r="K38" s="129">
        <v>2021</v>
      </c>
      <c r="L38" s="48">
        <v>500</v>
      </c>
      <c r="M38" s="48">
        <v>1500</v>
      </c>
      <c r="N38" s="129" t="s">
        <v>113</v>
      </c>
      <c r="O38" s="129" t="s">
        <v>43</v>
      </c>
      <c r="P38" s="129" t="s">
        <v>237</v>
      </c>
      <c r="Q38" s="129" t="s">
        <v>113</v>
      </c>
    </row>
    <row r="39" spans="1:17" ht="65" x14ac:dyDescent="0.2">
      <c r="A39" s="401"/>
      <c r="B39" s="401"/>
      <c r="C39" s="404"/>
      <c r="D39" s="149">
        <v>45400</v>
      </c>
      <c r="E39" s="129" t="s">
        <v>931</v>
      </c>
      <c r="F39" s="129" t="s">
        <v>113</v>
      </c>
      <c r="G39" s="129" t="s">
        <v>105</v>
      </c>
      <c r="H39" s="145" t="s">
        <v>936</v>
      </c>
      <c r="I39" s="129" t="s">
        <v>30</v>
      </c>
      <c r="J39" s="8">
        <v>1</v>
      </c>
      <c r="K39" s="129">
        <v>2021</v>
      </c>
      <c r="L39" s="8">
        <v>4</v>
      </c>
      <c r="M39" s="8"/>
      <c r="N39" s="129" t="s">
        <v>572</v>
      </c>
      <c r="O39" s="129" t="s">
        <v>43</v>
      </c>
      <c r="P39" s="129" t="s">
        <v>237</v>
      </c>
      <c r="Q39" s="129" t="s">
        <v>113</v>
      </c>
    </row>
    <row r="40" spans="1:17" ht="78" x14ac:dyDescent="0.2">
      <c r="A40" s="401"/>
      <c r="B40" s="401"/>
      <c r="C40" s="404"/>
      <c r="D40" s="149">
        <v>361800</v>
      </c>
      <c r="E40" s="129" t="s">
        <v>765</v>
      </c>
      <c r="F40" s="129" t="s">
        <v>937</v>
      </c>
      <c r="G40" s="129" t="s">
        <v>224</v>
      </c>
      <c r="H40" s="145" t="s">
        <v>938</v>
      </c>
      <c r="I40" s="129" t="s">
        <v>939</v>
      </c>
      <c r="J40" s="48">
        <v>0.25</v>
      </c>
      <c r="K40" s="129">
        <v>2021</v>
      </c>
      <c r="L40" s="48">
        <v>5</v>
      </c>
      <c r="M40" s="48">
        <v>19</v>
      </c>
      <c r="N40" s="129" t="s">
        <v>113</v>
      </c>
      <c r="O40" s="129" t="s">
        <v>43</v>
      </c>
      <c r="P40" s="129" t="s">
        <v>237</v>
      </c>
      <c r="Q40" s="129" t="s">
        <v>113</v>
      </c>
    </row>
    <row r="41" spans="1:17" ht="78" x14ac:dyDescent="0.2">
      <c r="A41" s="401"/>
      <c r="B41" s="401"/>
      <c r="C41" s="404"/>
      <c r="D41" s="149">
        <v>1300000</v>
      </c>
      <c r="E41" s="129" t="s">
        <v>765</v>
      </c>
      <c r="F41" s="129" t="s">
        <v>119</v>
      </c>
      <c r="G41" s="129" t="s">
        <v>224</v>
      </c>
      <c r="H41" s="145" t="s">
        <v>940</v>
      </c>
      <c r="I41" s="129" t="s">
        <v>2009</v>
      </c>
      <c r="J41" s="48" t="s">
        <v>941</v>
      </c>
      <c r="K41" s="129">
        <v>2021</v>
      </c>
      <c r="L41" s="48">
        <v>20</v>
      </c>
      <c r="M41" s="48">
        <v>30</v>
      </c>
      <c r="N41" s="129" t="s">
        <v>119</v>
      </c>
      <c r="O41" s="129" t="s">
        <v>43</v>
      </c>
      <c r="P41" s="129" t="s">
        <v>237</v>
      </c>
      <c r="Q41" s="129" t="s">
        <v>339</v>
      </c>
    </row>
    <row r="42" spans="1:17" ht="65" x14ac:dyDescent="0.2">
      <c r="A42" s="129" t="s">
        <v>361</v>
      </c>
      <c r="B42" s="129" t="s">
        <v>942</v>
      </c>
      <c r="C42" s="148" t="s">
        <v>2323</v>
      </c>
      <c r="D42" s="149">
        <v>73000</v>
      </c>
      <c r="E42" s="129" t="s">
        <v>931</v>
      </c>
      <c r="F42" s="129" t="s">
        <v>113</v>
      </c>
      <c r="G42" s="129" t="s">
        <v>224</v>
      </c>
      <c r="H42" s="145" t="s">
        <v>943</v>
      </c>
      <c r="I42" s="129" t="s">
        <v>939</v>
      </c>
      <c r="J42" s="48">
        <v>50</v>
      </c>
      <c r="K42" s="129">
        <v>2021</v>
      </c>
      <c r="L42" s="48">
        <v>450</v>
      </c>
      <c r="M42" s="48">
        <v>550</v>
      </c>
      <c r="N42" s="129" t="s">
        <v>113</v>
      </c>
      <c r="O42" s="129" t="s">
        <v>43</v>
      </c>
      <c r="P42" s="129" t="s">
        <v>237</v>
      </c>
      <c r="Q42" s="129" t="s">
        <v>113</v>
      </c>
    </row>
    <row r="43" spans="1:17" ht="65" x14ac:dyDescent="0.2">
      <c r="A43" s="401" t="s">
        <v>366</v>
      </c>
      <c r="B43" s="401" t="s">
        <v>2140</v>
      </c>
      <c r="C43" s="408" t="s">
        <v>2324</v>
      </c>
      <c r="D43" s="149">
        <v>10000</v>
      </c>
      <c r="E43" s="129" t="s">
        <v>931</v>
      </c>
      <c r="F43" s="129" t="s">
        <v>113</v>
      </c>
      <c r="G43" s="129" t="s">
        <v>224</v>
      </c>
      <c r="H43" s="145" t="s">
        <v>944</v>
      </c>
      <c r="I43" s="129" t="s">
        <v>939</v>
      </c>
      <c r="J43" s="48">
        <v>30</v>
      </c>
      <c r="K43" s="129">
        <v>2021</v>
      </c>
      <c r="L43" s="48">
        <v>90</v>
      </c>
      <c r="M43" s="48">
        <v>150</v>
      </c>
      <c r="N43" s="129" t="s">
        <v>113</v>
      </c>
      <c r="O43" s="129" t="s">
        <v>43</v>
      </c>
      <c r="P43" s="129" t="s">
        <v>237</v>
      </c>
      <c r="Q43" s="129" t="s">
        <v>113</v>
      </c>
    </row>
    <row r="44" spans="1:17" ht="39" x14ac:dyDescent="0.2">
      <c r="A44" s="401"/>
      <c r="B44" s="401"/>
      <c r="C44" s="408"/>
      <c r="D44" s="149">
        <v>4160</v>
      </c>
      <c r="E44" s="129" t="s">
        <v>17</v>
      </c>
      <c r="F44" s="129" t="s">
        <v>113</v>
      </c>
      <c r="G44" s="129" t="s">
        <v>224</v>
      </c>
      <c r="H44" s="145" t="s">
        <v>945</v>
      </c>
      <c r="I44" s="129" t="s">
        <v>939</v>
      </c>
      <c r="J44" s="48">
        <v>1600</v>
      </c>
      <c r="K44" s="129">
        <v>2021</v>
      </c>
      <c r="L44" s="48">
        <v>6000</v>
      </c>
      <c r="M44" s="48">
        <v>10000</v>
      </c>
      <c r="N44" s="129" t="s">
        <v>2645</v>
      </c>
      <c r="O44" s="129" t="s">
        <v>43</v>
      </c>
      <c r="P44" s="129" t="s">
        <v>237</v>
      </c>
      <c r="Q44" s="129" t="s">
        <v>113</v>
      </c>
    </row>
    <row r="45" spans="1:17" ht="25.5" customHeight="1" x14ac:dyDescent="0.2">
      <c r="A45" s="401" t="s">
        <v>372</v>
      </c>
      <c r="B45" s="401" t="s">
        <v>946</v>
      </c>
      <c r="C45" s="402" t="s">
        <v>2325</v>
      </c>
      <c r="D45" s="433">
        <v>4000</v>
      </c>
      <c r="E45" s="401" t="s">
        <v>765</v>
      </c>
      <c r="F45" s="409" t="s">
        <v>113</v>
      </c>
      <c r="G45" s="409" t="s">
        <v>105</v>
      </c>
      <c r="H45" s="145" t="s">
        <v>947</v>
      </c>
      <c r="I45" s="129" t="s">
        <v>948</v>
      </c>
      <c r="J45" s="48">
        <v>3.3</v>
      </c>
      <c r="K45" s="129">
        <v>2021</v>
      </c>
      <c r="L45" s="48">
        <v>4.5</v>
      </c>
      <c r="M45" s="48">
        <v>5</v>
      </c>
      <c r="N45" s="129" t="s">
        <v>113</v>
      </c>
      <c r="O45" s="129" t="s">
        <v>278</v>
      </c>
      <c r="P45" s="129" t="s">
        <v>237</v>
      </c>
      <c r="Q45" s="129" t="s">
        <v>113</v>
      </c>
    </row>
    <row r="46" spans="1:17" ht="39" x14ac:dyDescent="0.2">
      <c r="A46" s="401"/>
      <c r="B46" s="401"/>
      <c r="C46" s="412"/>
      <c r="D46" s="433"/>
      <c r="E46" s="401"/>
      <c r="F46" s="410"/>
      <c r="G46" s="410"/>
      <c r="H46" s="145" t="s">
        <v>949</v>
      </c>
      <c r="I46" s="129" t="s">
        <v>30</v>
      </c>
      <c r="J46" s="8">
        <v>1</v>
      </c>
      <c r="K46" s="129">
        <v>2021</v>
      </c>
      <c r="L46" s="8" t="s">
        <v>950</v>
      </c>
      <c r="M46" s="8" t="s">
        <v>951</v>
      </c>
      <c r="N46" s="129" t="s">
        <v>572</v>
      </c>
      <c r="O46" s="129" t="s">
        <v>43</v>
      </c>
      <c r="P46" s="129" t="s">
        <v>237</v>
      </c>
      <c r="Q46" s="129" t="s">
        <v>113</v>
      </c>
    </row>
    <row r="47" spans="1:17" ht="78" x14ac:dyDescent="0.2">
      <c r="A47" s="129" t="s">
        <v>952</v>
      </c>
      <c r="B47" s="129" t="s">
        <v>100</v>
      </c>
      <c r="C47" s="145" t="s">
        <v>2326</v>
      </c>
      <c r="D47" s="149">
        <v>420750</v>
      </c>
      <c r="E47" s="129" t="s">
        <v>765</v>
      </c>
      <c r="F47" s="129" t="s">
        <v>113</v>
      </c>
      <c r="G47" s="129" t="s">
        <v>953</v>
      </c>
      <c r="H47" s="145" t="s">
        <v>954</v>
      </c>
      <c r="I47" s="129" t="s">
        <v>955</v>
      </c>
      <c r="J47" s="48">
        <v>130000</v>
      </c>
      <c r="K47" s="129">
        <v>2021</v>
      </c>
      <c r="L47" s="48">
        <v>100000</v>
      </c>
      <c r="M47" s="48">
        <v>50000</v>
      </c>
      <c r="N47" s="129" t="s">
        <v>113</v>
      </c>
      <c r="O47" s="129" t="s">
        <v>43</v>
      </c>
      <c r="P47" s="129" t="s">
        <v>237</v>
      </c>
      <c r="Q47" s="129" t="s">
        <v>113</v>
      </c>
    </row>
    <row r="48" spans="1:17" ht="52" x14ac:dyDescent="0.2">
      <c r="A48" s="129" t="s">
        <v>956</v>
      </c>
      <c r="B48" s="129" t="s">
        <v>957</v>
      </c>
      <c r="C48" s="145" t="s">
        <v>2327</v>
      </c>
      <c r="D48" s="149">
        <v>28000</v>
      </c>
      <c r="E48" s="129" t="s">
        <v>958</v>
      </c>
      <c r="F48" s="129" t="s">
        <v>185</v>
      </c>
      <c r="G48" s="129" t="s">
        <v>959</v>
      </c>
      <c r="H48" s="145" t="s">
        <v>960</v>
      </c>
      <c r="I48" s="129" t="s">
        <v>18</v>
      </c>
      <c r="J48" s="48">
        <v>48</v>
      </c>
      <c r="K48" s="129">
        <v>2020</v>
      </c>
      <c r="L48" s="48">
        <v>50</v>
      </c>
      <c r="M48" s="48">
        <v>70</v>
      </c>
      <c r="N48" s="129" t="s">
        <v>185</v>
      </c>
      <c r="O48" s="129" t="s">
        <v>43</v>
      </c>
      <c r="P48" s="129" t="s">
        <v>237</v>
      </c>
      <c r="Q48" s="129" t="s">
        <v>710</v>
      </c>
    </row>
    <row r="49" spans="1:17" ht="65" x14ac:dyDescent="0.2">
      <c r="A49" s="129" t="s">
        <v>961</v>
      </c>
      <c r="B49" s="129" t="s">
        <v>2589</v>
      </c>
      <c r="C49" s="145" t="s">
        <v>962</v>
      </c>
      <c r="D49" s="149"/>
      <c r="E49" s="129"/>
      <c r="F49" s="129" t="s">
        <v>113</v>
      </c>
      <c r="G49" s="129" t="s">
        <v>963</v>
      </c>
      <c r="H49" s="145" t="s">
        <v>928</v>
      </c>
      <c r="I49" s="129" t="s">
        <v>18</v>
      </c>
      <c r="J49" s="8" t="s">
        <v>303</v>
      </c>
      <c r="K49" s="129">
        <v>2021</v>
      </c>
      <c r="L49" s="8">
        <v>5.4</v>
      </c>
      <c r="M49" s="8">
        <v>11</v>
      </c>
      <c r="N49" s="129" t="s">
        <v>2646</v>
      </c>
      <c r="O49" s="129" t="s">
        <v>2005</v>
      </c>
      <c r="P49" s="129" t="s">
        <v>222</v>
      </c>
      <c r="Q49" s="129" t="s">
        <v>113</v>
      </c>
    </row>
    <row r="50" spans="1:17" ht="26" x14ac:dyDescent="0.2">
      <c r="A50" s="436">
        <v>2.2000000000000002</v>
      </c>
      <c r="B50" s="436">
        <v>6.2</v>
      </c>
      <c r="C50" s="437" t="s">
        <v>2328</v>
      </c>
      <c r="D50" s="438">
        <f>SUM(D53:D68)</f>
        <v>21763</v>
      </c>
      <c r="E50" s="436"/>
      <c r="F50" s="436" t="s">
        <v>884</v>
      </c>
      <c r="G50" s="436" t="s">
        <v>480</v>
      </c>
      <c r="H50" s="144" t="s">
        <v>964</v>
      </c>
      <c r="I50" s="131" t="s">
        <v>955</v>
      </c>
      <c r="J50" s="154">
        <v>500</v>
      </c>
      <c r="K50" s="131">
        <v>2021</v>
      </c>
      <c r="L50" s="154">
        <v>1000</v>
      </c>
      <c r="M50" s="154">
        <v>2000</v>
      </c>
      <c r="N50" s="131" t="s">
        <v>2647</v>
      </c>
      <c r="O50" s="436" t="s">
        <v>43</v>
      </c>
      <c r="P50" s="436" t="s">
        <v>237</v>
      </c>
      <c r="Q50" s="131" t="s">
        <v>965</v>
      </c>
    </row>
    <row r="51" spans="1:17" ht="26" x14ac:dyDescent="0.2">
      <c r="A51" s="436"/>
      <c r="B51" s="436"/>
      <c r="C51" s="437"/>
      <c r="D51" s="438"/>
      <c r="E51" s="436"/>
      <c r="F51" s="436"/>
      <c r="G51" s="436"/>
      <c r="H51" s="144" t="s">
        <v>2466</v>
      </c>
      <c r="I51" s="131" t="s">
        <v>30</v>
      </c>
      <c r="J51" s="154">
        <v>3</v>
      </c>
      <c r="K51" s="131">
        <v>2021</v>
      </c>
      <c r="L51" s="154">
        <v>6</v>
      </c>
      <c r="M51" s="154">
        <v>8</v>
      </c>
      <c r="N51" s="131" t="s">
        <v>113</v>
      </c>
      <c r="O51" s="436"/>
      <c r="P51" s="436"/>
      <c r="Q51" s="131" t="s">
        <v>113</v>
      </c>
    </row>
    <row r="52" spans="1:17" ht="52" x14ac:dyDescent="0.2">
      <c r="A52" s="436"/>
      <c r="B52" s="436"/>
      <c r="C52" s="437"/>
      <c r="D52" s="438"/>
      <c r="E52" s="436"/>
      <c r="F52" s="131" t="s">
        <v>689</v>
      </c>
      <c r="G52" s="131" t="s">
        <v>966</v>
      </c>
      <c r="H52" s="144" t="s">
        <v>2605</v>
      </c>
      <c r="I52" s="131" t="s">
        <v>38</v>
      </c>
      <c r="J52" s="154"/>
      <c r="K52" s="131">
        <v>2021</v>
      </c>
      <c r="L52" s="154"/>
      <c r="M52" s="154"/>
      <c r="N52" s="131" t="s">
        <v>2648</v>
      </c>
      <c r="O52" s="436"/>
      <c r="P52" s="436"/>
      <c r="Q52" s="131" t="s">
        <v>187</v>
      </c>
    </row>
    <row r="53" spans="1:17" ht="39" x14ac:dyDescent="0.2">
      <c r="A53" s="401" t="s">
        <v>377</v>
      </c>
      <c r="B53" s="401" t="s">
        <v>865</v>
      </c>
      <c r="C53" s="412" t="s">
        <v>2333</v>
      </c>
      <c r="D53" s="149">
        <v>150</v>
      </c>
      <c r="E53" s="129" t="s">
        <v>241</v>
      </c>
      <c r="F53" s="129" t="s">
        <v>113</v>
      </c>
      <c r="G53" s="129" t="s">
        <v>294</v>
      </c>
      <c r="H53" s="145" t="s">
        <v>967</v>
      </c>
      <c r="I53" s="129" t="s">
        <v>30</v>
      </c>
      <c r="J53" s="48">
        <v>1876</v>
      </c>
      <c r="K53" s="129">
        <v>2021</v>
      </c>
      <c r="L53" s="48">
        <v>3000</v>
      </c>
      <c r="M53" s="48">
        <v>6702</v>
      </c>
      <c r="N53" s="129" t="s">
        <v>113</v>
      </c>
      <c r="O53" s="129" t="s">
        <v>278</v>
      </c>
      <c r="P53" s="129" t="s">
        <v>537</v>
      </c>
      <c r="Q53" s="401" t="s">
        <v>912</v>
      </c>
    </row>
    <row r="54" spans="1:17" ht="39" x14ac:dyDescent="0.2">
      <c r="A54" s="401"/>
      <c r="B54" s="401"/>
      <c r="C54" s="412"/>
      <c r="D54" s="149">
        <v>200</v>
      </c>
      <c r="E54" s="129" t="s">
        <v>241</v>
      </c>
      <c r="F54" s="129" t="s">
        <v>113</v>
      </c>
      <c r="G54" s="129" t="s">
        <v>294</v>
      </c>
      <c r="H54" s="145" t="s">
        <v>968</v>
      </c>
      <c r="I54" s="129" t="s">
        <v>30</v>
      </c>
      <c r="J54" s="48">
        <v>654</v>
      </c>
      <c r="K54" s="129">
        <v>2021</v>
      </c>
      <c r="L54" s="48" t="s">
        <v>969</v>
      </c>
      <c r="M54" s="48">
        <v>700</v>
      </c>
      <c r="N54" s="129" t="s">
        <v>113</v>
      </c>
      <c r="O54" s="129" t="s">
        <v>970</v>
      </c>
      <c r="P54" s="129" t="s">
        <v>231</v>
      </c>
      <c r="Q54" s="401"/>
    </row>
    <row r="55" spans="1:17" ht="52" x14ac:dyDescent="0.2">
      <c r="A55" s="401" t="s">
        <v>381</v>
      </c>
      <c r="B55" s="401" t="s">
        <v>855</v>
      </c>
      <c r="C55" s="404" t="s">
        <v>2329</v>
      </c>
      <c r="D55" s="149">
        <v>1300</v>
      </c>
      <c r="E55" s="129" t="s">
        <v>241</v>
      </c>
      <c r="F55" s="129" t="s">
        <v>113</v>
      </c>
      <c r="G55" s="129" t="s">
        <v>294</v>
      </c>
      <c r="H55" s="145" t="s">
        <v>2467</v>
      </c>
      <c r="I55" s="129" t="s">
        <v>30</v>
      </c>
      <c r="J55" s="48">
        <v>3</v>
      </c>
      <c r="K55" s="129">
        <v>2020</v>
      </c>
      <c r="L55" s="48">
        <v>9</v>
      </c>
      <c r="M55" s="48">
        <v>16</v>
      </c>
      <c r="N55" s="129" t="s">
        <v>911</v>
      </c>
      <c r="O55" s="129" t="s">
        <v>911</v>
      </c>
      <c r="P55" s="129" t="s">
        <v>237</v>
      </c>
      <c r="Q55" s="401" t="s">
        <v>912</v>
      </c>
    </row>
    <row r="56" spans="1:17" ht="39" x14ac:dyDescent="0.2">
      <c r="A56" s="401"/>
      <c r="B56" s="401"/>
      <c r="C56" s="404"/>
      <c r="D56" s="149">
        <v>1200</v>
      </c>
      <c r="E56" s="129" t="s">
        <v>241</v>
      </c>
      <c r="F56" s="129" t="s">
        <v>113</v>
      </c>
      <c r="G56" s="129" t="s">
        <v>294</v>
      </c>
      <c r="H56" s="145" t="s">
        <v>2469</v>
      </c>
      <c r="I56" s="129" t="s">
        <v>30</v>
      </c>
      <c r="J56" s="48">
        <v>3</v>
      </c>
      <c r="K56" s="129">
        <v>2021</v>
      </c>
      <c r="L56" s="48">
        <v>15</v>
      </c>
      <c r="M56" s="48">
        <v>30</v>
      </c>
      <c r="N56" s="129" t="s">
        <v>113</v>
      </c>
      <c r="O56" s="129" t="s">
        <v>970</v>
      </c>
      <c r="P56" s="129" t="s">
        <v>237</v>
      </c>
      <c r="Q56" s="401"/>
    </row>
    <row r="57" spans="1:17" ht="65" x14ac:dyDescent="0.2">
      <c r="A57" s="401" t="s">
        <v>387</v>
      </c>
      <c r="B57" s="401" t="s">
        <v>868</v>
      </c>
      <c r="C57" s="404" t="s">
        <v>2330</v>
      </c>
      <c r="D57" s="149">
        <v>4000</v>
      </c>
      <c r="E57" s="129" t="s">
        <v>931</v>
      </c>
      <c r="F57" s="129" t="s">
        <v>113</v>
      </c>
      <c r="G57" s="129" t="s">
        <v>294</v>
      </c>
      <c r="H57" s="145" t="s">
        <v>2471</v>
      </c>
      <c r="I57" s="129" t="s">
        <v>30</v>
      </c>
      <c r="J57" s="48">
        <v>10</v>
      </c>
      <c r="K57" s="129">
        <v>2021</v>
      </c>
      <c r="L57" s="48">
        <v>20</v>
      </c>
      <c r="M57" s="48">
        <v>30</v>
      </c>
      <c r="N57" s="129" t="s">
        <v>971</v>
      </c>
      <c r="O57" s="129" t="s">
        <v>972</v>
      </c>
      <c r="P57" s="129" t="s">
        <v>237</v>
      </c>
      <c r="Q57" s="129" t="s">
        <v>973</v>
      </c>
    </row>
    <row r="58" spans="1:17" ht="26" x14ac:dyDescent="0.2">
      <c r="A58" s="401"/>
      <c r="B58" s="401"/>
      <c r="C58" s="404"/>
      <c r="D58" s="433">
        <v>1300</v>
      </c>
      <c r="E58" s="401" t="s">
        <v>568</v>
      </c>
      <c r="F58" s="401" t="s">
        <v>113</v>
      </c>
      <c r="G58" s="401" t="s">
        <v>294</v>
      </c>
      <c r="H58" s="145" t="s">
        <v>974</v>
      </c>
      <c r="I58" s="129" t="s">
        <v>38</v>
      </c>
      <c r="J58" s="48">
        <v>53</v>
      </c>
      <c r="K58" s="129">
        <v>2021</v>
      </c>
      <c r="L58" s="48">
        <v>93</v>
      </c>
      <c r="M58" s="48">
        <v>133</v>
      </c>
      <c r="N58" s="401" t="s">
        <v>971</v>
      </c>
      <c r="O58" s="401" t="s">
        <v>972</v>
      </c>
      <c r="P58" s="401" t="s">
        <v>237</v>
      </c>
      <c r="Q58" s="401" t="s">
        <v>973</v>
      </c>
    </row>
    <row r="59" spans="1:17" ht="26" x14ac:dyDescent="0.2">
      <c r="A59" s="401"/>
      <c r="B59" s="401"/>
      <c r="C59" s="404"/>
      <c r="D59" s="433"/>
      <c r="E59" s="401"/>
      <c r="F59" s="401"/>
      <c r="G59" s="401"/>
      <c r="H59" s="145" t="s">
        <v>975</v>
      </c>
      <c r="I59" s="129" t="s">
        <v>30</v>
      </c>
      <c r="J59" s="48">
        <v>31</v>
      </c>
      <c r="K59" s="129">
        <v>2021</v>
      </c>
      <c r="L59" s="48">
        <v>50</v>
      </c>
      <c r="M59" s="48">
        <v>70</v>
      </c>
      <c r="N59" s="401"/>
      <c r="O59" s="401"/>
      <c r="P59" s="401"/>
      <c r="Q59" s="401"/>
    </row>
    <row r="60" spans="1:17" ht="65" x14ac:dyDescent="0.2">
      <c r="A60" s="401"/>
      <c r="B60" s="401"/>
      <c r="C60" s="404"/>
      <c r="D60" s="149">
        <v>53</v>
      </c>
      <c r="E60" s="129" t="s">
        <v>976</v>
      </c>
      <c r="F60" s="129" t="s">
        <v>113</v>
      </c>
      <c r="G60" s="129" t="s">
        <v>121</v>
      </c>
      <c r="H60" s="145" t="s">
        <v>977</v>
      </c>
      <c r="I60" s="129" t="s">
        <v>30</v>
      </c>
      <c r="J60" s="48">
        <v>3</v>
      </c>
      <c r="K60" s="129">
        <v>2021</v>
      </c>
      <c r="L60" s="48">
        <v>8</v>
      </c>
      <c r="M60" s="48">
        <v>12</v>
      </c>
      <c r="N60" s="129" t="s">
        <v>113</v>
      </c>
      <c r="O60" s="129" t="s">
        <v>278</v>
      </c>
      <c r="P60" s="129" t="s">
        <v>237</v>
      </c>
      <c r="Q60" s="129" t="s">
        <v>113</v>
      </c>
    </row>
    <row r="61" spans="1:17" ht="52" x14ac:dyDescent="0.2">
      <c r="A61" s="401"/>
      <c r="B61" s="401"/>
      <c r="C61" s="404"/>
      <c r="D61" s="50">
        <v>10000</v>
      </c>
      <c r="E61" s="129" t="s">
        <v>978</v>
      </c>
      <c r="F61" s="129" t="s">
        <v>134</v>
      </c>
      <c r="G61" s="129" t="s">
        <v>937</v>
      </c>
      <c r="H61" s="145" t="s">
        <v>2608</v>
      </c>
      <c r="I61" s="129" t="s">
        <v>30</v>
      </c>
      <c r="J61" s="8">
        <v>0</v>
      </c>
      <c r="K61" s="129">
        <v>2021</v>
      </c>
      <c r="L61" s="8">
        <v>10</v>
      </c>
      <c r="M61" s="8">
        <v>20</v>
      </c>
      <c r="N61" s="129" t="s">
        <v>979</v>
      </c>
      <c r="O61" s="129" t="s">
        <v>970</v>
      </c>
      <c r="P61" s="129" t="s">
        <v>237</v>
      </c>
      <c r="Q61" s="129" t="s">
        <v>134</v>
      </c>
    </row>
    <row r="62" spans="1:17" ht="26" x14ac:dyDescent="0.2">
      <c r="A62" s="401"/>
      <c r="B62" s="401"/>
      <c r="C62" s="404"/>
      <c r="D62" s="50">
        <v>500</v>
      </c>
      <c r="E62" s="129" t="s">
        <v>980</v>
      </c>
      <c r="F62" s="129" t="s">
        <v>134</v>
      </c>
      <c r="G62" s="129" t="s">
        <v>937</v>
      </c>
      <c r="H62" s="145" t="s">
        <v>2474</v>
      </c>
      <c r="I62" s="129" t="s">
        <v>30</v>
      </c>
      <c r="J62" s="8">
        <v>0</v>
      </c>
      <c r="K62" s="129">
        <v>2021</v>
      </c>
      <c r="L62" s="8">
        <v>10</v>
      </c>
      <c r="M62" s="8">
        <v>20</v>
      </c>
      <c r="N62" s="129" t="s">
        <v>979</v>
      </c>
      <c r="O62" s="129" t="s">
        <v>970</v>
      </c>
      <c r="P62" s="129" t="s">
        <v>237</v>
      </c>
      <c r="Q62" s="129" t="s">
        <v>134</v>
      </c>
    </row>
    <row r="63" spans="1:17" ht="52" x14ac:dyDescent="0.2">
      <c r="A63" s="401" t="s">
        <v>981</v>
      </c>
      <c r="B63" s="401" t="s">
        <v>982</v>
      </c>
      <c r="C63" s="404" t="s">
        <v>983</v>
      </c>
      <c r="D63" s="149">
        <v>1000</v>
      </c>
      <c r="E63" s="129" t="s">
        <v>17</v>
      </c>
      <c r="F63" s="129" t="s">
        <v>113</v>
      </c>
      <c r="G63" s="129" t="s">
        <v>984</v>
      </c>
      <c r="H63" s="145" t="s">
        <v>985</v>
      </c>
      <c r="I63" s="129" t="s">
        <v>30</v>
      </c>
      <c r="J63" s="48">
        <v>1</v>
      </c>
      <c r="K63" s="129">
        <v>2021</v>
      </c>
      <c r="L63" s="48">
        <v>2</v>
      </c>
      <c r="M63" s="48">
        <v>4</v>
      </c>
      <c r="N63" s="129" t="s">
        <v>113</v>
      </c>
      <c r="O63" s="129" t="s">
        <v>278</v>
      </c>
      <c r="P63" s="129" t="s">
        <v>231</v>
      </c>
      <c r="Q63" s="129" t="s">
        <v>113</v>
      </c>
    </row>
    <row r="64" spans="1:17" x14ac:dyDescent="0.2">
      <c r="A64" s="401"/>
      <c r="B64" s="401"/>
      <c r="C64" s="404"/>
      <c r="D64" s="433">
        <v>500</v>
      </c>
      <c r="E64" s="401" t="s">
        <v>469</v>
      </c>
      <c r="F64" s="401" t="s">
        <v>185</v>
      </c>
      <c r="G64" s="401" t="s">
        <v>986</v>
      </c>
      <c r="H64" s="404" t="s">
        <v>987</v>
      </c>
      <c r="I64" s="129" t="s">
        <v>30</v>
      </c>
      <c r="J64" s="48">
        <v>1</v>
      </c>
      <c r="K64" s="129">
        <v>2021</v>
      </c>
      <c r="L64" s="48">
        <v>10</v>
      </c>
      <c r="M64" s="48">
        <v>30</v>
      </c>
      <c r="N64" s="401" t="s">
        <v>185</v>
      </c>
      <c r="O64" s="401" t="s">
        <v>278</v>
      </c>
      <c r="P64" s="401" t="s">
        <v>237</v>
      </c>
      <c r="Q64" s="401" t="s">
        <v>988</v>
      </c>
    </row>
    <row r="65" spans="1:17" x14ac:dyDescent="0.2">
      <c r="A65" s="401"/>
      <c r="B65" s="401"/>
      <c r="C65" s="404"/>
      <c r="D65" s="433"/>
      <c r="E65" s="401"/>
      <c r="F65" s="401"/>
      <c r="G65" s="401"/>
      <c r="H65" s="404"/>
      <c r="I65" s="129" t="s">
        <v>989</v>
      </c>
      <c r="J65" s="204">
        <v>0</v>
      </c>
      <c r="K65" s="129">
        <v>2021</v>
      </c>
      <c r="L65" s="48">
        <v>5</v>
      </c>
      <c r="M65" s="48">
        <v>10</v>
      </c>
      <c r="N65" s="401"/>
      <c r="O65" s="401"/>
      <c r="P65" s="401"/>
      <c r="Q65" s="401"/>
    </row>
    <row r="66" spans="1:17" x14ac:dyDescent="0.2">
      <c r="A66" s="401"/>
      <c r="B66" s="401"/>
      <c r="C66" s="404"/>
      <c r="D66" s="149">
        <v>530</v>
      </c>
      <c r="E66" s="401" t="s">
        <v>449</v>
      </c>
      <c r="F66" s="401" t="s">
        <v>113</v>
      </c>
      <c r="G66" s="401" t="s">
        <v>990</v>
      </c>
      <c r="H66" s="145" t="s">
        <v>2477</v>
      </c>
      <c r="I66" s="129" t="s">
        <v>30</v>
      </c>
      <c r="J66" s="48">
        <v>0</v>
      </c>
      <c r="K66" s="129">
        <v>2020</v>
      </c>
      <c r="L66" s="48">
        <v>43</v>
      </c>
      <c r="M66" s="48" t="s">
        <v>1984</v>
      </c>
      <c r="N66" s="129" t="s">
        <v>113</v>
      </c>
      <c r="O66" s="129" t="s">
        <v>278</v>
      </c>
      <c r="P66" s="129" t="s">
        <v>231</v>
      </c>
      <c r="Q66" s="129" t="s">
        <v>113</v>
      </c>
    </row>
    <row r="67" spans="1:17" ht="26" x14ac:dyDescent="0.2">
      <c r="A67" s="401"/>
      <c r="B67" s="401"/>
      <c r="C67" s="404"/>
      <c r="D67" s="149">
        <v>530</v>
      </c>
      <c r="E67" s="401"/>
      <c r="F67" s="401"/>
      <c r="G67" s="401"/>
      <c r="H67" s="145" t="s">
        <v>2478</v>
      </c>
      <c r="I67" s="129" t="s">
        <v>30</v>
      </c>
      <c r="J67" s="48">
        <v>0</v>
      </c>
      <c r="K67" s="129">
        <v>2020</v>
      </c>
      <c r="L67" s="48">
        <v>82</v>
      </c>
      <c r="M67" s="48" t="s">
        <v>1985</v>
      </c>
      <c r="N67" s="129" t="s">
        <v>113</v>
      </c>
      <c r="O67" s="129" t="s">
        <v>278</v>
      </c>
      <c r="P67" s="129" t="s">
        <v>231</v>
      </c>
      <c r="Q67" s="129" t="s">
        <v>113</v>
      </c>
    </row>
    <row r="68" spans="1:17" ht="52" x14ac:dyDescent="0.2">
      <c r="A68" s="129" t="s">
        <v>991</v>
      </c>
      <c r="B68" s="129" t="s">
        <v>2586</v>
      </c>
      <c r="C68" s="145" t="s">
        <v>992</v>
      </c>
      <c r="D68" s="149">
        <v>500</v>
      </c>
      <c r="E68" s="129" t="s">
        <v>568</v>
      </c>
      <c r="F68" s="129" t="s">
        <v>185</v>
      </c>
      <c r="G68" s="129" t="s">
        <v>993</v>
      </c>
      <c r="H68" s="145" t="s">
        <v>994</v>
      </c>
      <c r="I68" s="129" t="s">
        <v>585</v>
      </c>
      <c r="J68" s="48" t="s">
        <v>592</v>
      </c>
      <c r="K68" s="129">
        <v>2021</v>
      </c>
      <c r="L68" s="48" t="s">
        <v>587</v>
      </c>
      <c r="M68" s="48" t="s">
        <v>587</v>
      </c>
      <c r="N68" s="129" t="s">
        <v>229</v>
      </c>
      <c r="O68" s="129" t="s">
        <v>229</v>
      </c>
      <c r="P68" s="129" t="s">
        <v>237</v>
      </c>
      <c r="Q68" s="129" t="s">
        <v>185</v>
      </c>
    </row>
    <row r="69" spans="1:17" ht="65" x14ac:dyDescent="0.2">
      <c r="A69" s="131">
        <v>2.2999999999999998</v>
      </c>
      <c r="B69" s="131">
        <v>6.2</v>
      </c>
      <c r="C69" s="144" t="s">
        <v>2336</v>
      </c>
      <c r="D69" s="150">
        <f>SUM(D70:D85)</f>
        <v>1675616.8</v>
      </c>
      <c r="E69" s="131"/>
      <c r="F69" s="131" t="s">
        <v>2736</v>
      </c>
      <c r="G69" s="131" t="s">
        <v>995</v>
      </c>
      <c r="H69" s="144" t="s">
        <v>923</v>
      </c>
      <c r="I69" s="131" t="s">
        <v>579</v>
      </c>
      <c r="J69" s="154">
        <v>23.3</v>
      </c>
      <c r="K69" s="131">
        <v>2020</v>
      </c>
      <c r="L69" s="154">
        <v>22.5</v>
      </c>
      <c r="M69" s="154">
        <v>21.3</v>
      </c>
      <c r="N69" s="131" t="s">
        <v>113</v>
      </c>
      <c r="O69" s="131" t="s">
        <v>924</v>
      </c>
      <c r="P69" s="131" t="s">
        <v>231</v>
      </c>
      <c r="Q69" s="131" t="s">
        <v>113</v>
      </c>
    </row>
    <row r="70" spans="1:17" ht="52" x14ac:dyDescent="0.2">
      <c r="A70" s="401" t="s">
        <v>395</v>
      </c>
      <c r="B70" s="401" t="s">
        <v>996</v>
      </c>
      <c r="C70" s="404" t="s">
        <v>2420</v>
      </c>
      <c r="D70" s="149">
        <v>14000</v>
      </c>
      <c r="E70" s="129" t="s">
        <v>568</v>
      </c>
      <c r="F70" s="401" t="s">
        <v>912</v>
      </c>
      <c r="G70" s="401" t="s">
        <v>997</v>
      </c>
      <c r="H70" s="145" t="s">
        <v>998</v>
      </c>
      <c r="I70" s="129" t="s">
        <v>955</v>
      </c>
      <c r="J70" s="48">
        <v>200</v>
      </c>
      <c r="K70" s="129">
        <v>2021</v>
      </c>
      <c r="L70" s="48">
        <v>800</v>
      </c>
      <c r="M70" s="48">
        <v>1800</v>
      </c>
      <c r="N70" s="129" t="s">
        <v>113</v>
      </c>
      <c r="O70" s="129" t="s">
        <v>278</v>
      </c>
      <c r="P70" s="129" t="s">
        <v>237</v>
      </c>
      <c r="Q70" s="129" t="s">
        <v>999</v>
      </c>
    </row>
    <row r="71" spans="1:17" ht="52" x14ac:dyDescent="0.2">
      <c r="A71" s="401"/>
      <c r="B71" s="401"/>
      <c r="C71" s="404"/>
      <c r="D71" s="149">
        <v>751000</v>
      </c>
      <c r="E71" s="129" t="s">
        <v>568</v>
      </c>
      <c r="F71" s="401"/>
      <c r="G71" s="401"/>
      <c r="H71" s="145" t="s">
        <v>1000</v>
      </c>
      <c r="I71" s="129" t="s">
        <v>939</v>
      </c>
      <c r="J71" s="48">
        <v>0.2</v>
      </c>
      <c r="K71" s="129">
        <v>2021</v>
      </c>
      <c r="L71" s="48">
        <v>8</v>
      </c>
      <c r="M71" s="48">
        <v>74.400000000000006</v>
      </c>
      <c r="N71" s="129" t="s">
        <v>113</v>
      </c>
      <c r="O71" s="129" t="s">
        <v>278</v>
      </c>
      <c r="P71" s="129" t="s">
        <v>237</v>
      </c>
      <c r="Q71" s="129" t="s">
        <v>113</v>
      </c>
    </row>
    <row r="72" spans="1:17" ht="52" x14ac:dyDescent="0.2">
      <c r="A72" s="401"/>
      <c r="B72" s="401"/>
      <c r="C72" s="404"/>
      <c r="D72" s="50">
        <v>1100</v>
      </c>
      <c r="E72" s="129" t="s">
        <v>568</v>
      </c>
      <c r="F72" s="401"/>
      <c r="G72" s="401"/>
      <c r="H72" s="145" t="s">
        <v>2480</v>
      </c>
      <c r="I72" s="129" t="s">
        <v>30</v>
      </c>
      <c r="J72" s="8">
        <v>3</v>
      </c>
      <c r="K72" s="129">
        <v>2021</v>
      </c>
      <c r="L72" s="8">
        <v>4</v>
      </c>
      <c r="M72" s="8">
        <v>5</v>
      </c>
      <c r="N72" s="129" t="s">
        <v>1001</v>
      </c>
      <c r="O72" s="129" t="s">
        <v>278</v>
      </c>
      <c r="P72" s="129" t="s">
        <v>237</v>
      </c>
      <c r="Q72" s="129" t="s">
        <v>999</v>
      </c>
    </row>
    <row r="73" spans="1:17" ht="52" x14ac:dyDescent="0.2">
      <c r="A73" s="401"/>
      <c r="B73" s="401"/>
      <c r="C73" s="404"/>
      <c r="D73" s="50">
        <v>600</v>
      </c>
      <c r="E73" s="129" t="s">
        <v>568</v>
      </c>
      <c r="F73" s="401"/>
      <c r="G73" s="401"/>
      <c r="H73" s="145" t="s">
        <v>1002</v>
      </c>
      <c r="I73" s="129" t="s">
        <v>30</v>
      </c>
      <c r="J73" s="8">
        <v>4</v>
      </c>
      <c r="K73" s="129">
        <v>2021</v>
      </c>
      <c r="L73" s="8">
        <v>20</v>
      </c>
      <c r="M73" s="8">
        <v>50</v>
      </c>
      <c r="N73" s="129" t="s">
        <v>1001</v>
      </c>
      <c r="O73" s="129" t="s">
        <v>278</v>
      </c>
      <c r="P73" s="129" t="s">
        <v>237</v>
      </c>
      <c r="Q73" s="129" t="s">
        <v>999</v>
      </c>
    </row>
    <row r="74" spans="1:17" ht="26" x14ac:dyDescent="0.2">
      <c r="A74" s="401" t="s">
        <v>398</v>
      </c>
      <c r="B74" s="401" t="s">
        <v>1003</v>
      </c>
      <c r="C74" s="408" t="s">
        <v>1004</v>
      </c>
      <c r="D74" s="433">
        <v>58620</v>
      </c>
      <c r="E74" s="401" t="s">
        <v>568</v>
      </c>
      <c r="F74" s="401" t="s">
        <v>185</v>
      </c>
      <c r="G74" s="401" t="s">
        <v>937</v>
      </c>
      <c r="H74" s="145" t="s">
        <v>1005</v>
      </c>
      <c r="I74" s="129" t="s">
        <v>18</v>
      </c>
      <c r="J74" s="48">
        <v>70</v>
      </c>
      <c r="K74" s="129">
        <v>2021</v>
      </c>
      <c r="L74" s="48">
        <v>60</v>
      </c>
      <c r="M74" s="48">
        <v>50</v>
      </c>
      <c r="N74" s="129" t="s">
        <v>1006</v>
      </c>
      <c r="O74" s="129" t="s">
        <v>1007</v>
      </c>
      <c r="P74" s="129" t="s">
        <v>237</v>
      </c>
      <c r="Q74" s="129" t="s">
        <v>113</v>
      </c>
    </row>
    <row r="75" spans="1:17" ht="39" x14ac:dyDescent="0.2">
      <c r="A75" s="401"/>
      <c r="B75" s="401"/>
      <c r="C75" s="404"/>
      <c r="D75" s="433"/>
      <c r="E75" s="401"/>
      <c r="F75" s="401"/>
      <c r="G75" s="401"/>
      <c r="H75" s="145" t="s">
        <v>1008</v>
      </c>
      <c r="I75" s="129" t="s">
        <v>948</v>
      </c>
      <c r="J75" s="48">
        <v>16</v>
      </c>
      <c r="K75" s="129">
        <v>2018</v>
      </c>
      <c r="L75" s="48">
        <v>50</v>
      </c>
      <c r="M75" s="48">
        <v>114</v>
      </c>
      <c r="N75" s="129" t="s">
        <v>185</v>
      </c>
      <c r="O75" s="129" t="s">
        <v>278</v>
      </c>
      <c r="P75" s="129" t="s">
        <v>237</v>
      </c>
      <c r="Q75" s="129" t="s">
        <v>710</v>
      </c>
    </row>
    <row r="76" spans="1:17" ht="39" x14ac:dyDescent="0.2">
      <c r="A76" s="401"/>
      <c r="B76" s="401"/>
      <c r="C76" s="404"/>
      <c r="D76" s="433"/>
      <c r="E76" s="401"/>
      <c r="F76" s="401"/>
      <c r="G76" s="401"/>
      <c r="H76" s="145" t="s">
        <v>1009</v>
      </c>
      <c r="I76" s="207" t="s">
        <v>1010</v>
      </c>
      <c r="J76" s="48">
        <v>117</v>
      </c>
      <c r="K76" s="129">
        <v>2021</v>
      </c>
      <c r="L76" s="48">
        <v>112</v>
      </c>
      <c r="M76" s="48">
        <v>96</v>
      </c>
      <c r="N76" s="129" t="s">
        <v>1011</v>
      </c>
      <c r="O76" s="129" t="s">
        <v>1012</v>
      </c>
      <c r="P76" s="129" t="s">
        <v>237</v>
      </c>
      <c r="Q76" s="129" t="s">
        <v>181</v>
      </c>
    </row>
    <row r="77" spans="1:17" ht="39" x14ac:dyDescent="0.2">
      <c r="A77" s="401"/>
      <c r="B77" s="401"/>
      <c r="C77" s="404"/>
      <c r="D77" s="433">
        <v>603263.80000000005</v>
      </c>
      <c r="E77" s="401" t="s">
        <v>931</v>
      </c>
      <c r="F77" s="401" t="s">
        <v>185</v>
      </c>
      <c r="G77" s="401" t="s">
        <v>105</v>
      </c>
      <c r="H77" s="145" t="s">
        <v>1013</v>
      </c>
      <c r="I77" s="129" t="s">
        <v>939</v>
      </c>
      <c r="J77" s="48">
        <v>800</v>
      </c>
      <c r="K77" s="129">
        <v>2021</v>
      </c>
      <c r="L77" s="48">
        <v>1000</v>
      </c>
      <c r="M77" s="48">
        <v>1050</v>
      </c>
      <c r="N77" s="129" t="s">
        <v>185</v>
      </c>
      <c r="O77" s="129" t="s">
        <v>43</v>
      </c>
      <c r="P77" s="129" t="s">
        <v>237</v>
      </c>
      <c r="Q77" s="401" t="s">
        <v>710</v>
      </c>
    </row>
    <row r="78" spans="1:17" ht="26" x14ac:dyDescent="0.2">
      <c r="A78" s="401"/>
      <c r="B78" s="401"/>
      <c r="C78" s="404"/>
      <c r="D78" s="433"/>
      <c r="E78" s="401"/>
      <c r="F78" s="401"/>
      <c r="G78" s="401"/>
      <c r="H78" s="145" t="s">
        <v>1014</v>
      </c>
      <c r="I78" s="129" t="s">
        <v>955</v>
      </c>
      <c r="J78" s="48">
        <v>942</v>
      </c>
      <c r="K78" s="129">
        <v>2021</v>
      </c>
      <c r="L78" s="48">
        <v>11150</v>
      </c>
      <c r="M78" s="48">
        <v>19676</v>
      </c>
      <c r="N78" s="129" t="s">
        <v>105</v>
      </c>
      <c r="O78" s="129" t="s">
        <v>43</v>
      </c>
      <c r="P78" s="129" t="s">
        <v>237</v>
      </c>
      <c r="Q78" s="401"/>
    </row>
    <row r="79" spans="1:17" ht="39" x14ac:dyDescent="0.2">
      <c r="A79" s="401"/>
      <c r="B79" s="401"/>
      <c r="C79" s="404"/>
      <c r="D79" s="433"/>
      <c r="E79" s="401"/>
      <c r="F79" s="401"/>
      <c r="G79" s="401"/>
      <c r="H79" s="145" t="s">
        <v>1015</v>
      </c>
      <c r="I79" s="129" t="s">
        <v>18</v>
      </c>
      <c r="J79" s="8">
        <v>51.5</v>
      </c>
      <c r="K79" s="129">
        <v>2021</v>
      </c>
      <c r="L79" s="8">
        <v>54.5</v>
      </c>
      <c r="M79" s="8">
        <v>80</v>
      </c>
      <c r="N79" s="129" t="s">
        <v>1016</v>
      </c>
      <c r="O79" s="129" t="s">
        <v>43</v>
      </c>
      <c r="P79" s="129" t="s">
        <v>237</v>
      </c>
      <c r="Q79" s="401"/>
    </row>
    <row r="80" spans="1:17" ht="39" x14ac:dyDescent="0.2">
      <c r="A80" s="401" t="s">
        <v>401</v>
      </c>
      <c r="B80" s="401" t="s">
        <v>98</v>
      </c>
      <c r="C80" s="408" t="s">
        <v>1017</v>
      </c>
      <c r="D80" s="149"/>
      <c r="E80" s="129"/>
      <c r="F80" s="129" t="s">
        <v>175</v>
      </c>
      <c r="G80" s="129" t="s">
        <v>113</v>
      </c>
      <c r="H80" s="145" t="s">
        <v>2483</v>
      </c>
      <c r="I80" s="129" t="s">
        <v>30</v>
      </c>
      <c r="J80" s="48">
        <v>512</v>
      </c>
      <c r="K80" s="129">
        <v>2022</v>
      </c>
      <c r="L80" s="48">
        <v>300</v>
      </c>
      <c r="M80" s="48">
        <v>0</v>
      </c>
      <c r="N80" s="401" t="s">
        <v>175</v>
      </c>
      <c r="O80" s="401" t="s">
        <v>43</v>
      </c>
      <c r="P80" s="401" t="s">
        <v>237</v>
      </c>
      <c r="Q80" s="401" t="s">
        <v>175</v>
      </c>
    </row>
    <row r="81" spans="1:17" ht="39" x14ac:dyDescent="0.2">
      <c r="A81" s="401"/>
      <c r="B81" s="401"/>
      <c r="C81" s="404"/>
      <c r="D81" s="149">
        <v>1023</v>
      </c>
      <c r="E81" s="129" t="s">
        <v>1018</v>
      </c>
      <c r="F81" s="129" t="s">
        <v>1019</v>
      </c>
      <c r="G81" s="129" t="s">
        <v>2738</v>
      </c>
      <c r="H81" s="145" t="s">
        <v>1020</v>
      </c>
      <c r="I81" s="129" t="s">
        <v>18</v>
      </c>
      <c r="J81" s="48">
        <v>20</v>
      </c>
      <c r="K81" s="129">
        <v>2021</v>
      </c>
      <c r="L81" s="48">
        <v>50</v>
      </c>
      <c r="M81" s="48">
        <v>100</v>
      </c>
      <c r="N81" s="401"/>
      <c r="O81" s="401"/>
      <c r="P81" s="401"/>
      <c r="Q81" s="401"/>
    </row>
    <row r="82" spans="1:17" ht="26" x14ac:dyDescent="0.2">
      <c r="A82" s="401"/>
      <c r="B82" s="401"/>
      <c r="C82" s="404"/>
      <c r="D82" s="433">
        <v>204000</v>
      </c>
      <c r="E82" s="401" t="s">
        <v>1018</v>
      </c>
      <c r="F82" s="401" t="s">
        <v>175</v>
      </c>
      <c r="G82" s="401" t="s">
        <v>113</v>
      </c>
      <c r="H82" s="404" t="s">
        <v>1021</v>
      </c>
      <c r="I82" s="129" t="s">
        <v>1022</v>
      </c>
      <c r="J82" s="48">
        <v>2123</v>
      </c>
      <c r="K82" s="129">
        <v>2021</v>
      </c>
      <c r="L82" s="48">
        <v>6000</v>
      </c>
      <c r="M82" s="48">
        <v>16000</v>
      </c>
      <c r="N82" s="401" t="s">
        <v>1023</v>
      </c>
      <c r="O82" s="401" t="s">
        <v>1019</v>
      </c>
      <c r="P82" s="401" t="s">
        <v>237</v>
      </c>
      <c r="Q82" s="401" t="s">
        <v>1019</v>
      </c>
    </row>
    <row r="83" spans="1:17" ht="26" x14ac:dyDescent="0.2">
      <c r="A83" s="401"/>
      <c r="B83" s="401"/>
      <c r="C83" s="404"/>
      <c r="D83" s="433"/>
      <c r="E83" s="401"/>
      <c r="F83" s="401"/>
      <c r="G83" s="401"/>
      <c r="H83" s="404"/>
      <c r="I83" s="129" t="s">
        <v>1024</v>
      </c>
      <c r="J83" s="48">
        <v>679</v>
      </c>
      <c r="K83" s="129">
        <v>2021</v>
      </c>
      <c r="L83" s="48">
        <v>2479</v>
      </c>
      <c r="M83" s="48">
        <v>5479</v>
      </c>
      <c r="N83" s="401"/>
      <c r="O83" s="401"/>
      <c r="P83" s="401"/>
      <c r="Q83" s="401"/>
    </row>
    <row r="84" spans="1:17" ht="78" x14ac:dyDescent="0.2">
      <c r="A84" s="401"/>
      <c r="B84" s="401"/>
      <c r="C84" s="404"/>
      <c r="D84" s="149">
        <v>40610</v>
      </c>
      <c r="E84" s="129" t="s">
        <v>765</v>
      </c>
      <c r="F84" s="129" t="s">
        <v>2739</v>
      </c>
      <c r="G84" s="129" t="s">
        <v>1025</v>
      </c>
      <c r="H84" s="145" t="s">
        <v>1026</v>
      </c>
      <c r="I84" s="129" t="s">
        <v>18</v>
      </c>
      <c r="J84" s="48">
        <v>10</v>
      </c>
      <c r="K84" s="129">
        <v>2021</v>
      </c>
      <c r="L84" s="48">
        <v>50</v>
      </c>
      <c r="M84" s="48">
        <v>80</v>
      </c>
      <c r="N84" s="129" t="s">
        <v>1027</v>
      </c>
      <c r="O84" s="129" t="s">
        <v>278</v>
      </c>
      <c r="P84" s="129" t="s">
        <v>237</v>
      </c>
      <c r="Q84" s="129" t="s">
        <v>1019</v>
      </c>
    </row>
    <row r="85" spans="1:17" ht="26" x14ac:dyDescent="0.2">
      <c r="A85" s="401"/>
      <c r="B85" s="401"/>
      <c r="C85" s="404"/>
      <c r="D85" s="149">
        <v>1400</v>
      </c>
      <c r="E85" s="129" t="s">
        <v>17</v>
      </c>
      <c r="F85" s="129" t="s">
        <v>1028</v>
      </c>
      <c r="G85" s="129" t="s">
        <v>1029</v>
      </c>
      <c r="H85" s="145" t="s">
        <v>1030</v>
      </c>
      <c r="I85" s="129" t="s">
        <v>18</v>
      </c>
      <c r="J85" s="8">
        <v>28.4</v>
      </c>
      <c r="K85" s="129">
        <v>2021</v>
      </c>
      <c r="L85" s="8">
        <v>50</v>
      </c>
      <c r="M85" s="8">
        <v>80</v>
      </c>
      <c r="N85" s="129" t="s">
        <v>1031</v>
      </c>
      <c r="O85" s="129" t="s">
        <v>278</v>
      </c>
      <c r="P85" s="129" t="s">
        <v>237</v>
      </c>
      <c r="Q85" s="129" t="s">
        <v>1032</v>
      </c>
    </row>
    <row r="86" spans="1:17" x14ac:dyDescent="0.2">
      <c r="A86" s="436">
        <v>3</v>
      </c>
      <c r="B86" s="436">
        <v>6</v>
      </c>
      <c r="C86" s="437" t="s">
        <v>1033</v>
      </c>
      <c r="D86" s="438">
        <f>D88+D97</f>
        <v>132555</v>
      </c>
      <c r="E86" s="436"/>
      <c r="F86" s="436"/>
      <c r="G86" s="436"/>
      <c r="H86" s="144" t="s">
        <v>1034</v>
      </c>
      <c r="I86" s="131" t="s">
        <v>1035</v>
      </c>
      <c r="J86" s="154">
        <v>594.79999999999995</v>
      </c>
      <c r="K86" s="131">
        <v>2021</v>
      </c>
      <c r="L86" s="154">
        <v>600</v>
      </c>
      <c r="M86" s="154">
        <v>650</v>
      </c>
      <c r="N86" s="131" t="s">
        <v>1036</v>
      </c>
      <c r="O86" s="436" t="s">
        <v>278</v>
      </c>
      <c r="P86" s="436" t="s">
        <v>237</v>
      </c>
      <c r="Q86" s="436" t="s">
        <v>113</v>
      </c>
    </row>
    <row r="87" spans="1:17" ht="32.25" customHeight="1" x14ac:dyDescent="0.2">
      <c r="A87" s="436"/>
      <c r="B87" s="436"/>
      <c r="C87" s="437"/>
      <c r="D87" s="438"/>
      <c r="E87" s="436"/>
      <c r="F87" s="436"/>
      <c r="G87" s="436"/>
      <c r="H87" s="144" t="s">
        <v>1037</v>
      </c>
      <c r="I87" s="131" t="s">
        <v>18</v>
      </c>
      <c r="J87" s="154">
        <v>10</v>
      </c>
      <c r="K87" s="131">
        <v>2021</v>
      </c>
      <c r="L87" s="154">
        <v>15</v>
      </c>
      <c r="M87" s="154">
        <v>30</v>
      </c>
      <c r="N87" s="131" t="s">
        <v>1038</v>
      </c>
      <c r="O87" s="436"/>
      <c r="P87" s="436"/>
      <c r="Q87" s="436"/>
    </row>
    <row r="88" spans="1:17" ht="32.25" customHeight="1" x14ac:dyDescent="0.2">
      <c r="A88" s="131">
        <v>3.1</v>
      </c>
      <c r="B88" s="131">
        <v>6.3</v>
      </c>
      <c r="C88" s="144" t="s">
        <v>1039</v>
      </c>
      <c r="D88" s="150">
        <f>SUM(D89:D96)</f>
        <v>51575</v>
      </c>
      <c r="E88" s="131"/>
      <c r="F88" s="131" t="s">
        <v>766</v>
      </c>
      <c r="G88" s="131" t="s">
        <v>884</v>
      </c>
      <c r="H88" s="144" t="s">
        <v>1040</v>
      </c>
      <c r="I88" s="131" t="s">
        <v>18</v>
      </c>
      <c r="J88" s="154">
        <v>82.5</v>
      </c>
      <c r="K88" s="131">
        <v>2018</v>
      </c>
      <c r="L88" s="154">
        <v>85</v>
      </c>
      <c r="M88" s="154">
        <v>87</v>
      </c>
      <c r="N88" s="131" t="s">
        <v>181</v>
      </c>
      <c r="O88" s="131" t="s">
        <v>36</v>
      </c>
      <c r="P88" s="131" t="s">
        <v>231</v>
      </c>
      <c r="Q88" s="131" t="s">
        <v>181</v>
      </c>
    </row>
    <row r="89" spans="1:17" ht="39" x14ac:dyDescent="0.2">
      <c r="A89" s="401" t="s">
        <v>437</v>
      </c>
      <c r="B89" s="401" t="s">
        <v>874</v>
      </c>
      <c r="C89" s="408" t="s">
        <v>1041</v>
      </c>
      <c r="D89" s="149">
        <v>2205</v>
      </c>
      <c r="E89" s="129" t="s">
        <v>241</v>
      </c>
      <c r="F89" s="129" t="s">
        <v>113</v>
      </c>
      <c r="G89" s="129" t="s">
        <v>224</v>
      </c>
      <c r="H89" s="145" t="s">
        <v>2486</v>
      </c>
      <c r="I89" s="129" t="s">
        <v>30</v>
      </c>
      <c r="J89" s="48">
        <v>153</v>
      </c>
      <c r="K89" s="129">
        <v>2018</v>
      </c>
      <c r="L89" s="48">
        <v>200</v>
      </c>
      <c r="M89" s="48">
        <v>250</v>
      </c>
      <c r="N89" s="129" t="s">
        <v>113</v>
      </c>
      <c r="O89" s="401" t="s">
        <v>278</v>
      </c>
      <c r="P89" s="401" t="s">
        <v>237</v>
      </c>
      <c r="Q89" s="401" t="s">
        <v>113</v>
      </c>
    </row>
    <row r="90" spans="1:17" ht="65" x14ac:dyDescent="0.2">
      <c r="A90" s="401"/>
      <c r="B90" s="401"/>
      <c r="C90" s="408"/>
      <c r="D90" s="149">
        <v>12000</v>
      </c>
      <c r="E90" s="129" t="s">
        <v>449</v>
      </c>
      <c r="F90" s="129" t="s">
        <v>113</v>
      </c>
      <c r="G90" s="129" t="s">
        <v>2740</v>
      </c>
      <c r="H90" s="145" t="s">
        <v>2437</v>
      </c>
      <c r="I90" s="129" t="s">
        <v>30</v>
      </c>
      <c r="J90" s="48">
        <v>309</v>
      </c>
      <c r="K90" s="129">
        <v>2021</v>
      </c>
      <c r="L90" s="48">
        <v>340</v>
      </c>
      <c r="M90" s="48">
        <v>400</v>
      </c>
      <c r="N90" s="129" t="s">
        <v>1133</v>
      </c>
      <c r="O90" s="401"/>
      <c r="P90" s="401"/>
      <c r="Q90" s="401"/>
    </row>
    <row r="91" spans="1:17" ht="39" x14ac:dyDescent="0.2">
      <c r="A91" s="401"/>
      <c r="B91" s="401"/>
      <c r="C91" s="408"/>
      <c r="D91" s="149">
        <v>500</v>
      </c>
      <c r="E91" s="129" t="s">
        <v>241</v>
      </c>
      <c r="F91" s="129" t="s">
        <v>113</v>
      </c>
      <c r="G91" s="129" t="s">
        <v>296</v>
      </c>
      <c r="H91" s="145" t="s">
        <v>1043</v>
      </c>
      <c r="I91" s="129" t="s">
        <v>30</v>
      </c>
      <c r="J91" s="48">
        <v>2</v>
      </c>
      <c r="K91" s="129">
        <v>2021</v>
      </c>
      <c r="L91" s="48" t="s">
        <v>303</v>
      </c>
      <c r="M91" s="48">
        <v>2</v>
      </c>
      <c r="N91" s="129" t="s">
        <v>912</v>
      </c>
      <c r="O91" s="129" t="s">
        <v>1044</v>
      </c>
      <c r="P91" s="129" t="s">
        <v>222</v>
      </c>
      <c r="Q91" s="129" t="s">
        <v>113</v>
      </c>
    </row>
    <row r="92" spans="1:17" ht="26" x14ac:dyDescent="0.2">
      <c r="A92" s="401" t="s">
        <v>442</v>
      </c>
      <c r="B92" s="401" t="s">
        <v>1045</v>
      </c>
      <c r="C92" s="412" t="s">
        <v>1046</v>
      </c>
      <c r="D92" s="433">
        <v>200</v>
      </c>
      <c r="E92" s="401" t="s">
        <v>547</v>
      </c>
      <c r="F92" s="129" t="s">
        <v>113</v>
      </c>
      <c r="G92" s="129" t="s">
        <v>105</v>
      </c>
      <c r="H92" s="145" t="s">
        <v>2439</v>
      </c>
      <c r="I92" s="129" t="s">
        <v>30</v>
      </c>
      <c r="J92" s="48">
        <v>0</v>
      </c>
      <c r="K92" s="129">
        <v>2021</v>
      </c>
      <c r="L92" s="48">
        <v>15</v>
      </c>
      <c r="M92" s="48">
        <v>22</v>
      </c>
      <c r="N92" s="401" t="s">
        <v>1047</v>
      </c>
      <c r="O92" s="401" t="s">
        <v>278</v>
      </c>
      <c r="P92" s="401" t="s">
        <v>237</v>
      </c>
      <c r="Q92" s="401" t="s">
        <v>119</v>
      </c>
    </row>
    <row r="93" spans="1:17" ht="39" x14ac:dyDescent="0.2">
      <c r="A93" s="401"/>
      <c r="B93" s="401"/>
      <c r="C93" s="412"/>
      <c r="D93" s="433"/>
      <c r="E93" s="401"/>
      <c r="F93" s="129" t="s">
        <v>1048</v>
      </c>
      <c r="G93" s="129" t="s">
        <v>1049</v>
      </c>
      <c r="H93" s="145" t="s">
        <v>1050</v>
      </c>
      <c r="I93" s="129" t="s">
        <v>18</v>
      </c>
      <c r="J93" s="48">
        <v>80</v>
      </c>
      <c r="K93" s="129">
        <v>2021</v>
      </c>
      <c r="L93" s="48">
        <v>85</v>
      </c>
      <c r="M93" s="48">
        <v>100</v>
      </c>
      <c r="N93" s="401"/>
      <c r="O93" s="401"/>
      <c r="P93" s="401"/>
      <c r="Q93" s="401"/>
    </row>
    <row r="94" spans="1:17" ht="52" x14ac:dyDescent="0.2">
      <c r="A94" s="129" t="s">
        <v>448</v>
      </c>
      <c r="B94" s="129" t="s">
        <v>1045</v>
      </c>
      <c r="C94" s="148" t="s">
        <v>2341</v>
      </c>
      <c r="D94" s="149">
        <v>20070</v>
      </c>
      <c r="E94" s="129" t="s">
        <v>568</v>
      </c>
      <c r="F94" s="129" t="s">
        <v>113</v>
      </c>
      <c r="G94" s="129" t="s">
        <v>105</v>
      </c>
      <c r="H94" s="145" t="s">
        <v>2441</v>
      </c>
      <c r="I94" s="129" t="s">
        <v>30</v>
      </c>
      <c r="J94" s="48">
        <v>2936</v>
      </c>
      <c r="K94" s="129">
        <v>2021</v>
      </c>
      <c r="L94" s="48">
        <v>3900</v>
      </c>
      <c r="M94" s="48">
        <v>4900</v>
      </c>
      <c r="N94" s="129" t="s">
        <v>1051</v>
      </c>
      <c r="O94" s="129" t="s">
        <v>278</v>
      </c>
      <c r="P94" s="129" t="s">
        <v>237</v>
      </c>
      <c r="Q94" s="129" t="s">
        <v>113</v>
      </c>
    </row>
    <row r="95" spans="1:17" ht="52" x14ac:dyDescent="0.2">
      <c r="A95" s="129" t="s">
        <v>455</v>
      </c>
      <c r="B95" s="129" t="s">
        <v>1052</v>
      </c>
      <c r="C95" s="145" t="s">
        <v>1053</v>
      </c>
      <c r="D95" s="149">
        <v>1500</v>
      </c>
      <c r="E95" s="129" t="s">
        <v>469</v>
      </c>
      <c r="F95" s="129" t="s">
        <v>1054</v>
      </c>
      <c r="G95" s="129" t="s">
        <v>175</v>
      </c>
      <c r="H95" s="145" t="s">
        <v>2435</v>
      </c>
      <c r="I95" s="129" t="s">
        <v>30</v>
      </c>
      <c r="J95" s="48">
        <v>0</v>
      </c>
      <c r="K95" s="129">
        <v>2021</v>
      </c>
      <c r="L95" s="48">
        <v>3</v>
      </c>
      <c r="M95" s="48">
        <v>10</v>
      </c>
      <c r="N95" s="129" t="s">
        <v>113</v>
      </c>
      <c r="O95" s="129" t="s">
        <v>278</v>
      </c>
      <c r="P95" s="129" t="s">
        <v>237</v>
      </c>
      <c r="Q95" s="129" t="s">
        <v>113</v>
      </c>
    </row>
    <row r="96" spans="1:17" ht="39" x14ac:dyDescent="0.2">
      <c r="A96" s="129" t="s">
        <v>460</v>
      </c>
      <c r="B96" s="129" t="s">
        <v>1055</v>
      </c>
      <c r="C96" s="145" t="s">
        <v>1056</v>
      </c>
      <c r="D96" s="149">
        <v>15100</v>
      </c>
      <c r="E96" s="129" t="s">
        <v>241</v>
      </c>
      <c r="F96" s="129" t="s">
        <v>113</v>
      </c>
      <c r="G96" s="129" t="s">
        <v>185</v>
      </c>
      <c r="H96" s="145" t="s">
        <v>2436</v>
      </c>
      <c r="I96" s="129" t="s">
        <v>30</v>
      </c>
      <c r="J96" s="48">
        <v>69</v>
      </c>
      <c r="K96" s="129">
        <v>2021</v>
      </c>
      <c r="L96" s="48">
        <v>81</v>
      </c>
      <c r="M96" s="48">
        <v>93</v>
      </c>
      <c r="N96" s="129" t="s">
        <v>1057</v>
      </c>
      <c r="O96" s="129" t="s">
        <v>278</v>
      </c>
      <c r="P96" s="129" t="s">
        <v>237</v>
      </c>
      <c r="Q96" s="129" t="s">
        <v>113</v>
      </c>
    </row>
    <row r="97" spans="1:17" ht="26" x14ac:dyDescent="0.2">
      <c r="A97" s="133">
        <v>3.2</v>
      </c>
      <c r="B97" s="133">
        <v>6.3</v>
      </c>
      <c r="C97" s="53" t="s">
        <v>2344</v>
      </c>
      <c r="D97" s="54">
        <f>SUM(D98:D110)</f>
        <v>80980</v>
      </c>
      <c r="E97" s="133"/>
      <c r="F97" s="133" t="s">
        <v>884</v>
      </c>
      <c r="G97" s="133" t="s">
        <v>224</v>
      </c>
      <c r="H97" s="144" t="s">
        <v>1058</v>
      </c>
      <c r="I97" s="131" t="s">
        <v>18</v>
      </c>
      <c r="J97" s="154">
        <v>7.2</v>
      </c>
      <c r="K97" s="131">
        <v>2018</v>
      </c>
      <c r="L97" s="154">
        <v>10</v>
      </c>
      <c r="M97" s="154">
        <v>20</v>
      </c>
      <c r="N97" s="131" t="s">
        <v>113</v>
      </c>
      <c r="O97" s="131" t="s">
        <v>278</v>
      </c>
      <c r="P97" s="131" t="s">
        <v>237</v>
      </c>
      <c r="Q97" s="131" t="s">
        <v>1059</v>
      </c>
    </row>
    <row r="98" spans="1:17" x14ac:dyDescent="0.2">
      <c r="A98" s="401" t="s">
        <v>724</v>
      </c>
      <c r="B98" s="401" t="s">
        <v>874</v>
      </c>
      <c r="C98" s="404" t="s">
        <v>2345</v>
      </c>
      <c r="D98" s="433">
        <v>50</v>
      </c>
      <c r="E98" s="401" t="s">
        <v>17</v>
      </c>
      <c r="F98" s="129" t="s">
        <v>113</v>
      </c>
      <c r="G98" s="129" t="s">
        <v>165</v>
      </c>
      <c r="H98" s="145" t="s">
        <v>1060</v>
      </c>
      <c r="I98" s="129" t="s">
        <v>883</v>
      </c>
      <c r="J98" s="48">
        <v>48</v>
      </c>
      <c r="K98" s="129">
        <v>2021</v>
      </c>
      <c r="L98" s="48">
        <v>55</v>
      </c>
      <c r="M98" s="48">
        <v>70</v>
      </c>
      <c r="N98" s="129" t="s">
        <v>1038</v>
      </c>
      <c r="O98" s="129" t="s">
        <v>278</v>
      </c>
      <c r="P98" s="129" t="s">
        <v>237</v>
      </c>
      <c r="Q98" s="129" t="s">
        <v>113</v>
      </c>
    </row>
    <row r="99" spans="1:17" ht="39" x14ac:dyDescent="0.2">
      <c r="A99" s="401"/>
      <c r="B99" s="401"/>
      <c r="C99" s="404"/>
      <c r="D99" s="433"/>
      <c r="E99" s="401"/>
      <c r="F99" s="129" t="s">
        <v>165</v>
      </c>
      <c r="G99" s="129" t="s">
        <v>113</v>
      </c>
      <c r="H99" s="145" t="s">
        <v>1061</v>
      </c>
      <c r="I99" s="129" t="s">
        <v>18</v>
      </c>
      <c r="J99" s="48">
        <v>26</v>
      </c>
      <c r="K99" s="129">
        <v>2021</v>
      </c>
      <c r="L99" s="48">
        <v>30</v>
      </c>
      <c r="M99" s="48">
        <v>35</v>
      </c>
      <c r="N99" s="129" t="s">
        <v>1038</v>
      </c>
      <c r="O99" s="129" t="s">
        <v>278</v>
      </c>
      <c r="P99" s="129" t="s">
        <v>237</v>
      </c>
      <c r="Q99" s="129" t="s">
        <v>113</v>
      </c>
    </row>
    <row r="100" spans="1:17" ht="39" x14ac:dyDescent="0.2">
      <c r="A100" s="129" t="s">
        <v>1062</v>
      </c>
      <c r="B100" s="129" t="s">
        <v>872</v>
      </c>
      <c r="C100" s="145" t="s">
        <v>2346</v>
      </c>
      <c r="D100" s="149">
        <v>800</v>
      </c>
      <c r="E100" s="129" t="s">
        <v>1063</v>
      </c>
      <c r="F100" s="129" t="s">
        <v>113</v>
      </c>
      <c r="G100" s="129" t="s">
        <v>1064</v>
      </c>
      <c r="H100" s="145" t="s">
        <v>1065</v>
      </c>
      <c r="I100" s="129" t="s">
        <v>18</v>
      </c>
      <c r="J100" s="48">
        <v>50</v>
      </c>
      <c r="K100" s="129">
        <v>2020</v>
      </c>
      <c r="L100" s="48">
        <v>70</v>
      </c>
      <c r="M100" s="48">
        <v>90</v>
      </c>
      <c r="N100" s="129" t="s">
        <v>1042</v>
      </c>
      <c r="O100" s="129" t="s">
        <v>278</v>
      </c>
      <c r="P100" s="129" t="s">
        <v>237</v>
      </c>
      <c r="Q100" s="129" t="s">
        <v>1066</v>
      </c>
    </row>
    <row r="101" spans="1:17" ht="26" x14ac:dyDescent="0.2">
      <c r="A101" s="401" t="s">
        <v>1067</v>
      </c>
      <c r="B101" s="401" t="s">
        <v>2585</v>
      </c>
      <c r="C101" s="404" t="s">
        <v>1068</v>
      </c>
      <c r="D101" s="433">
        <v>110</v>
      </c>
      <c r="E101" s="401" t="s">
        <v>1069</v>
      </c>
      <c r="F101" s="401" t="s">
        <v>1070</v>
      </c>
      <c r="G101" s="401" t="s">
        <v>113</v>
      </c>
      <c r="H101" s="148" t="s">
        <v>1071</v>
      </c>
      <c r="I101" s="129" t="s">
        <v>18</v>
      </c>
      <c r="J101" s="8">
        <v>20</v>
      </c>
      <c r="K101" s="129">
        <v>2021</v>
      </c>
      <c r="L101" s="8">
        <v>30</v>
      </c>
      <c r="M101" s="8">
        <v>50</v>
      </c>
      <c r="N101" s="129" t="s">
        <v>2649</v>
      </c>
      <c r="O101" s="129" t="s">
        <v>278</v>
      </c>
      <c r="P101" s="129" t="s">
        <v>237</v>
      </c>
      <c r="Q101" s="129" t="s">
        <v>113</v>
      </c>
    </row>
    <row r="102" spans="1:17" ht="39" x14ac:dyDescent="0.2">
      <c r="A102" s="401"/>
      <c r="B102" s="401"/>
      <c r="C102" s="404"/>
      <c r="D102" s="433"/>
      <c r="E102" s="401"/>
      <c r="F102" s="401"/>
      <c r="G102" s="401"/>
      <c r="H102" s="145" t="s">
        <v>1072</v>
      </c>
      <c r="I102" s="129" t="s">
        <v>30</v>
      </c>
      <c r="J102" s="8">
        <v>1</v>
      </c>
      <c r="K102" s="129">
        <v>2021</v>
      </c>
      <c r="L102" s="8">
        <v>2</v>
      </c>
      <c r="M102" s="8">
        <v>5</v>
      </c>
      <c r="N102" s="129" t="s">
        <v>1909</v>
      </c>
      <c r="O102" s="129" t="s">
        <v>278</v>
      </c>
      <c r="P102" s="129" t="s">
        <v>237</v>
      </c>
      <c r="Q102" s="129" t="s">
        <v>113</v>
      </c>
    </row>
    <row r="103" spans="1:17" ht="26" x14ac:dyDescent="0.2">
      <c r="A103" s="401" t="s">
        <v>1073</v>
      </c>
      <c r="B103" s="401" t="s">
        <v>1074</v>
      </c>
      <c r="C103" s="404" t="s">
        <v>1075</v>
      </c>
      <c r="D103" s="433">
        <v>5000</v>
      </c>
      <c r="E103" s="401" t="s">
        <v>1063</v>
      </c>
      <c r="F103" s="401" t="s">
        <v>113</v>
      </c>
      <c r="G103" s="401" t="s">
        <v>1076</v>
      </c>
      <c r="H103" s="145" t="s">
        <v>1077</v>
      </c>
      <c r="I103" s="129" t="s">
        <v>1035</v>
      </c>
      <c r="J103" s="48">
        <v>93.6</v>
      </c>
      <c r="K103" s="129">
        <v>2021</v>
      </c>
      <c r="L103" s="48">
        <v>110</v>
      </c>
      <c r="M103" s="48">
        <v>150</v>
      </c>
      <c r="N103" s="401" t="s">
        <v>113</v>
      </c>
      <c r="O103" s="401" t="s">
        <v>573</v>
      </c>
      <c r="P103" s="401" t="s">
        <v>237</v>
      </c>
      <c r="Q103" s="401" t="s">
        <v>113</v>
      </c>
    </row>
    <row r="104" spans="1:17" ht="26" x14ac:dyDescent="0.2">
      <c r="A104" s="401"/>
      <c r="B104" s="401"/>
      <c r="C104" s="404"/>
      <c r="D104" s="433"/>
      <c r="E104" s="401"/>
      <c r="F104" s="401"/>
      <c r="G104" s="401"/>
      <c r="H104" s="145" t="s">
        <v>2615</v>
      </c>
      <c r="I104" s="129" t="s">
        <v>30</v>
      </c>
      <c r="J104" s="48">
        <v>10</v>
      </c>
      <c r="K104" s="129">
        <v>2021</v>
      </c>
      <c r="L104" s="48">
        <v>30</v>
      </c>
      <c r="M104" s="48">
        <v>80</v>
      </c>
      <c r="N104" s="401"/>
      <c r="O104" s="401"/>
      <c r="P104" s="401"/>
      <c r="Q104" s="401"/>
    </row>
    <row r="105" spans="1:17" ht="26" x14ac:dyDescent="0.2">
      <c r="A105" s="401"/>
      <c r="B105" s="401"/>
      <c r="C105" s="404"/>
      <c r="D105" s="433"/>
      <c r="E105" s="401"/>
      <c r="F105" s="401"/>
      <c r="G105" s="401"/>
      <c r="H105" s="145" t="s">
        <v>1078</v>
      </c>
      <c r="I105" s="129" t="s">
        <v>1035</v>
      </c>
      <c r="J105" s="48">
        <v>28</v>
      </c>
      <c r="K105" s="129">
        <v>2021</v>
      </c>
      <c r="L105" s="48">
        <v>35</v>
      </c>
      <c r="M105" s="48">
        <v>60</v>
      </c>
      <c r="N105" s="401"/>
      <c r="O105" s="401"/>
      <c r="P105" s="401"/>
      <c r="Q105" s="401"/>
    </row>
    <row r="106" spans="1:17" ht="65" x14ac:dyDescent="0.2">
      <c r="A106" s="401" t="s">
        <v>1079</v>
      </c>
      <c r="B106" s="401" t="s">
        <v>874</v>
      </c>
      <c r="C106" s="404" t="s">
        <v>2347</v>
      </c>
      <c r="D106" s="149">
        <v>4800</v>
      </c>
      <c r="E106" s="129" t="s">
        <v>1080</v>
      </c>
      <c r="F106" s="129" t="s">
        <v>185</v>
      </c>
      <c r="G106" s="129" t="s">
        <v>113</v>
      </c>
      <c r="H106" s="148" t="s">
        <v>1081</v>
      </c>
      <c r="I106" s="129" t="s">
        <v>1082</v>
      </c>
      <c r="J106" s="8" t="s">
        <v>303</v>
      </c>
      <c r="K106" s="129">
        <v>2022</v>
      </c>
      <c r="L106" s="48">
        <v>20</v>
      </c>
      <c r="M106" s="48">
        <v>23</v>
      </c>
      <c r="N106" s="129" t="s">
        <v>103</v>
      </c>
      <c r="O106" s="129" t="s">
        <v>1083</v>
      </c>
      <c r="P106" s="129" t="s">
        <v>237</v>
      </c>
      <c r="Q106" s="401" t="s">
        <v>185</v>
      </c>
    </row>
    <row r="107" spans="1:17" ht="39" x14ac:dyDescent="0.2">
      <c r="A107" s="401"/>
      <c r="B107" s="401"/>
      <c r="C107" s="404"/>
      <c r="D107" s="149">
        <v>660</v>
      </c>
      <c r="E107" s="129" t="s">
        <v>1084</v>
      </c>
      <c r="F107" s="129" t="s">
        <v>185</v>
      </c>
      <c r="G107" s="129" t="s">
        <v>113</v>
      </c>
      <c r="H107" s="145" t="s">
        <v>1085</v>
      </c>
      <c r="I107" s="129" t="s">
        <v>579</v>
      </c>
      <c r="J107" s="204">
        <v>0</v>
      </c>
      <c r="K107" s="129">
        <v>2021</v>
      </c>
      <c r="L107" s="48">
        <v>40</v>
      </c>
      <c r="M107" s="48">
        <v>80</v>
      </c>
      <c r="N107" s="129" t="s">
        <v>185</v>
      </c>
      <c r="O107" s="129" t="s">
        <v>573</v>
      </c>
      <c r="P107" s="129" t="s">
        <v>237</v>
      </c>
      <c r="Q107" s="401"/>
    </row>
    <row r="108" spans="1:17" ht="65" x14ac:dyDescent="0.2">
      <c r="A108" s="401"/>
      <c r="B108" s="401"/>
      <c r="C108" s="404"/>
      <c r="D108" s="149">
        <v>65560</v>
      </c>
      <c r="E108" s="129" t="s">
        <v>1086</v>
      </c>
      <c r="F108" s="129" t="s">
        <v>185</v>
      </c>
      <c r="G108" s="129" t="s">
        <v>937</v>
      </c>
      <c r="H108" s="145" t="s">
        <v>2614</v>
      </c>
      <c r="I108" s="129" t="s">
        <v>1082</v>
      </c>
      <c r="J108" s="48">
        <v>339.2</v>
      </c>
      <c r="K108" s="129">
        <v>2021</v>
      </c>
      <c r="L108" s="48">
        <v>340</v>
      </c>
      <c r="M108" s="48">
        <v>350</v>
      </c>
      <c r="N108" s="129" t="s">
        <v>185</v>
      </c>
      <c r="O108" s="129" t="s">
        <v>573</v>
      </c>
      <c r="P108" s="129" t="s">
        <v>237</v>
      </c>
      <c r="Q108" s="129" t="s">
        <v>113</v>
      </c>
    </row>
    <row r="109" spans="1:17" ht="39" x14ac:dyDescent="0.2">
      <c r="A109" s="401" t="s">
        <v>1087</v>
      </c>
      <c r="B109" s="401" t="s">
        <v>2584</v>
      </c>
      <c r="C109" s="412" t="s">
        <v>2348</v>
      </c>
      <c r="D109" s="433">
        <v>4000</v>
      </c>
      <c r="E109" s="401" t="s">
        <v>469</v>
      </c>
      <c r="F109" s="401" t="s">
        <v>113</v>
      </c>
      <c r="G109" s="401" t="s">
        <v>113</v>
      </c>
      <c r="H109" s="145" t="s">
        <v>2617</v>
      </c>
      <c r="I109" s="129" t="s">
        <v>18</v>
      </c>
      <c r="J109" s="8" t="s">
        <v>303</v>
      </c>
      <c r="K109" s="129">
        <v>2021</v>
      </c>
      <c r="L109" s="8">
        <v>50</v>
      </c>
      <c r="M109" s="8">
        <v>95</v>
      </c>
      <c r="N109" s="401" t="s">
        <v>1047</v>
      </c>
      <c r="O109" s="401" t="s">
        <v>278</v>
      </c>
      <c r="P109" s="401" t="s">
        <v>237</v>
      </c>
      <c r="Q109" s="401" t="s">
        <v>113</v>
      </c>
    </row>
    <row r="110" spans="1:17" ht="29.25" customHeight="1" x14ac:dyDescent="0.2">
      <c r="A110" s="401"/>
      <c r="B110" s="401"/>
      <c r="C110" s="412"/>
      <c r="D110" s="433"/>
      <c r="E110" s="401"/>
      <c r="F110" s="401"/>
      <c r="G110" s="401"/>
      <c r="H110" s="145" t="s">
        <v>2616</v>
      </c>
      <c r="I110" s="129" t="s">
        <v>30</v>
      </c>
      <c r="J110" s="8">
        <v>5</v>
      </c>
      <c r="K110" s="129">
        <v>2021</v>
      </c>
      <c r="L110" s="8">
        <v>7</v>
      </c>
      <c r="M110" s="8">
        <v>13</v>
      </c>
      <c r="N110" s="401"/>
      <c r="O110" s="401"/>
      <c r="P110" s="401"/>
      <c r="Q110" s="401"/>
    </row>
    <row r="111" spans="1:17" ht="26" x14ac:dyDescent="0.2">
      <c r="A111" s="436">
        <v>4</v>
      </c>
      <c r="B111" s="436" t="s">
        <v>2141</v>
      </c>
      <c r="C111" s="437" t="s">
        <v>1088</v>
      </c>
      <c r="D111" s="438">
        <f>D114+D128</f>
        <v>7360747.2999999998</v>
      </c>
      <c r="E111" s="436"/>
      <c r="F111" s="436"/>
      <c r="G111" s="436"/>
      <c r="H111" s="144" t="s">
        <v>2490</v>
      </c>
      <c r="I111" s="131" t="s">
        <v>30</v>
      </c>
      <c r="J111" s="154">
        <v>8</v>
      </c>
      <c r="K111" s="131">
        <v>2021</v>
      </c>
      <c r="L111" s="154">
        <v>6</v>
      </c>
      <c r="M111" s="154">
        <v>0</v>
      </c>
      <c r="N111" s="131" t="s">
        <v>113</v>
      </c>
      <c r="O111" s="131" t="s">
        <v>278</v>
      </c>
      <c r="P111" s="131" t="s">
        <v>237</v>
      </c>
      <c r="Q111" s="131" t="s">
        <v>113</v>
      </c>
    </row>
    <row r="112" spans="1:17" ht="26" x14ac:dyDescent="0.2">
      <c r="A112" s="436"/>
      <c r="B112" s="436"/>
      <c r="C112" s="437"/>
      <c r="D112" s="438"/>
      <c r="E112" s="436"/>
      <c r="F112" s="436"/>
      <c r="G112" s="436"/>
      <c r="H112" s="144" t="s">
        <v>2492</v>
      </c>
      <c r="I112" s="131" t="s">
        <v>30</v>
      </c>
      <c r="J112" s="154">
        <v>3</v>
      </c>
      <c r="K112" s="131">
        <v>2021</v>
      </c>
      <c r="L112" s="154">
        <v>2</v>
      </c>
      <c r="M112" s="154">
        <v>1</v>
      </c>
      <c r="N112" s="131" t="s">
        <v>113</v>
      </c>
      <c r="O112" s="131" t="s">
        <v>1089</v>
      </c>
      <c r="P112" s="131" t="s">
        <v>237</v>
      </c>
      <c r="Q112" s="131" t="s">
        <v>113</v>
      </c>
    </row>
    <row r="113" spans="1:17" ht="39" x14ac:dyDescent="0.2">
      <c r="A113" s="436"/>
      <c r="B113" s="436"/>
      <c r="C113" s="437"/>
      <c r="D113" s="438"/>
      <c r="E113" s="436"/>
      <c r="F113" s="436"/>
      <c r="G113" s="436"/>
      <c r="H113" s="144" t="s">
        <v>2618</v>
      </c>
      <c r="I113" s="131" t="s">
        <v>30</v>
      </c>
      <c r="J113" s="154">
        <v>10</v>
      </c>
      <c r="K113" s="131">
        <v>2021</v>
      </c>
      <c r="L113" s="154">
        <v>3</v>
      </c>
      <c r="M113" s="154">
        <v>0</v>
      </c>
      <c r="N113" s="131" t="s">
        <v>113</v>
      </c>
      <c r="O113" s="131" t="s">
        <v>1090</v>
      </c>
      <c r="P113" s="131" t="s">
        <v>237</v>
      </c>
      <c r="Q113" s="131" t="s">
        <v>113</v>
      </c>
    </row>
    <row r="114" spans="1:17" ht="26" x14ac:dyDescent="0.2">
      <c r="A114" s="131">
        <v>4.0999999999999996</v>
      </c>
      <c r="B114" s="131">
        <v>9.1999999999999993</v>
      </c>
      <c r="C114" s="144" t="s">
        <v>1091</v>
      </c>
      <c r="D114" s="150">
        <f>SUM(D115:D127)</f>
        <v>4399290</v>
      </c>
      <c r="E114" s="131"/>
      <c r="F114" s="131" t="s">
        <v>884</v>
      </c>
      <c r="G114" s="131" t="s">
        <v>224</v>
      </c>
      <c r="H114" s="144" t="s">
        <v>1093</v>
      </c>
      <c r="I114" s="131" t="s">
        <v>2010</v>
      </c>
      <c r="J114" s="154">
        <v>44</v>
      </c>
      <c r="K114" s="131">
        <v>2021</v>
      </c>
      <c r="L114" s="154">
        <v>40</v>
      </c>
      <c r="M114" s="154">
        <v>25</v>
      </c>
      <c r="N114" s="131" t="s">
        <v>113</v>
      </c>
      <c r="O114" s="131" t="s">
        <v>43</v>
      </c>
      <c r="P114" s="131" t="s">
        <v>237</v>
      </c>
      <c r="Q114" s="131" t="s">
        <v>113</v>
      </c>
    </row>
    <row r="115" spans="1:17" ht="26" x14ac:dyDescent="0.2">
      <c r="A115" s="401" t="s">
        <v>485</v>
      </c>
      <c r="B115" s="401" t="s">
        <v>2576</v>
      </c>
      <c r="C115" s="404" t="s">
        <v>1094</v>
      </c>
      <c r="D115" s="433">
        <v>3125550</v>
      </c>
      <c r="E115" s="401" t="s">
        <v>1095</v>
      </c>
      <c r="F115" s="401" t="s">
        <v>210</v>
      </c>
      <c r="G115" s="401" t="s">
        <v>1096</v>
      </c>
      <c r="H115" s="145" t="s">
        <v>2619</v>
      </c>
      <c r="I115" s="129" t="s">
        <v>38</v>
      </c>
      <c r="J115" s="48">
        <v>0</v>
      </c>
      <c r="K115" s="129">
        <v>2021</v>
      </c>
      <c r="L115" s="48" t="s">
        <v>303</v>
      </c>
      <c r="M115" s="48">
        <v>2</v>
      </c>
      <c r="N115" s="129" t="s">
        <v>210</v>
      </c>
      <c r="O115" s="129" t="s">
        <v>278</v>
      </c>
      <c r="P115" s="129" t="s">
        <v>231</v>
      </c>
      <c r="Q115" s="129" t="s">
        <v>210</v>
      </c>
    </row>
    <row r="116" spans="1:17" ht="26" x14ac:dyDescent="0.2">
      <c r="A116" s="401"/>
      <c r="B116" s="401"/>
      <c r="C116" s="404"/>
      <c r="D116" s="433"/>
      <c r="E116" s="401"/>
      <c r="F116" s="401"/>
      <c r="G116" s="401"/>
      <c r="H116" s="145" t="s">
        <v>1097</v>
      </c>
      <c r="I116" s="129" t="s">
        <v>18</v>
      </c>
      <c r="J116" s="48">
        <v>35</v>
      </c>
      <c r="K116" s="129">
        <v>2014</v>
      </c>
      <c r="L116" s="48">
        <v>39</v>
      </c>
      <c r="M116" s="48">
        <v>43</v>
      </c>
      <c r="N116" s="129" t="s">
        <v>210</v>
      </c>
      <c r="O116" s="129" t="s">
        <v>278</v>
      </c>
      <c r="P116" s="129" t="s">
        <v>237</v>
      </c>
      <c r="Q116" s="129" t="s">
        <v>210</v>
      </c>
    </row>
    <row r="117" spans="1:17" ht="65" x14ac:dyDescent="0.2">
      <c r="A117" s="129" t="s">
        <v>491</v>
      </c>
      <c r="B117" s="129" t="s">
        <v>2576</v>
      </c>
      <c r="C117" s="148" t="s">
        <v>2657</v>
      </c>
      <c r="D117" s="149">
        <v>45000</v>
      </c>
      <c r="E117" s="129" t="s">
        <v>1092</v>
      </c>
      <c r="F117" s="129" t="s">
        <v>1098</v>
      </c>
      <c r="G117" s="129" t="s">
        <v>119</v>
      </c>
      <c r="H117" s="145" t="s">
        <v>2620</v>
      </c>
      <c r="I117" s="129" t="s">
        <v>30</v>
      </c>
      <c r="J117" s="48">
        <v>226</v>
      </c>
      <c r="K117" s="129">
        <v>2021</v>
      </c>
      <c r="L117" s="48">
        <v>426</v>
      </c>
      <c r="M117" s="48">
        <v>526</v>
      </c>
      <c r="N117" s="129" t="s">
        <v>1099</v>
      </c>
      <c r="O117" s="129" t="s">
        <v>278</v>
      </c>
      <c r="P117" s="129" t="s">
        <v>237</v>
      </c>
      <c r="Q117" s="129" t="s">
        <v>1099</v>
      </c>
    </row>
    <row r="118" spans="1:17" ht="52" x14ac:dyDescent="0.2">
      <c r="A118" s="129" t="s">
        <v>494</v>
      </c>
      <c r="B118" s="129" t="s">
        <v>1100</v>
      </c>
      <c r="C118" s="145" t="s">
        <v>1101</v>
      </c>
      <c r="D118" s="149">
        <v>120000</v>
      </c>
      <c r="E118" s="129" t="s">
        <v>547</v>
      </c>
      <c r="F118" s="129" t="s">
        <v>105</v>
      </c>
      <c r="G118" s="129" t="s">
        <v>1102</v>
      </c>
      <c r="H118" s="145" t="s">
        <v>1103</v>
      </c>
      <c r="I118" s="129" t="s">
        <v>30</v>
      </c>
      <c r="J118" s="48">
        <v>195992</v>
      </c>
      <c r="K118" s="129">
        <v>2021</v>
      </c>
      <c r="L118" s="48">
        <v>250000</v>
      </c>
      <c r="M118" s="48">
        <v>300000</v>
      </c>
      <c r="N118" s="129" t="s">
        <v>105</v>
      </c>
      <c r="O118" s="129" t="s">
        <v>278</v>
      </c>
      <c r="P118" s="129" t="s">
        <v>237</v>
      </c>
      <c r="Q118" s="129" t="s">
        <v>105</v>
      </c>
    </row>
    <row r="119" spans="1:17" ht="65" x14ac:dyDescent="0.2">
      <c r="A119" s="401" t="s">
        <v>500</v>
      </c>
      <c r="B119" s="401" t="s">
        <v>1104</v>
      </c>
      <c r="C119" s="404" t="s">
        <v>2350</v>
      </c>
      <c r="D119" s="149">
        <v>111040</v>
      </c>
      <c r="E119" s="129" t="s">
        <v>1105</v>
      </c>
      <c r="F119" s="129" t="s">
        <v>119</v>
      </c>
      <c r="G119" s="129" t="s">
        <v>105</v>
      </c>
      <c r="H119" s="145" t="s">
        <v>1106</v>
      </c>
      <c r="I119" s="129" t="s">
        <v>30</v>
      </c>
      <c r="J119" s="48">
        <v>97</v>
      </c>
      <c r="K119" s="129">
        <v>2021</v>
      </c>
      <c r="L119" s="48">
        <v>300</v>
      </c>
      <c r="M119" s="48">
        <v>680</v>
      </c>
      <c r="N119" s="129" t="s">
        <v>1107</v>
      </c>
      <c r="O119" s="401" t="s">
        <v>573</v>
      </c>
      <c r="P119" s="401" t="s">
        <v>237</v>
      </c>
      <c r="Q119" s="401" t="s">
        <v>1108</v>
      </c>
    </row>
    <row r="120" spans="1:17" ht="65" x14ac:dyDescent="0.2">
      <c r="A120" s="401"/>
      <c r="B120" s="401"/>
      <c r="C120" s="404"/>
      <c r="D120" s="50">
        <v>85000</v>
      </c>
      <c r="E120" s="129" t="s">
        <v>1105</v>
      </c>
      <c r="F120" s="129" t="s">
        <v>105</v>
      </c>
      <c r="G120" s="129" t="s">
        <v>224</v>
      </c>
      <c r="H120" s="145" t="s">
        <v>1109</v>
      </c>
      <c r="I120" s="129" t="s">
        <v>30</v>
      </c>
      <c r="J120" s="48">
        <v>1816</v>
      </c>
      <c r="K120" s="129">
        <v>2021</v>
      </c>
      <c r="L120" s="48">
        <v>2016</v>
      </c>
      <c r="M120" s="48">
        <v>3016</v>
      </c>
      <c r="N120" s="129" t="s">
        <v>105</v>
      </c>
      <c r="O120" s="401"/>
      <c r="P120" s="401"/>
      <c r="Q120" s="401"/>
    </row>
    <row r="121" spans="1:17" ht="65" x14ac:dyDescent="0.2">
      <c r="A121" s="401"/>
      <c r="B121" s="401"/>
      <c r="C121" s="404"/>
      <c r="D121" s="149">
        <v>67500</v>
      </c>
      <c r="E121" s="129" t="s">
        <v>1105</v>
      </c>
      <c r="F121" s="129" t="s">
        <v>105</v>
      </c>
      <c r="G121" s="129" t="s">
        <v>224</v>
      </c>
      <c r="H121" s="145" t="s">
        <v>1110</v>
      </c>
      <c r="I121" s="129" t="s">
        <v>30</v>
      </c>
      <c r="J121" s="48">
        <v>734</v>
      </c>
      <c r="K121" s="129">
        <v>2021</v>
      </c>
      <c r="L121" s="48">
        <v>5000</v>
      </c>
      <c r="M121" s="48">
        <v>20000</v>
      </c>
      <c r="N121" s="129" t="s">
        <v>105</v>
      </c>
      <c r="O121" s="401"/>
      <c r="P121" s="401"/>
      <c r="Q121" s="401"/>
    </row>
    <row r="122" spans="1:17" ht="65" x14ac:dyDescent="0.2">
      <c r="A122" s="401"/>
      <c r="B122" s="401"/>
      <c r="C122" s="404"/>
      <c r="D122" s="149">
        <v>840000</v>
      </c>
      <c r="E122" s="129" t="s">
        <v>1105</v>
      </c>
      <c r="F122" s="129" t="s">
        <v>119</v>
      </c>
      <c r="G122" s="129" t="s">
        <v>1099</v>
      </c>
      <c r="H122" s="145" t="s">
        <v>1111</v>
      </c>
      <c r="I122" s="129" t="s">
        <v>18</v>
      </c>
      <c r="J122" s="48" t="s">
        <v>303</v>
      </c>
      <c r="K122" s="129">
        <v>2021</v>
      </c>
      <c r="L122" s="48">
        <v>25</v>
      </c>
      <c r="M122" s="48">
        <v>40</v>
      </c>
      <c r="N122" s="129" t="s">
        <v>119</v>
      </c>
      <c r="O122" s="401"/>
      <c r="P122" s="401"/>
      <c r="Q122" s="401"/>
    </row>
    <row r="123" spans="1:17" ht="52" x14ac:dyDescent="0.2">
      <c r="A123" s="129" t="s">
        <v>513</v>
      </c>
      <c r="B123" s="129" t="s">
        <v>1185</v>
      </c>
      <c r="C123" s="145" t="s">
        <v>2351</v>
      </c>
      <c r="D123" s="150"/>
      <c r="E123" s="129"/>
      <c r="F123" s="129" t="s">
        <v>119</v>
      </c>
      <c r="G123" s="129" t="s">
        <v>937</v>
      </c>
      <c r="H123" s="145" t="s">
        <v>1112</v>
      </c>
      <c r="I123" s="129" t="s">
        <v>30</v>
      </c>
      <c r="J123" s="48">
        <v>1</v>
      </c>
      <c r="K123" s="129">
        <v>2021</v>
      </c>
      <c r="L123" s="48" t="s">
        <v>1113</v>
      </c>
      <c r="M123" s="48" t="s">
        <v>1114</v>
      </c>
      <c r="N123" s="129" t="s">
        <v>119</v>
      </c>
      <c r="O123" s="129" t="s">
        <v>43</v>
      </c>
      <c r="P123" s="129" t="s">
        <v>237</v>
      </c>
      <c r="Q123" s="129" t="s">
        <v>119</v>
      </c>
    </row>
    <row r="124" spans="1:17" ht="38.25" customHeight="1" x14ac:dyDescent="0.2">
      <c r="A124" s="401" t="s">
        <v>1115</v>
      </c>
      <c r="B124" s="401"/>
      <c r="C124" s="404" t="s">
        <v>2352</v>
      </c>
      <c r="D124" s="150"/>
      <c r="E124" s="148"/>
      <c r="F124" s="129" t="s">
        <v>134</v>
      </c>
      <c r="G124" s="129" t="s">
        <v>150</v>
      </c>
      <c r="H124" s="145" t="s">
        <v>1116</v>
      </c>
      <c r="I124" s="129" t="s">
        <v>18</v>
      </c>
      <c r="J124" s="48">
        <v>70</v>
      </c>
      <c r="K124" s="129">
        <v>2021</v>
      </c>
      <c r="L124" s="48">
        <v>50</v>
      </c>
      <c r="M124" s="48">
        <v>20</v>
      </c>
      <c r="N124" s="401" t="s">
        <v>134</v>
      </c>
      <c r="O124" s="401" t="s">
        <v>43</v>
      </c>
      <c r="P124" s="401" t="s">
        <v>237</v>
      </c>
      <c r="Q124" s="401" t="s">
        <v>134</v>
      </c>
    </row>
    <row r="125" spans="1:17" ht="26" x14ac:dyDescent="0.2">
      <c r="A125" s="401"/>
      <c r="B125" s="401"/>
      <c r="C125" s="404"/>
      <c r="D125" s="150"/>
      <c r="E125" s="148"/>
      <c r="F125" s="129" t="s">
        <v>134</v>
      </c>
      <c r="G125" s="129" t="s">
        <v>1117</v>
      </c>
      <c r="H125" s="145" t="s">
        <v>2643</v>
      </c>
      <c r="I125" s="129" t="s">
        <v>18</v>
      </c>
      <c r="J125" s="48">
        <v>2</v>
      </c>
      <c r="K125" s="129">
        <v>2021</v>
      </c>
      <c r="L125" s="48">
        <v>3</v>
      </c>
      <c r="M125" s="48">
        <v>5</v>
      </c>
      <c r="N125" s="401"/>
      <c r="O125" s="401"/>
      <c r="P125" s="401"/>
      <c r="Q125" s="401"/>
    </row>
    <row r="126" spans="1:17" ht="78" x14ac:dyDescent="0.2">
      <c r="A126" s="401"/>
      <c r="B126" s="401"/>
      <c r="C126" s="404"/>
      <c r="D126" s="149">
        <v>5200</v>
      </c>
      <c r="E126" s="129" t="s">
        <v>765</v>
      </c>
      <c r="F126" s="129" t="s">
        <v>134</v>
      </c>
      <c r="G126" s="129" t="s">
        <v>1099</v>
      </c>
      <c r="H126" s="145" t="s">
        <v>1118</v>
      </c>
      <c r="I126" s="129" t="s">
        <v>30</v>
      </c>
      <c r="J126" s="48">
        <v>28</v>
      </c>
      <c r="K126" s="129">
        <v>2021</v>
      </c>
      <c r="L126" s="48">
        <v>35</v>
      </c>
      <c r="M126" s="48">
        <v>100</v>
      </c>
      <c r="N126" s="401"/>
      <c r="O126" s="401"/>
      <c r="P126" s="401"/>
      <c r="Q126" s="401"/>
    </row>
    <row r="127" spans="1:17" ht="39" x14ac:dyDescent="0.2">
      <c r="A127" s="129" t="s">
        <v>1119</v>
      </c>
      <c r="B127" s="129" t="s">
        <v>1120</v>
      </c>
      <c r="C127" s="145" t="s">
        <v>2353</v>
      </c>
      <c r="D127" s="150"/>
      <c r="E127" s="129"/>
      <c r="F127" s="129" t="s">
        <v>134</v>
      </c>
      <c r="G127" s="129" t="s">
        <v>937</v>
      </c>
      <c r="H127" s="145" t="s">
        <v>1121</v>
      </c>
      <c r="I127" s="129" t="s">
        <v>18</v>
      </c>
      <c r="J127" s="48">
        <v>7.7</v>
      </c>
      <c r="K127" s="129">
        <v>2018</v>
      </c>
      <c r="L127" s="48">
        <v>70</v>
      </c>
      <c r="M127" s="48">
        <v>100</v>
      </c>
      <c r="N127" s="129" t="s">
        <v>175</v>
      </c>
      <c r="O127" s="129" t="s">
        <v>43</v>
      </c>
      <c r="P127" s="129" t="s">
        <v>237</v>
      </c>
      <c r="Q127" s="129" t="s">
        <v>175</v>
      </c>
    </row>
    <row r="128" spans="1:17" ht="39" x14ac:dyDescent="0.2">
      <c r="A128" s="436">
        <v>4.2</v>
      </c>
      <c r="B128" s="436">
        <v>6.4</v>
      </c>
      <c r="C128" s="437" t="s">
        <v>1122</v>
      </c>
      <c r="D128" s="438">
        <f>SUM(D132:D141)</f>
        <v>2961457.3</v>
      </c>
      <c r="E128" s="439"/>
      <c r="F128" s="439" t="s">
        <v>884</v>
      </c>
      <c r="G128" s="439" t="s">
        <v>2742</v>
      </c>
      <c r="H128" s="144" t="s">
        <v>1123</v>
      </c>
      <c r="I128" s="131" t="s">
        <v>18</v>
      </c>
      <c r="J128" s="154">
        <v>15</v>
      </c>
      <c r="K128" s="131">
        <v>2021</v>
      </c>
      <c r="L128" s="154">
        <v>30</v>
      </c>
      <c r="M128" s="154">
        <v>80</v>
      </c>
      <c r="N128" s="131" t="s">
        <v>119</v>
      </c>
      <c r="O128" s="131" t="s">
        <v>573</v>
      </c>
      <c r="P128" s="131" t="s">
        <v>237</v>
      </c>
      <c r="Q128" s="131" t="s">
        <v>119</v>
      </c>
    </row>
    <row r="129" spans="1:17" ht="26" x14ac:dyDescent="0.2">
      <c r="A129" s="436"/>
      <c r="B129" s="436"/>
      <c r="C129" s="437"/>
      <c r="D129" s="438"/>
      <c r="E129" s="440"/>
      <c r="F129" s="440"/>
      <c r="G129" s="440"/>
      <c r="H129" s="144" t="s">
        <v>1124</v>
      </c>
      <c r="I129" s="131" t="s">
        <v>30</v>
      </c>
      <c r="J129" s="154">
        <v>190</v>
      </c>
      <c r="K129" s="131">
        <v>2021</v>
      </c>
      <c r="L129" s="154">
        <v>200</v>
      </c>
      <c r="M129" s="154">
        <v>250</v>
      </c>
      <c r="N129" s="436" t="s">
        <v>113</v>
      </c>
      <c r="O129" s="436" t="s">
        <v>43</v>
      </c>
      <c r="P129" s="436" t="s">
        <v>742</v>
      </c>
      <c r="Q129" s="436" t="s">
        <v>1125</v>
      </c>
    </row>
    <row r="130" spans="1:17" ht="26" x14ac:dyDescent="0.2">
      <c r="A130" s="436"/>
      <c r="B130" s="436"/>
      <c r="C130" s="437"/>
      <c r="D130" s="438"/>
      <c r="E130" s="440"/>
      <c r="F130" s="440"/>
      <c r="G130" s="440"/>
      <c r="H130" s="144" t="s">
        <v>1126</v>
      </c>
      <c r="I130" s="131" t="s">
        <v>30</v>
      </c>
      <c r="J130" s="154">
        <v>304</v>
      </c>
      <c r="K130" s="131">
        <v>2021</v>
      </c>
      <c r="L130" s="154">
        <v>310</v>
      </c>
      <c r="M130" s="154">
        <v>400</v>
      </c>
      <c r="N130" s="436"/>
      <c r="O130" s="436"/>
      <c r="P130" s="436"/>
      <c r="Q130" s="436"/>
    </row>
    <row r="131" spans="1:17" ht="26" x14ac:dyDescent="0.2">
      <c r="A131" s="436"/>
      <c r="B131" s="436"/>
      <c r="C131" s="437"/>
      <c r="D131" s="438"/>
      <c r="E131" s="441"/>
      <c r="F131" s="441"/>
      <c r="G131" s="441"/>
      <c r="H131" s="144" t="s">
        <v>1127</v>
      </c>
      <c r="I131" s="131" t="s">
        <v>30</v>
      </c>
      <c r="J131" s="154">
        <v>0</v>
      </c>
      <c r="K131" s="131">
        <v>2021</v>
      </c>
      <c r="L131" s="154">
        <v>15</v>
      </c>
      <c r="M131" s="154">
        <v>35</v>
      </c>
      <c r="N131" s="436"/>
      <c r="O131" s="436"/>
      <c r="P131" s="436"/>
      <c r="Q131" s="436"/>
    </row>
    <row r="132" spans="1:17" ht="26" x14ac:dyDescent="0.2">
      <c r="A132" s="401" t="s">
        <v>751</v>
      </c>
      <c r="B132" s="401" t="s">
        <v>1128</v>
      </c>
      <c r="C132" s="404" t="s">
        <v>1129</v>
      </c>
      <c r="D132" s="149">
        <v>945487.3</v>
      </c>
      <c r="E132" s="129" t="s">
        <v>279</v>
      </c>
      <c r="F132" s="401" t="s">
        <v>119</v>
      </c>
      <c r="G132" s="401" t="s">
        <v>224</v>
      </c>
      <c r="H132" s="145" t="s">
        <v>1130</v>
      </c>
      <c r="I132" s="129" t="s">
        <v>30</v>
      </c>
      <c r="J132" s="48">
        <v>6</v>
      </c>
      <c r="K132" s="129">
        <v>2021</v>
      </c>
      <c r="L132" s="48">
        <v>12</v>
      </c>
      <c r="M132" s="48">
        <v>13</v>
      </c>
      <c r="N132" s="129" t="s">
        <v>119</v>
      </c>
      <c r="O132" s="129" t="s">
        <v>573</v>
      </c>
      <c r="P132" s="129" t="s">
        <v>237</v>
      </c>
      <c r="Q132" s="129" t="s">
        <v>119</v>
      </c>
    </row>
    <row r="133" spans="1:17" ht="39" x14ac:dyDescent="0.2">
      <c r="A133" s="401"/>
      <c r="B133" s="401"/>
      <c r="C133" s="404"/>
      <c r="D133" s="149">
        <v>427200</v>
      </c>
      <c r="E133" s="129" t="s">
        <v>17</v>
      </c>
      <c r="F133" s="401"/>
      <c r="G133" s="401"/>
      <c r="H133" s="145" t="s">
        <v>1131</v>
      </c>
      <c r="I133" s="129" t="s">
        <v>18</v>
      </c>
      <c r="J133" s="48">
        <v>37.520000000000003</v>
      </c>
      <c r="K133" s="129">
        <v>2020</v>
      </c>
      <c r="L133" s="48">
        <v>70</v>
      </c>
      <c r="M133" s="48">
        <v>75</v>
      </c>
      <c r="N133" s="129" t="s">
        <v>181</v>
      </c>
      <c r="O133" s="129" t="s">
        <v>2011</v>
      </c>
      <c r="P133" s="129" t="s">
        <v>231</v>
      </c>
      <c r="Q133" s="129" t="s">
        <v>181</v>
      </c>
    </row>
    <row r="134" spans="1:17" ht="39" x14ac:dyDescent="0.2">
      <c r="A134" s="129" t="s">
        <v>755</v>
      </c>
      <c r="B134" s="129" t="s">
        <v>1132</v>
      </c>
      <c r="C134" s="145" t="s">
        <v>2356</v>
      </c>
      <c r="D134" s="149">
        <v>4000</v>
      </c>
      <c r="E134" s="129" t="s">
        <v>1063</v>
      </c>
      <c r="F134" s="129" t="s">
        <v>1133</v>
      </c>
      <c r="G134" s="129" t="s">
        <v>1134</v>
      </c>
      <c r="H134" s="145" t="s">
        <v>2496</v>
      </c>
      <c r="I134" s="129" t="s">
        <v>30</v>
      </c>
      <c r="J134" s="48">
        <v>4</v>
      </c>
      <c r="K134" s="129">
        <v>2021</v>
      </c>
      <c r="L134" s="48">
        <v>100</v>
      </c>
      <c r="M134" s="48">
        <v>200</v>
      </c>
      <c r="N134" s="129" t="s">
        <v>2012</v>
      </c>
      <c r="O134" s="129" t="s">
        <v>278</v>
      </c>
      <c r="P134" s="129" t="s">
        <v>237</v>
      </c>
      <c r="Q134" s="129" t="s">
        <v>113</v>
      </c>
    </row>
    <row r="135" spans="1:17" ht="39" x14ac:dyDescent="0.2">
      <c r="A135" s="401" t="s">
        <v>759</v>
      </c>
      <c r="B135" s="401" t="s">
        <v>88</v>
      </c>
      <c r="C135" s="404" t="s">
        <v>1135</v>
      </c>
      <c r="D135" s="149">
        <v>181400</v>
      </c>
      <c r="E135" s="129" t="s">
        <v>17</v>
      </c>
      <c r="F135" s="129" t="s">
        <v>185</v>
      </c>
      <c r="G135" s="129" t="s">
        <v>119</v>
      </c>
      <c r="H135" s="145" t="s">
        <v>1136</v>
      </c>
      <c r="I135" s="129" t="s">
        <v>18</v>
      </c>
      <c r="J135" s="48">
        <v>5</v>
      </c>
      <c r="K135" s="129">
        <v>2021</v>
      </c>
      <c r="L135" s="48">
        <v>50</v>
      </c>
      <c r="M135" s="48">
        <v>100</v>
      </c>
      <c r="N135" s="129" t="s">
        <v>1137</v>
      </c>
      <c r="O135" s="129" t="s">
        <v>2015</v>
      </c>
      <c r="P135" s="129" t="s">
        <v>237</v>
      </c>
      <c r="Q135" s="129" t="s">
        <v>185</v>
      </c>
    </row>
    <row r="136" spans="1:17" ht="39" x14ac:dyDescent="0.2">
      <c r="A136" s="401"/>
      <c r="B136" s="401"/>
      <c r="C136" s="404"/>
      <c r="D136" s="150"/>
      <c r="E136" s="129"/>
      <c r="F136" s="129" t="s">
        <v>1138</v>
      </c>
      <c r="G136" s="129" t="s">
        <v>1139</v>
      </c>
      <c r="H136" s="145" t="s">
        <v>1140</v>
      </c>
      <c r="I136" s="129" t="s">
        <v>579</v>
      </c>
      <c r="J136" s="48" t="s">
        <v>303</v>
      </c>
      <c r="K136" s="129">
        <v>2021</v>
      </c>
      <c r="L136" s="48">
        <v>80</v>
      </c>
      <c r="M136" s="48">
        <v>100</v>
      </c>
      <c r="N136" s="129" t="s">
        <v>185</v>
      </c>
      <c r="O136" s="129" t="s">
        <v>380</v>
      </c>
      <c r="P136" s="129" t="s">
        <v>742</v>
      </c>
      <c r="Q136" s="129" t="s">
        <v>185</v>
      </c>
    </row>
    <row r="137" spans="1:17" ht="35.25" customHeight="1" x14ac:dyDescent="0.2">
      <c r="A137" s="401" t="s">
        <v>762</v>
      </c>
      <c r="B137" s="401" t="s">
        <v>1141</v>
      </c>
      <c r="C137" s="404" t="s">
        <v>2357</v>
      </c>
      <c r="D137" s="150"/>
      <c r="E137" s="148"/>
      <c r="F137" s="129" t="s">
        <v>1142</v>
      </c>
      <c r="G137" s="129" t="s">
        <v>105</v>
      </c>
      <c r="H137" s="145" t="s">
        <v>2498</v>
      </c>
      <c r="I137" s="129" t="s">
        <v>30</v>
      </c>
      <c r="J137" s="48" t="s">
        <v>303</v>
      </c>
      <c r="K137" s="129">
        <v>2021</v>
      </c>
      <c r="L137" s="48">
        <v>1</v>
      </c>
      <c r="M137" s="48">
        <v>1</v>
      </c>
      <c r="N137" s="129" t="s">
        <v>185</v>
      </c>
      <c r="O137" s="129" t="s">
        <v>43</v>
      </c>
      <c r="P137" s="129" t="s">
        <v>742</v>
      </c>
      <c r="Q137" s="129" t="s">
        <v>113</v>
      </c>
    </row>
    <row r="138" spans="1:17" ht="52" x14ac:dyDescent="0.2">
      <c r="A138" s="401"/>
      <c r="B138" s="401"/>
      <c r="C138" s="404"/>
      <c r="D138" s="149">
        <v>1400000</v>
      </c>
      <c r="E138" s="129" t="s">
        <v>958</v>
      </c>
      <c r="F138" s="129" t="s">
        <v>1142</v>
      </c>
      <c r="G138" s="129" t="s">
        <v>105</v>
      </c>
      <c r="H138" s="145" t="s">
        <v>2501</v>
      </c>
      <c r="I138" s="129" t="s">
        <v>30</v>
      </c>
      <c r="J138" s="48">
        <v>2</v>
      </c>
      <c r="K138" s="129">
        <v>2021</v>
      </c>
      <c r="L138" s="48">
        <v>16</v>
      </c>
      <c r="M138" s="48">
        <v>22</v>
      </c>
      <c r="N138" s="129" t="s">
        <v>185</v>
      </c>
      <c r="O138" s="129" t="s">
        <v>43</v>
      </c>
      <c r="P138" s="129" t="s">
        <v>742</v>
      </c>
      <c r="Q138" s="129" t="s">
        <v>113</v>
      </c>
    </row>
    <row r="139" spans="1:17" ht="52" x14ac:dyDescent="0.2">
      <c r="A139" s="401"/>
      <c r="B139" s="401"/>
      <c r="C139" s="404"/>
      <c r="D139" s="149">
        <v>370</v>
      </c>
      <c r="E139" s="129" t="s">
        <v>958</v>
      </c>
      <c r="F139" s="129" t="s">
        <v>206</v>
      </c>
      <c r="G139" s="129" t="s">
        <v>937</v>
      </c>
      <c r="H139" s="145" t="s">
        <v>2504</v>
      </c>
      <c r="I139" s="129" t="s">
        <v>18</v>
      </c>
      <c r="J139" s="48">
        <v>4.8</v>
      </c>
      <c r="K139" s="129">
        <v>2021</v>
      </c>
      <c r="L139" s="48">
        <v>50</v>
      </c>
      <c r="M139" s="48">
        <v>80</v>
      </c>
      <c r="N139" s="129" t="s">
        <v>206</v>
      </c>
      <c r="O139" s="129" t="s">
        <v>43</v>
      </c>
      <c r="P139" s="129" t="s">
        <v>237</v>
      </c>
      <c r="Q139" s="129" t="s">
        <v>206</v>
      </c>
    </row>
    <row r="140" spans="1:17" ht="43.5" customHeight="1" x14ac:dyDescent="0.2">
      <c r="A140" s="401"/>
      <c r="B140" s="401"/>
      <c r="C140" s="404"/>
      <c r="D140" s="150"/>
      <c r="E140" s="148"/>
      <c r="F140" s="129" t="s">
        <v>185</v>
      </c>
      <c r="G140" s="129" t="s">
        <v>937</v>
      </c>
      <c r="H140" s="145" t="s">
        <v>2506</v>
      </c>
      <c r="I140" s="129" t="s">
        <v>18</v>
      </c>
      <c r="J140" s="48">
        <v>0.3</v>
      </c>
      <c r="K140" s="129">
        <v>2021</v>
      </c>
      <c r="L140" s="48">
        <v>30</v>
      </c>
      <c r="M140" s="48">
        <v>50</v>
      </c>
      <c r="N140" s="129" t="s">
        <v>185</v>
      </c>
      <c r="O140" s="129" t="s">
        <v>43</v>
      </c>
      <c r="P140" s="129" t="s">
        <v>237</v>
      </c>
      <c r="Q140" s="129" t="s">
        <v>185</v>
      </c>
    </row>
    <row r="141" spans="1:17" ht="43.5" customHeight="1" x14ac:dyDescent="0.2">
      <c r="A141" s="401"/>
      <c r="B141" s="401"/>
      <c r="C141" s="404"/>
      <c r="D141" s="149">
        <v>3000</v>
      </c>
      <c r="E141" s="129" t="s">
        <v>17</v>
      </c>
      <c r="F141" s="129" t="s">
        <v>1143</v>
      </c>
      <c r="G141" s="129" t="s">
        <v>1144</v>
      </c>
      <c r="H141" s="145" t="s">
        <v>1145</v>
      </c>
      <c r="I141" s="129" t="s">
        <v>30</v>
      </c>
      <c r="J141" s="48">
        <v>2</v>
      </c>
      <c r="K141" s="129">
        <v>2021</v>
      </c>
      <c r="L141" s="48">
        <v>3</v>
      </c>
      <c r="M141" s="48">
        <v>4</v>
      </c>
      <c r="N141" s="129" t="s">
        <v>1146</v>
      </c>
      <c r="O141" s="129" t="s">
        <v>43</v>
      </c>
      <c r="P141" s="129" t="s">
        <v>237</v>
      </c>
      <c r="Q141" s="129" t="s">
        <v>198</v>
      </c>
    </row>
    <row r="142" spans="1:17" ht="54" customHeight="1" x14ac:dyDescent="0.2">
      <c r="A142" s="131">
        <v>5</v>
      </c>
      <c r="B142" s="131">
        <v>6</v>
      </c>
      <c r="C142" s="144" t="s">
        <v>2359</v>
      </c>
      <c r="D142" s="150">
        <f>D143+D162</f>
        <v>8471727.9000000004</v>
      </c>
      <c r="E142" s="131"/>
      <c r="F142" s="131"/>
      <c r="G142" s="131"/>
      <c r="H142" s="144" t="s">
        <v>1147</v>
      </c>
      <c r="I142" s="131" t="s">
        <v>1148</v>
      </c>
      <c r="J142" s="154">
        <v>25800</v>
      </c>
      <c r="K142" s="131">
        <v>2010</v>
      </c>
      <c r="L142" s="154">
        <v>12300</v>
      </c>
      <c r="M142" s="154">
        <v>22000</v>
      </c>
      <c r="N142" s="131" t="s">
        <v>1149</v>
      </c>
      <c r="O142" s="131" t="s">
        <v>43</v>
      </c>
      <c r="P142" s="131" t="s">
        <v>222</v>
      </c>
      <c r="Q142" s="131" t="s">
        <v>113</v>
      </c>
    </row>
    <row r="143" spans="1:17" ht="54" customHeight="1" x14ac:dyDescent="0.2">
      <c r="A143" s="436">
        <v>5.0999999999999996</v>
      </c>
      <c r="B143" s="436">
        <v>6.4</v>
      </c>
      <c r="C143" s="437" t="s">
        <v>2361</v>
      </c>
      <c r="D143" s="438">
        <f>SUM(D148:D161)</f>
        <v>4368367.9000000004</v>
      </c>
      <c r="E143" s="436"/>
      <c r="F143" s="131" t="s">
        <v>766</v>
      </c>
      <c r="G143" s="131" t="s">
        <v>2745</v>
      </c>
      <c r="H143" s="144" t="s">
        <v>1150</v>
      </c>
      <c r="I143" s="131" t="s">
        <v>1148</v>
      </c>
      <c r="J143" s="154">
        <v>4006.6</v>
      </c>
      <c r="K143" s="131">
        <v>2021</v>
      </c>
      <c r="L143" s="154">
        <v>699.9</v>
      </c>
      <c r="M143" s="154">
        <v>830.1</v>
      </c>
      <c r="N143" s="131" t="s">
        <v>1149</v>
      </c>
      <c r="O143" s="131" t="s">
        <v>43</v>
      </c>
      <c r="P143" s="131" t="s">
        <v>222</v>
      </c>
      <c r="Q143" s="131" t="s">
        <v>119</v>
      </c>
    </row>
    <row r="144" spans="1:17" ht="54" customHeight="1" x14ac:dyDescent="0.2">
      <c r="A144" s="436"/>
      <c r="B144" s="436"/>
      <c r="C144" s="437"/>
      <c r="D144" s="438"/>
      <c r="E144" s="436"/>
      <c r="F144" s="131" t="s">
        <v>1151</v>
      </c>
      <c r="G144" s="131" t="s">
        <v>2745</v>
      </c>
      <c r="H144" s="144" t="s">
        <v>1152</v>
      </c>
      <c r="I144" s="131" t="s">
        <v>1148</v>
      </c>
      <c r="J144" s="154">
        <v>1177.4000000000001</v>
      </c>
      <c r="K144" s="131">
        <v>2015</v>
      </c>
      <c r="L144" s="154">
        <v>782.1</v>
      </c>
      <c r="M144" s="154">
        <v>1045.2</v>
      </c>
      <c r="N144" s="131" t="s">
        <v>1149</v>
      </c>
      <c r="O144" s="131" t="s">
        <v>43</v>
      </c>
      <c r="P144" s="131" t="s">
        <v>222</v>
      </c>
      <c r="Q144" s="131" t="s">
        <v>175</v>
      </c>
    </row>
    <row r="145" spans="1:17" ht="54" customHeight="1" x14ac:dyDescent="0.2">
      <c r="A145" s="436"/>
      <c r="B145" s="436"/>
      <c r="C145" s="437"/>
      <c r="D145" s="438"/>
      <c r="E145" s="436"/>
      <c r="F145" s="131" t="s">
        <v>1153</v>
      </c>
      <c r="G145" s="131" t="s">
        <v>2746</v>
      </c>
      <c r="H145" s="144" t="s">
        <v>1154</v>
      </c>
      <c r="I145" s="131" t="s">
        <v>1148</v>
      </c>
      <c r="J145" s="154">
        <v>2003.6</v>
      </c>
      <c r="K145" s="131">
        <v>2015</v>
      </c>
      <c r="L145" s="154">
        <v>779.1</v>
      </c>
      <c r="M145" s="154">
        <v>1048.8</v>
      </c>
      <c r="N145" s="131" t="s">
        <v>1149</v>
      </c>
      <c r="O145" s="131" t="s">
        <v>43</v>
      </c>
      <c r="P145" s="131" t="s">
        <v>222</v>
      </c>
      <c r="Q145" s="131" t="s">
        <v>119</v>
      </c>
    </row>
    <row r="146" spans="1:17" ht="54" customHeight="1" x14ac:dyDescent="0.2">
      <c r="A146" s="436"/>
      <c r="B146" s="436"/>
      <c r="C146" s="437"/>
      <c r="D146" s="438"/>
      <c r="E146" s="436"/>
      <c r="F146" s="131" t="s">
        <v>1155</v>
      </c>
      <c r="G146" s="131" t="s">
        <v>2746</v>
      </c>
      <c r="H146" s="144" t="s">
        <v>1156</v>
      </c>
      <c r="I146" s="131" t="s">
        <v>1148</v>
      </c>
      <c r="J146" s="154">
        <v>18002.2</v>
      </c>
      <c r="K146" s="131">
        <v>2015</v>
      </c>
      <c r="L146" s="154">
        <v>3378.9</v>
      </c>
      <c r="M146" s="154">
        <v>5283.3</v>
      </c>
      <c r="N146" s="131" t="s">
        <v>1149</v>
      </c>
      <c r="O146" s="131" t="s">
        <v>43</v>
      </c>
      <c r="P146" s="131" t="s">
        <v>222</v>
      </c>
      <c r="Q146" s="131" t="s">
        <v>185</v>
      </c>
    </row>
    <row r="147" spans="1:17" ht="52" x14ac:dyDescent="0.2">
      <c r="A147" s="436"/>
      <c r="B147" s="436"/>
      <c r="C147" s="437"/>
      <c r="D147" s="438"/>
      <c r="E147" s="436"/>
      <c r="F147" s="131" t="s">
        <v>2744</v>
      </c>
      <c r="G147" s="131" t="s">
        <v>2747</v>
      </c>
      <c r="H147" s="144" t="s">
        <v>1157</v>
      </c>
      <c r="I147" s="131" t="s">
        <v>18</v>
      </c>
      <c r="J147" s="154" t="s">
        <v>235</v>
      </c>
      <c r="K147" s="154" t="s">
        <v>235</v>
      </c>
      <c r="L147" s="154">
        <v>1.5</v>
      </c>
      <c r="M147" s="154">
        <v>3</v>
      </c>
      <c r="N147" s="131" t="s">
        <v>204</v>
      </c>
      <c r="O147" s="131" t="s">
        <v>278</v>
      </c>
      <c r="P147" s="131" t="s">
        <v>237</v>
      </c>
      <c r="Q147" s="131" t="s">
        <v>204</v>
      </c>
    </row>
    <row r="148" spans="1:17" ht="26" x14ac:dyDescent="0.2">
      <c r="A148" s="401" t="s">
        <v>524</v>
      </c>
      <c r="B148" s="401" t="s">
        <v>1158</v>
      </c>
      <c r="C148" s="404" t="s">
        <v>2362</v>
      </c>
      <c r="D148" s="433">
        <v>2800000</v>
      </c>
      <c r="E148" s="409" t="s">
        <v>765</v>
      </c>
      <c r="F148" s="129" t="s">
        <v>1159</v>
      </c>
      <c r="G148" s="129" t="s">
        <v>1144</v>
      </c>
      <c r="H148" s="145" t="s">
        <v>1160</v>
      </c>
      <c r="I148" s="129" t="s">
        <v>18</v>
      </c>
      <c r="J148" s="48">
        <v>10.199999999999999</v>
      </c>
      <c r="K148" s="129">
        <v>2021</v>
      </c>
      <c r="L148" s="48">
        <v>25</v>
      </c>
      <c r="M148" s="48">
        <v>30</v>
      </c>
      <c r="N148" s="129" t="s">
        <v>210</v>
      </c>
      <c r="O148" s="129" t="s">
        <v>1161</v>
      </c>
      <c r="P148" s="129" t="s">
        <v>237</v>
      </c>
      <c r="Q148" s="129" t="s">
        <v>210</v>
      </c>
    </row>
    <row r="149" spans="1:17" ht="26" x14ac:dyDescent="0.2">
      <c r="A149" s="401"/>
      <c r="B149" s="401"/>
      <c r="C149" s="404"/>
      <c r="D149" s="433"/>
      <c r="E149" s="410"/>
      <c r="F149" s="129" t="s">
        <v>1159</v>
      </c>
      <c r="G149" s="129" t="s">
        <v>224</v>
      </c>
      <c r="H149" s="145" t="s">
        <v>2509</v>
      </c>
      <c r="I149" s="129" t="s">
        <v>30</v>
      </c>
      <c r="J149" s="48">
        <v>20</v>
      </c>
      <c r="K149" s="129">
        <v>2022</v>
      </c>
      <c r="L149" s="48">
        <v>100</v>
      </c>
      <c r="M149" s="48" t="s">
        <v>1163</v>
      </c>
      <c r="N149" s="129" t="s">
        <v>210</v>
      </c>
      <c r="O149" s="129" t="s">
        <v>1161</v>
      </c>
      <c r="P149" s="129" t="s">
        <v>237</v>
      </c>
      <c r="Q149" s="129" t="s">
        <v>210</v>
      </c>
    </row>
    <row r="150" spans="1:17" ht="52" x14ac:dyDescent="0.2">
      <c r="A150" s="401"/>
      <c r="B150" s="401"/>
      <c r="C150" s="404"/>
      <c r="D150" s="149">
        <v>300</v>
      </c>
      <c r="E150" s="129" t="s">
        <v>1162</v>
      </c>
      <c r="F150" s="129" t="s">
        <v>113</v>
      </c>
      <c r="G150" s="129" t="s">
        <v>224</v>
      </c>
      <c r="H150" s="145" t="s">
        <v>2510</v>
      </c>
      <c r="I150" s="129" t="s">
        <v>30</v>
      </c>
      <c r="J150" s="48">
        <v>5</v>
      </c>
      <c r="K150" s="129">
        <v>2022</v>
      </c>
      <c r="L150" s="48">
        <v>20</v>
      </c>
      <c r="M150" s="48" t="s">
        <v>1164</v>
      </c>
      <c r="N150" s="129" t="s">
        <v>113</v>
      </c>
      <c r="O150" s="129" t="s">
        <v>43</v>
      </c>
      <c r="P150" s="129" t="s">
        <v>237</v>
      </c>
      <c r="Q150" s="129" t="s">
        <v>113</v>
      </c>
    </row>
    <row r="151" spans="1:17" ht="52" x14ac:dyDescent="0.2">
      <c r="A151" s="129" t="s">
        <v>531</v>
      </c>
      <c r="B151" s="129" t="s">
        <v>2562</v>
      </c>
      <c r="C151" s="145" t="s">
        <v>2363</v>
      </c>
      <c r="D151" s="149"/>
      <c r="E151" s="129"/>
      <c r="F151" s="129" t="s">
        <v>175</v>
      </c>
      <c r="G151" s="129" t="s">
        <v>1165</v>
      </c>
      <c r="H151" s="145" t="s">
        <v>2512</v>
      </c>
      <c r="I151" s="129" t="s">
        <v>30</v>
      </c>
      <c r="J151" s="48" t="s">
        <v>235</v>
      </c>
      <c r="K151" s="48" t="s">
        <v>235</v>
      </c>
      <c r="L151" s="8">
        <v>2</v>
      </c>
      <c r="M151" s="8">
        <v>5</v>
      </c>
      <c r="N151" s="129" t="s">
        <v>2018</v>
      </c>
      <c r="O151" s="129" t="s">
        <v>43</v>
      </c>
      <c r="P151" s="129" t="s">
        <v>222</v>
      </c>
      <c r="Q151" s="129" t="s">
        <v>175</v>
      </c>
    </row>
    <row r="152" spans="1:17" ht="26" x14ac:dyDescent="0.2">
      <c r="A152" s="401" t="s">
        <v>534</v>
      </c>
      <c r="B152" s="401" t="s">
        <v>2555</v>
      </c>
      <c r="C152" s="404" t="s">
        <v>2365</v>
      </c>
      <c r="D152" s="433">
        <v>1400000</v>
      </c>
      <c r="E152" s="401" t="s">
        <v>765</v>
      </c>
      <c r="F152" s="129" t="s">
        <v>210</v>
      </c>
      <c r="G152" s="129" t="s">
        <v>105</v>
      </c>
      <c r="H152" s="145" t="s">
        <v>1166</v>
      </c>
      <c r="I152" s="129" t="s">
        <v>18</v>
      </c>
      <c r="J152" s="48">
        <v>13.7</v>
      </c>
      <c r="K152" s="129">
        <v>2021</v>
      </c>
      <c r="L152" s="48">
        <v>11</v>
      </c>
      <c r="M152" s="48">
        <v>6.9</v>
      </c>
      <c r="N152" s="129" t="s">
        <v>210</v>
      </c>
      <c r="O152" s="129" t="s">
        <v>43</v>
      </c>
      <c r="P152" s="129" t="s">
        <v>237</v>
      </c>
      <c r="Q152" s="129" t="s">
        <v>210</v>
      </c>
    </row>
    <row r="153" spans="1:17" ht="52" x14ac:dyDescent="0.2">
      <c r="A153" s="401"/>
      <c r="B153" s="401"/>
      <c r="C153" s="404"/>
      <c r="D153" s="433"/>
      <c r="E153" s="401"/>
      <c r="F153" s="129" t="s">
        <v>210</v>
      </c>
      <c r="G153" s="129" t="s">
        <v>339</v>
      </c>
      <c r="H153" s="145" t="s">
        <v>1167</v>
      </c>
      <c r="I153" s="129" t="s">
        <v>18</v>
      </c>
      <c r="J153" s="48" t="s">
        <v>235</v>
      </c>
      <c r="K153" s="48" t="s">
        <v>235</v>
      </c>
      <c r="L153" s="48">
        <v>50</v>
      </c>
      <c r="M153" s="48">
        <v>80</v>
      </c>
      <c r="N153" s="129" t="s">
        <v>210</v>
      </c>
      <c r="O153" s="129" t="s">
        <v>43</v>
      </c>
      <c r="P153" s="129" t="s">
        <v>237</v>
      </c>
      <c r="Q153" s="129" t="s">
        <v>210</v>
      </c>
    </row>
    <row r="154" spans="1:17" ht="39" x14ac:dyDescent="0.2">
      <c r="A154" s="129" t="s">
        <v>538</v>
      </c>
      <c r="B154" s="129" t="s">
        <v>2550</v>
      </c>
      <c r="C154" s="145" t="s">
        <v>2367</v>
      </c>
      <c r="D154" s="149">
        <v>10000</v>
      </c>
      <c r="E154" s="129" t="s">
        <v>1168</v>
      </c>
      <c r="F154" s="129" t="s">
        <v>210</v>
      </c>
      <c r="G154" s="129" t="s">
        <v>113</v>
      </c>
      <c r="H154" s="145" t="s">
        <v>2514</v>
      </c>
      <c r="I154" s="129" t="s">
        <v>30</v>
      </c>
      <c r="J154" s="48">
        <v>2</v>
      </c>
      <c r="K154" s="129">
        <v>2021</v>
      </c>
      <c r="L154" s="48">
        <v>20</v>
      </c>
      <c r="M154" s="48" t="s">
        <v>1113</v>
      </c>
      <c r="N154" s="129" t="s">
        <v>210</v>
      </c>
      <c r="O154" s="129" t="s">
        <v>229</v>
      </c>
      <c r="P154" s="129" t="s">
        <v>237</v>
      </c>
      <c r="Q154" s="129" t="s">
        <v>210</v>
      </c>
    </row>
    <row r="155" spans="1:17" ht="52" x14ac:dyDescent="0.2">
      <c r="A155" s="129" t="s">
        <v>546</v>
      </c>
      <c r="B155" s="129" t="s">
        <v>1169</v>
      </c>
      <c r="C155" s="148" t="s">
        <v>1170</v>
      </c>
      <c r="D155" s="149">
        <v>160</v>
      </c>
      <c r="E155" s="129" t="s">
        <v>241</v>
      </c>
      <c r="F155" s="129" t="s">
        <v>113</v>
      </c>
      <c r="G155" s="129" t="s">
        <v>1171</v>
      </c>
      <c r="H155" s="145" t="s">
        <v>2515</v>
      </c>
      <c r="I155" s="129" t="s">
        <v>30</v>
      </c>
      <c r="J155" s="8">
        <v>0</v>
      </c>
      <c r="K155" s="129">
        <v>2021</v>
      </c>
      <c r="L155" s="48">
        <v>3</v>
      </c>
      <c r="M155" s="48">
        <v>5</v>
      </c>
      <c r="N155" s="129" t="s">
        <v>572</v>
      </c>
      <c r="O155" s="129" t="s">
        <v>43</v>
      </c>
      <c r="P155" s="129" t="s">
        <v>237</v>
      </c>
      <c r="Q155" s="129" t="s">
        <v>113</v>
      </c>
    </row>
    <row r="156" spans="1:17" ht="26" x14ac:dyDescent="0.2">
      <c r="A156" s="401" t="s">
        <v>1172</v>
      </c>
      <c r="B156" s="401" t="s">
        <v>1173</v>
      </c>
      <c r="C156" s="404" t="s">
        <v>2368</v>
      </c>
      <c r="D156" s="433">
        <v>156627.9</v>
      </c>
      <c r="E156" s="409" t="s">
        <v>449</v>
      </c>
      <c r="F156" s="401" t="s">
        <v>150</v>
      </c>
      <c r="G156" s="401" t="s">
        <v>1038</v>
      </c>
      <c r="H156" s="145" t="s">
        <v>2621</v>
      </c>
      <c r="I156" s="129" t="s">
        <v>30</v>
      </c>
      <c r="J156" s="48" t="s">
        <v>235</v>
      </c>
      <c r="K156" s="48" t="s">
        <v>235</v>
      </c>
      <c r="L156" s="48">
        <v>7000</v>
      </c>
      <c r="M156" s="48">
        <v>10000</v>
      </c>
      <c r="N156" s="129" t="s">
        <v>150</v>
      </c>
      <c r="O156" s="129" t="s">
        <v>278</v>
      </c>
      <c r="P156" s="129" t="s">
        <v>237</v>
      </c>
      <c r="Q156" s="129" t="s">
        <v>150</v>
      </c>
    </row>
    <row r="157" spans="1:17" ht="26" x14ac:dyDescent="0.2">
      <c r="A157" s="401"/>
      <c r="B157" s="401"/>
      <c r="C157" s="404"/>
      <c r="D157" s="433"/>
      <c r="E157" s="413"/>
      <c r="F157" s="401"/>
      <c r="G157" s="401"/>
      <c r="H157" s="145" t="s">
        <v>1174</v>
      </c>
      <c r="I157" s="129" t="s">
        <v>18</v>
      </c>
      <c r="J157" s="48" t="s">
        <v>235</v>
      </c>
      <c r="K157" s="48" t="s">
        <v>235</v>
      </c>
      <c r="L157" s="48">
        <v>10</v>
      </c>
      <c r="M157" s="48">
        <v>20</v>
      </c>
      <c r="N157" s="129" t="s">
        <v>165</v>
      </c>
      <c r="O157" s="129" t="s">
        <v>278</v>
      </c>
      <c r="P157" s="129" t="s">
        <v>237</v>
      </c>
      <c r="Q157" s="129" t="s">
        <v>165</v>
      </c>
    </row>
    <row r="158" spans="1:17" ht="39" x14ac:dyDescent="0.2">
      <c r="A158" s="401"/>
      <c r="B158" s="401"/>
      <c r="C158" s="404"/>
      <c r="D158" s="433"/>
      <c r="E158" s="410"/>
      <c r="F158" s="401"/>
      <c r="G158" s="401"/>
      <c r="H158" s="145" t="s">
        <v>1175</v>
      </c>
      <c r="I158" s="129" t="s">
        <v>18</v>
      </c>
      <c r="J158" s="48" t="s">
        <v>235</v>
      </c>
      <c r="K158" s="48" t="s">
        <v>235</v>
      </c>
      <c r="L158" s="48">
        <v>10</v>
      </c>
      <c r="M158" s="48">
        <v>40</v>
      </c>
      <c r="N158" s="129" t="s">
        <v>181</v>
      </c>
      <c r="O158" s="129" t="s">
        <v>43</v>
      </c>
      <c r="P158" s="129" t="s">
        <v>222</v>
      </c>
      <c r="Q158" s="129" t="s">
        <v>181</v>
      </c>
    </row>
    <row r="159" spans="1:17" ht="52" x14ac:dyDescent="0.2">
      <c r="A159" s="401" t="s">
        <v>1176</v>
      </c>
      <c r="B159" s="401" t="s">
        <v>1177</v>
      </c>
      <c r="C159" s="404" t="s">
        <v>2369</v>
      </c>
      <c r="D159" s="149"/>
      <c r="E159" s="129"/>
      <c r="F159" s="129" t="s">
        <v>1178</v>
      </c>
      <c r="G159" s="129" t="s">
        <v>2748</v>
      </c>
      <c r="H159" s="145" t="s">
        <v>2517</v>
      </c>
      <c r="I159" s="129" t="s">
        <v>30</v>
      </c>
      <c r="J159" s="48" t="s">
        <v>235</v>
      </c>
      <c r="K159" s="48" t="s">
        <v>235</v>
      </c>
      <c r="L159" s="48">
        <v>10</v>
      </c>
      <c r="M159" s="48">
        <v>30</v>
      </c>
      <c r="N159" s="129" t="s">
        <v>1178</v>
      </c>
      <c r="O159" s="129" t="s">
        <v>43</v>
      </c>
      <c r="P159" s="129" t="s">
        <v>237</v>
      </c>
      <c r="Q159" s="129" t="s">
        <v>791</v>
      </c>
    </row>
    <row r="160" spans="1:17" ht="65" x14ac:dyDescent="0.2">
      <c r="A160" s="401"/>
      <c r="B160" s="401"/>
      <c r="C160" s="404"/>
      <c r="D160" s="149">
        <v>280</v>
      </c>
      <c r="E160" s="129" t="s">
        <v>449</v>
      </c>
      <c r="F160" s="129" t="s">
        <v>113</v>
      </c>
      <c r="G160" s="129" t="s">
        <v>224</v>
      </c>
      <c r="H160" s="145" t="s">
        <v>2519</v>
      </c>
      <c r="I160" s="129" t="s">
        <v>30</v>
      </c>
      <c r="J160" s="48">
        <v>8</v>
      </c>
      <c r="K160" s="129">
        <v>2020</v>
      </c>
      <c r="L160" s="48">
        <v>24</v>
      </c>
      <c r="M160" s="48">
        <v>40</v>
      </c>
      <c r="N160" s="129" t="s">
        <v>1179</v>
      </c>
      <c r="O160" s="129" t="s">
        <v>278</v>
      </c>
      <c r="P160" s="129" t="s">
        <v>237</v>
      </c>
      <c r="Q160" s="129" t="s">
        <v>902</v>
      </c>
    </row>
    <row r="161" spans="1:17" ht="104" x14ac:dyDescent="0.2">
      <c r="A161" s="129" t="s">
        <v>1180</v>
      </c>
      <c r="B161" s="129" t="s">
        <v>87</v>
      </c>
      <c r="C161" s="2" t="s">
        <v>2370</v>
      </c>
      <c r="D161" s="50">
        <v>1000</v>
      </c>
      <c r="E161" s="86" t="s">
        <v>279</v>
      </c>
      <c r="F161" s="86" t="s">
        <v>165</v>
      </c>
      <c r="G161" s="86" t="s">
        <v>2749</v>
      </c>
      <c r="H161" s="1" t="s">
        <v>2522</v>
      </c>
      <c r="I161" s="86" t="s">
        <v>30</v>
      </c>
      <c r="J161" s="24">
        <v>0</v>
      </c>
      <c r="K161" s="86">
        <v>2021</v>
      </c>
      <c r="L161" s="48">
        <v>2</v>
      </c>
      <c r="M161" s="48">
        <v>4</v>
      </c>
      <c r="N161" s="86" t="s">
        <v>1181</v>
      </c>
      <c r="O161" s="86" t="s">
        <v>278</v>
      </c>
      <c r="P161" s="129" t="s">
        <v>237</v>
      </c>
      <c r="Q161" s="86" t="s">
        <v>165</v>
      </c>
    </row>
    <row r="162" spans="1:17" ht="39" x14ac:dyDescent="0.2">
      <c r="A162" s="131">
        <v>5.2</v>
      </c>
      <c r="B162" s="131">
        <v>6.4</v>
      </c>
      <c r="C162" s="144">
        <v>0</v>
      </c>
      <c r="D162" s="150">
        <f>SUM(D163:D169)</f>
        <v>4103360</v>
      </c>
      <c r="E162" s="131"/>
      <c r="F162" s="131" t="s">
        <v>884</v>
      </c>
      <c r="G162" s="131" t="s">
        <v>224</v>
      </c>
      <c r="H162" s="144" t="s">
        <v>2601</v>
      </c>
      <c r="I162" s="131" t="s">
        <v>18</v>
      </c>
      <c r="J162" s="154">
        <v>0</v>
      </c>
      <c r="K162" s="131">
        <v>2022</v>
      </c>
      <c r="L162" s="154">
        <v>80</v>
      </c>
      <c r="M162" s="154">
        <v>95</v>
      </c>
      <c r="N162" s="131" t="s">
        <v>113</v>
      </c>
      <c r="O162" s="131" t="s">
        <v>278</v>
      </c>
      <c r="P162" s="131" t="s">
        <v>237</v>
      </c>
      <c r="Q162" s="131" t="s">
        <v>1142</v>
      </c>
    </row>
    <row r="163" spans="1:17" ht="39" x14ac:dyDescent="0.2">
      <c r="A163" s="401" t="s">
        <v>1182</v>
      </c>
      <c r="B163" s="401" t="s">
        <v>86</v>
      </c>
      <c r="C163" s="404" t="s">
        <v>2372</v>
      </c>
      <c r="D163" s="433">
        <v>4070000</v>
      </c>
      <c r="E163" s="401" t="s">
        <v>568</v>
      </c>
      <c r="F163" s="401" t="s">
        <v>152</v>
      </c>
      <c r="G163" s="401" t="s">
        <v>224</v>
      </c>
      <c r="H163" s="145" t="s">
        <v>2524</v>
      </c>
      <c r="I163" s="129" t="s">
        <v>30</v>
      </c>
      <c r="J163" s="8" t="s">
        <v>235</v>
      </c>
      <c r="K163" s="129">
        <v>2022</v>
      </c>
      <c r="L163" s="8" t="s">
        <v>235</v>
      </c>
      <c r="M163" s="8" t="s">
        <v>235</v>
      </c>
      <c r="N163" s="401" t="s">
        <v>1183</v>
      </c>
      <c r="O163" s="401" t="s">
        <v>278</v>
      </c>
      <c r="P163" s="401" t="s">
        <v>237</v>
      </c>
      <c r="Q163" s="401" t="s">
        <v>152</v>
      </c>
    </row>
    <row r="164" spans="1:17" ht="26" x14ac:dyDescent="0.2">
      <c r="A164" s="401"/>
      <c r="B164" s="401"/>
      <c r="C164" s="404"/>
      <c r="D164" s="433"/>
      <c r="E164" s="401"/>
      <c r="F164" s="401"/>
      <c r="G164" s="401"/>
      <c r="H164" s="145" t="s">
        <v>1914</v>
      </c>
      <c r="I164" s="129" t="s">
        <v>18</v>
      </c>
      <c r="J164" s="8" t="s">
        <v>235</v>
      </c>
      <c r="K164" s="129">
        <v>2021</v>
      </c>
      <c r="L164" s="8" t="s">
        <v>235</v>
      </c>
      <c r="M164" s="8" t="s">
        <v>235</v>
      </c>
      <c r="N164" s="401"/>
      <c r="O164" s="401"/>
      <c r="P164" s="401"/>
      <c r="Q164" s="401"/>
    </row>
    <row r="165" spans="1:17" ht="39" x14ac:dyDescent="0.2">
      <c r="A165" s="401"/>
      <c r="B165" s="401"/>
      <c r="C165" s="404"/>
      <c r="D165" s="149">
        <v>30000</v>
      </c>
      <c r="E165" s="129" t="s">
        <v>241</v>
      </c>
      <c r="F165" s="129" t="s">
        <v>113</v>
      </c>
      <c r="G165" s="129" t="s">
        <v>1184</v>
      </c>
      <c r="H165" s="145" t="s">
        <v>2526</v>
      </c>
      <c r="I165" s="129" t="s">
        <v>30</v>
      </c>
      <c r="J165" s="48">
        <v>1</v>
      </c>
      <c r="K165" s="129">
        <v>2021</v>
      </c>
      <c r="L165" s="48">
        <v>2</v>
      </c>
      <c r="M165" s="48">
        <v>5</v>
      </c>
      <c r="N165" s="129" t="s">
        <v>572</v>
      </c>
      <c r="O165" s="129" t="s">
        <v>278</v>
      </c>
      <c r="P165" s="129" t="s">
        <v>237</v>
      </c>
      <c r="Q165" s="129" t="s">
        <v>113</v>
      </c>
    </row>
    <row r="166" spans="1:17" ht="65" x14ac:dyDescent="0.2">
      <c r="A166" s="129" t="s">
        <v>560</v>
      </c>
      <c r="B166" s="129" t="s">
        <v>1185</v>
      </c>
      <c r="C166" s="145" t="s">
        <v>2373</v>
      </c>
      <c r="D166" s="149">
        <v>100</v>
      </c>
      <c r="E166" s="129" t="s">
        <v>568</v>
      </c>
      <c r="F166" s="129" t="s">
        <v>113</v>
      </c>
      <c r="G166" s="129" t="s">
        <v>997</v>
      </c>
      <c r="H166" s="145" t="s">
        <v>2527</v>
      </c>
      <c r="I166" s="129" t="s">
        <v>30</v>
      </c>
      <c r="J166" s="48">
        <v>150</v>
      </c>
      <c r="K166" s="129">
        <v>2021</v>
      </c>
      <c r="L166" s="48" t="s">
        <v>1186</v>
      </c>
      <c r="M166" s="48" t="s">
        <v>1187</v>
      </c>
      <c r="N166" s="129" t="s">
        <v>113</v>
      </c>
      <c r="O166" s="129" t="s">
        <v>278</v>
      </c>
      <c r="P166" s="129" t="s">
        <v>237</v>
      </c>
      <c r="Q166" s="129" t="s">
        <v>1125</v>
      </c>
    </row>
    <row r="167" spans="1:17" ht="39" x14ac:dyDescent="0.2">
      <c r="A167" s="129" t="s">
        <v>563</v>
      </c>
      <c r="B167" s="129" t="s">
        <v>85</v>
      </c>
      <c r="C167" s="145" t="s">
        <v>2376</v>
      </c>
      <c r="D167" s="149">
        <v>60</v>
      </c>
      <c r="E167" s="129" t="s">
        <v>241</v>
      </c>
      <c r="F167" s="129" t="s">
        <v>113</v>
      </c>
      <c r="G167" s="129" t="s">
        <v>867</v>
      </c>
      <c r="H167" s="1" t="s">
        <v>1188</v>
      </c>
      <c r="I167" s="86" t="s">
        <v>1189</v>
      </c>
      <c r="J167" s="24" t="s">
        <v>592</v>
      </c>
      <c r="K167" s="86">
        <v>2021</v>
      </c>
      <c r="L167" s="24" t="s">
        <v>587</v>
      </c>
      <c r="M167" s="24" t="s">
        <v>303</v>
      </c>
      <c r="N167" s="86" t="s">
        <v>572</v>
      </c>
      <c r="O167" s="86" t="s">
        <v>278</v>
      </c>
      <c r="P167" s="129" t="s">
        <v>237</v>
      </c>
      <c r="Q167" s="129" t="s">
        <v>1125</v>
      </c>
    </row>
    <row r="168" spans="1:17" ht="52" x14ac:dyDescent="0.2">
      <c r="A168" s="401" t="s">
        <v>567</v>
      </c>
      <c r="B168" s="401" t="s">
        <v>1190</v>
      </c>
      <c r="C168" s="402" t="s">
        <v>2377</v>
      </c>
      <c r="D168" s="433">
        <v>3200</v>
      </c>
      <c r="E168" s="401" t="s">
        <v>568</v>
      </c>
      <c r="F168" s="129" t="s">
        <v>2751</v>
      </c>
      <c r="G168" s="129" t="s">
        <v>1191</v>
      </c>
      <c r="H168" s="145" t="s">
        <v>2531</v>
      </c>
      <c r="I168" s="129" t="s">
        <v>30</v>
      </c>
      <c r="J168" s="8">
        <v>2</v>
      </c>
      <c r="K168" s="129">
        <v>2021</v>
      </c>
      <c r="L168" s="8">
        <v>3</v>
      </c>
      <c r="M168" s="8">
        <v>8</v>
      </c>
      <c r="N168" s="401" t="s">
        <v>572</v>
      </c>
      <c r="O168" s="401" t="s">
        <v>278</v>
      </c>
      <c r="P168" s="401" t="s">
        <v>237</v>
      </c>
      <c r="Q168" s="401" t="s">
        <v>1192</v>
      </c>
    </row>
    <row r="169" spans="1:17" ht="60" customHeight="1" x14ac:dyDescent="0.2">
      <c r="A169" s="401"/>
      <c r="B169" s="401"/>
      <c r="C169" s="402"/>
      <c r="D169" s="433"/>
      <c r="E169" s="401"/>
      <c r="F169" s="129" t="s">
        <v>2751</v>
      </c>
      <c r="G169" s="129" t="s">
        <v>1193</v>
      </c>
      <c r="H169" s="145" t="s">
        <v>1194</v>
      </c>
      <c r="I169" s="129" t="s">
        <v>30</v>
      </c>
      <c r="J169" s="8">
        <v>6204</v>
      </c>
      <c r="K169" s="129">
        <v>2021</v>
      </c>
      <c r="L169" s="8">
        <v>10000</v>
      </c>
      <c r="M169" s="8">
        <v>30000</v>
      </c>
      <c r="N169" s="408"/>
      <c r="O169" s="408"/>
      <c r="P169" s="408"/>
      <c r="Q169" s="401"/>
    </row>
  </sheetData>
  <mergeCells count="330">
    <mergeCell ref="O163:O164"/>
    <mergeCell ref="P163:P164"/>
    <mergeCell ref="Q163:Q164"/>
    <mergeCell ref="A168:A169"/>
    <mergeCell ref="B168:B169"/>
    <mergeCell ref="C168:C169"/>
    <mergeCell ref="D168:D169"/>
    <mergeCell ref="E168:E169"/>
    <mergeCell ref="N168:N169"/>
    <mergeCell ref="O168:O169"/>
    <mergeCell ref="P168:P169"/>
    <mergeCell ref="Q168:Q169"/>
    <mergeCell ref="A163:A165"/>
    <mergeCell ref="B163:B165"/>
    <mergeCell ref="C163:C165"/>
    <mergeCell ref="D163:D164"/>
    <mergeCell ref="E163:E164"/>
    <mergeCell ref="F163:F164"/>
    <mergeCell ref="G163:G164"/>
    <mergeCell ref="N163:N164"/>
    <mergeCell ref="A156:A158"/>
    <mergeCell ref="B156:B158"/>
    <mergeCell ref="C156:C158"/>
    <mergeCell ref="D156:D158"/>
    <mergeCell ref="E156:E158"/>
    <mergeCell ref="F156:F158"/>
    <mergeCell ref="G156:G158"/>
    <mergeCell ref="A159:A160"/>
    <mergeCell ref="B159:B160"/>
    <mergeCell ref="C159:C160"/>
    <mergeCell ref="D143:D147"/>
    <mergeCell ref="E143:E147"/>
    <mergeCell ref="A148:A150"/>
    <mergeCell ref="B148:B150"/>
    <mergeCell ref="C148:C150"/>
    <mergeCell ref="D148:D149"/>
    <mergeCell ref="E148:E149"/>
    <mergeCell ref="A152:A153"/>
    <mergeCell ref="B152:B153"/>
    <mergeCell ref="C152:C153"/>
    <mergeCell ref="D152:D153"/>
    <mergeCell ref="E152:E153"/>
    <mergeCell ref="A135:A136"/>
    <mergeCell ref="B135:B136"/>
    <mergeCell ref="C135:C136"/>
    <mergeCell ref="A137:A141"/>
    <mergeCell ref="B137:B141"/>
    <mergeCell ref="C137:C141"/>
    <mergeCell ref="A143:A147"/>
    <mergeCell ref="B143:B147"/>
    <mergeCell ref="C143:C147"/>
    <mergeCell ref="O129:O131"/>
    <mergeCell ref="P129:P131"/>
    <mergeCell ref="Q129:Q131"/>
    <mergeCell ref="A132:A133"/>
    <mergeCell ref="B132:B133"/>
    <mergeCell ref="C132:C133"/>
    <mergeCell ref="F132:F133"/>
    <mergeCell ref="G132:G133"/>
    <mergeCell ref="A128:A131"/>
    <mergeCell ref="B128:B131"/>
    <mergeCell ref="C128:C131"/>
    <mergeCell ref="D128:D131"/>
    <mergeCell ref="E128:E131"/>
    <mergeCell ref="F128:F131"/>
    <mergeCell ref="G128:G131"/>
    <mergeCell ref="N129:N131"/>
    <mergeCell ref="O119:O122"/>
    <mergeCell ref="P119:P122"/>
    <mergeCell ref="Q119:Q122"/>
    <mergeCell ref="A124:A126"/>
    <mergeCell ref="B124:B126"/>
    <mergeCell ref="C124:C126"/>
    <mergeCell ref="N124:N126"/>
    <mergeCell ref="O124:O126"/>
    <mergeCell ref="P124:P126"/>
    <mergeCell ref="Q124:Q126"/>
    <mergeCell ref="A115:A116"/>
    <mergeCell ref="B115:B116"/>
    <mergeCell ref="C115:C116"/>
    <mergeCell ref="D115:D116"/>
    <mergeCell ref="E115:E116"/>
    <mergeCell ref="F115:F116"/>
    <mergeCell ref="G115:G116"/>
    <mergeCell ref="A119:A122"/>
    <mergeCell ref="B119:B122"/>
    <mergeCell ref="C119:C122"/>
    <mergeCell ref="F103:F105"/>
    <mergeCell ref="G103:G105"/>
    <mergeCell ref="N103:N105"/>
    <mergeCell ref="A111:A113"/>
    <mergeCell ref="B111:B113"/>
    <mergeCell ref="C111:C113"/>
    <mergeCell ref="D111:D113"/>
    <mergeCell ref="E111:E113"/>
    <mergeCell ref="F111:F113"/>
    <mergeCell ref="G111:G113"/>
    <mergeCell ref="N92:N93"/>
    <mergeCell ref="O92:O93"/>
    <mergeCell ref="P92:P93"/>
    <mergeCell ref="Q103:Q105"/>
    <mergeCell ref="A106:A108"/>
    <mergeCell ref="B106:B108"/>
    <mergeCell ref="C106:C108"/>
    <mergeCell ref="Q106:Q107"/>
    <mergeCell ref="A109:A110"/>
    <mergeCell ref="B109:B110"/>
    <mergeCell ref="C109:C110"/>
    <mergeCell ref="D109:D110"/>
    <mergeCell ref="E109:E110"/>
    <mergeCell ref="F109:F110"/>
    <mergeCell ref="G109:G110"/>
    <mergeCell ref="N109:N110"/>
    <mergeCell ref="O109:O110"/>
    <mergeCell ref="P109:P110"/>
    <mergeCell ref="Q109:Q110"/>
    <mergeCell ref="A103:A105"/>
    <mergeCell ref="B103:B105"/>
    <mergeCell ref="C103:C105"/>
    <mergeCell ref="D103:D105"/>
    <mergeCell ref="E103:E105"/>
    <mergeCell ref="A101:A102"/>
    <mergeCell ref="B101:B102"/>
    <mergeCell ref="C101:C102"/>
    <mergeCell ref="D101:D102"/>
    <mergeCell ref="E101:E102"/>
    <mergeCell ref="F101:F102"/>
    <mergeCell ref="G101:G102"/>
    <mergeCell ref="A92:A93"/>
    <mergeCell ref="B92:B93"/>
    <mergeCell ref="C92:C93"/>
    <mergeCell ref="D92:D93"/>
    <mergeCell ref="E92:E93"/>
    <mergeCell ref="O103:O105"/>
    <mergeCell ref="P103:P105"/>
    <mergeCell ref="P86:P87"/>
    <mergeCell ref="Q86:Q87"/>
    <mergeCell ref="A89:A91"/>
    <mergeCell ref="B89:B91"/>
    <mergeCell ref="C89:C91"/>
    <mergeCell ref="O89:O90"/>
    <mergeCell ref="P89:P90"/>
    <mergeCell ref="Q89:Q90"/>
    <mergeCell ref="A86:A87"/>
    <mergeCell ref="B86:B87"/>
    <mergeCell ref="C86:C87"/>
    <mergeCell ref="D86:D87"/>
    <mergeCell ref="E86:E87"/>
    <mergeCell ref="F86:F87"/>
    <mergeCell ref="G86:G87"/>
    <mergeCell ref="O86:O87"/>
    <mergeCell ref="Q92:Q93"/>
    <mergeCell ref="A98:A99"/>
    <mergeCell ref="B98:B99"/>
    <mergeCell ref="C98:C99"/>
    <mergeCell ref="D98:D99"/>
    <mergeCell ref="E98:E99"/>
    <mergeCell ref="Q77:Q79"/>
    <mergeCell ref="A80:A85"/>
    <mergeCell ref="B80:B85"/>
    <mergeCell ref="C80:C85"/>
    <mergeCell ref="N80:N81"/>
    <mergeCell ref="O80:O81"/>
    <mergeCell ref="P80:P81"/>
    <mergeCell ref="Q80:Q81"/>
    <mergeCell ref="D82:D83"/>
    <mergeCell ref="E82:E83"/>
    <mergeCell ref="F82:F83"/>
    <mergeCell ref="G82:G83"/>
    <mergeCell ref="H82:H83"/>
    <mergeCell ref="N82:N83"/>
    <mergeCell ref="O82:O83"/>
    <mergeCell ref="P82:P83"/>
    <mergeCell ref="Q82:Q83"/>
    <mergeCell ref="A70:A73"/>
    <mergeCell ref="B70:B73"/>
    <mergeCell ref="C70:C73"/>
    <mergeCell ref="F70:F73"/>
    <mergeCell ref="G70:G73"/>
    <mergeCell ref="A74:A79"/>
    <mergeCell ref="B74:B79"/>
    <mergeCell ref="C74:C79"/>
    <mergeCell ref="D74:D76"/>
    <mergeCell ref="E74:E76"/>
    <mergeCell ref="F74:F76"/>
    <mergeCell ref="G74:G76"/>
    <mergeCell ref="D77:D79"/>
    <mergeCell ref="E77:E79"/>
    <mergeCell ref="F77:F79"/>
    <mergeCell ref="G77:G79"/>
    <mergeCell ref="O64:O65"/>
    <mergeCell ref="P64:P65"/>
    <mergeCell ref="Q64:Q65"/>
    <mergeCell ref="E66:E67"/>
    <mergeCell ref="F66:F67"/>
    <mergeCell ref="G66:G67"/>
    <mergeCell ref="A57:A62"/>
    <mergeCell ref="B57:B62"/>
    <mergeCell ref="C57:C62"/>
    <mergeCell ref="D58:D59"/>
    <mergeCell ref="E58:E59"/>
    <mergeCell ref="F58:F59"/>
    <mergeCell ref="A63:A67"/>
    <mergeCell ref="B63:B67"/>
    <mergeCell ref="C63:C67"/>
    <mergeCell ref="D64:D65"/>
    <mergeCell ref="E64:E65"/>
    <mergeCell ref="F64:F65"/>
    <mergeCell ref="G64:G65"/>
    <mergeCell ref="H64:H65"/>
    <mergeCell ref="N64:N65"/>
    <mergeCell ref="G58:G59"/>
    <mergeCell ref="N58:N59"/>
    <mergeCell ref="O58:O59"/>
    <mergeCell ref="P58:P59"/>
    <mergeCell ref="Q58:Q59"/>
    <mergeCell ref="E45:E46"/>
    <mergeCell ref="F45:F46"/>
    <mergeCell ref="G45:G46"/>
    <mergeCell ref="A50:A52"/>
    <mergeCell ref="B50:B52"/>
    <mergeCell ref="C50:C52"/>
    <mergeCell ref="D50:D52"/>
    <mergeCell ref="E50:E52"/>
    <mergeCell ref="F50:F51"/>
    <mergeCell ref="G50:G51"/>
    <mergeCell ref="O50:O52"/>
    <mergeCell ref="P50:P52"/>
    <mergeCell ref="A53:A54"/>
    <mergeCell ref="B53:B54"/>
    <mergeCell ref="C53:C54"/>
    <mergeCell ref="Q53:Q54"/>
    <mergeCell ref="A55:A56"/>
    <mergeCell ref="B55:B56"/>
    <mergeCell ref="C55:C56"/>
    <mergeCell ref="Q55:Q56"/>
    <mergeCell ref="A43:A44"/>
    <mergeCell ref="B43:B44"/>
    <mergeCell ref="C43:C44"/>
    <mergeCell ref="A45:A46"/>
    <mergeCell ref="B45:B46"/>
    <mergeCell ref="C45:C46"/>
    <mergeCell ref="D45:D46"/>
    <mergeCell ref="A34:A36"/>
    <mergeCell ref="B34:B36"/>
    <mergeCell ref="C34:C36"/>
    <mergeCell ref="D34:D36"/>
    <mergeCell ref="E34:E36"/>
    <mergeCell ref="F34:F36"/>
    <mergeCell ref="G34:G36"/>
    <mergeCell ref="A37:A41"/>
    <mergeCell ref="B37:B41"/>
    <mergeCell ref="C37:C41"/>
    <mergeCell ref="Q26:Q28"/>
    <mergeCell ref="A30:A31"/>
    <mergeCell ref="B30:B31"/>
    <mergeCell ref="C30:C31"/>
    <mergeCell ref="A32:A33"/>
    <mergeCell ref="B32:B33"/>
    <mergeCell ref="C32:C33"/>
    <mergeCell ref="D32:D33"/>
    <mergeCell ref="E32:E33"/>
    <mergeCell ref="F32:F33"/>
    <mergeCell ref="G32:G33"/>
    <mergeCell ref="A22:A23"/>
    <mergeCell ref="B22:B23"/>
    <mergeCell ref="C22:C23"/>
    <mergeCell ref="D22:D23"/>
    <mergeCell ref="E22:E23"/>
    <mergeCell ref="A25:A29"/>
    <mergeCell ref="B25:B29"/>
    <mergeCell ref="C25:C29"/>
    <mergeCell ref="A17:A18"/>
    <mergeCell ref="B17:B18"/>
    <mergeCell ref="C17:C18"/>
    <mergeCell ref="D17:D18"/>
    <mergeCell ref="E17:E18"/>
    <mergeCell ref="F17:F18"/>
    <mergeCell ref="G17:G18"/>
    <mergeCell ref="A19:A21"/>
    <mergeCell ref="B19:B21"/>
    <mergeCell ref="C19:C21"/>
    <mergeCell ref="D19:D21"/>
    <mergeCell ref="E19:E21"/>
    <mergeCell ref="F19:F21"/>
    <mergeCell ref="G19:G21"/>
    <mergeCell ref="F11:F16"/>
    <mergeCell ref="G11:G16"/>
    <mergeCell ref="N11:N14"/>
    <mergeCell ref="O11:O14"/>
    <mergeCell ref="P11:P14"/>
    <mergeCell ref="Q11:Q14"/>
    <mergeCell ref="N15:N16"/>
    <mergeCell ref="O15:O16"/>
    <mergeCell ref="P15:P16"/>
    <mergeCell ref="Q15:Q16"/>
    <mergeCell ref="A9:A10"/>
    <mergeCell ref="B9:B10"/>
    <mergeCell ref="C9:C10"/>
    <mergeCell ref="D9:D10"/>
    <mergeCell ref="E9:E10"/>
    <mergeCell ref="A11:A16"/>
    <mergeCell ref="B11:B16"/>
    <mergeCell ref="C11:C16"/>
    <mergeCell ref="D11:D16"/>
    <mergeCell ref="E11:E16"/>
    <mergeCell ref="A7:A8"/>
    <mergeCell ref="B7:B8"/>
    <mergeCell ref="C7:C8"/>
    <mergeCell ref="D7:D8"/>
    <mergeCell ref="E7:E8"/>
    <mergeCell ref="F7:F8"/>
    <mergeCell ref="G7:G8"/>
    <mergeCell ref="Q7:Q8"/>
    <mergeCell ref="N1:Q1"/>
    <mergeCell ref="B2:Q2"/>
    <mergeCell ref="A4:A5"/>
    <mergeCell ref="B4:B5"/>
    <mergeCell ref="C4:C5"/>
    <mergeCell ref="D4:D5"/>
    <mergeCell ref="E4:E5"/>
    <mergeCell ref="F4:G4"/>
    <mergeCell ref="H4:H5"/>
    <mergeCell ref="I4:I5"/>
    <mergeCell ref="J4:K4"/>
    <mergeCell ref="L4:M4"/>
    <mergeCell ref="N4:N5"/>
    <mergeCell ref="O4:O5"/>
    <mergeCell ref="P4:P5"/>
    <mergeCell ref="Q4:Q5"/>
  </mergeCells>
  <conditionalFormatting sqref="I83">
    <cfRule type="notContainsBlanks" dxfId="0" priority="1">
      <formula>LEN(TRIM(I83))&gt;0</formula>
    </cfRule>
  </conditionalFormatting>
  <pageMargins left="0.7" right="0.7" top="0.75" bottom="0.75" header="0.3" footer="0.3"/>
  <pageSetup paperSize="8" scale="6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Q153"/>
  <sheetViews>
    <sheetView tabSelected="1" view="pageBreakPreview" zoomScale="90" zoomScaleNormal="90" zoomScaleSheetLayoutView="70" zoomScalePageLayoutView="90" workbookViewId="0">
      <selection activeCell="F152" sqref="F152"/>
    </sheetView>
  </sheetViews>
  <sheetFormatPr baseColWidth="10" defaultColWidth="9.1640625" defaultRowHeight="13" x14ac:dyDescent="0.2"/>
  <cols>
    <col min="1" max="1" width="6.6640625" style="28" bestFit="1" customWidth="1"/>
    <col min="2" max="2" width="15.6640625" style="135" customWidth="1"/>
    <col min="3" max="3" width="35.6640625" style="135" customWidth="1"/>
    <col min="4" max="4" width="15.6640625" style="27" customWidth="1"/>
    <col min="5" max="5" width="15.6640625" style="28" customWidth="1"/>
    <col min="6" max="6" width="15.6640625" style="135" customWidth="1"/>
    <col min="7" max="7" width="15.6640625" style="28" customWidth="1"/>
    <col min="8" max="8" width="35.6640625" style="174" customWidth="1"/>
    <col min="9" max="9" width="15.6640625" style="27" customWidth="1"/>
    <col min="10" max="10" width="20.6640625" style="29" customWidth="1"/>
    <col min="11" max="11" width="15.6640625" style="39" customWidth="1"/>
    <col min="12" max="13" width="15.6640625" style="29" customWidth="1"/>
    <col min="14" max="17" width="15.6640625" style="135" customWidth="1"/>
    <col min="18" max="16384" width="9.1640625" style="11"/>
  </cols>
  <sheetData>
    <row r="1" spans="1:17" ht="65.25" customHeight="1" x14ac:dyDescent="0.2">
      <c r="A1" s="205"/>
      <c r="B1" s="205"/>
      <c r="C1" s="213"/>
      <c r="D1" s="209"/>
      <c r="E1" s="205"/>
      <c r="F1" s="205"/>
      <c r="G1" s="205"/>
      <c r="H1" s="213"/>
      <c r="I1" s="205"/>
      <c r="J1" s="224"/>
      <c r="K1" s="205"/>
      <c r="L1" s="224"/>
      <c r="M1" s="531" t="s">
        <v>1910</v>
      </c>
      <c r="N1" s="431"/>
      <c r="O1" s="431"/>
      <c r="P1" s="431"/>
      <c r="Q1" s="431"/>
    </row>
    <row r="2" spans="1:17" x14ac:dyDescent="0.2">
      <c r="A2" s="205"/>
      <c r="B2" s="432" t="s">
        <v>1195</v>
      </c>
      <c r="C2" s="432"/>
      <c r="D2" s="432"/>
      <c r="E2" s="432"/>
      <c r="F2" s="432"/>
      <c r="G2" s="432"/>
      <c r="H2" s="432"/>
      <c r="I2" s="432"/>
      <c r="J2" s="432"/>
      <c r="K2" s="432"/>
      <c r="L2" s="432"/>
      <c r="M2" s="432"/>
      <c r="N2" s="432"/>
      <c r="O2" s="432"/>
      <c r="P2" s="432"/>
      <c r="Q2" s="432"/>
    </row>
    <row r="3" spans="1:17" x14ac:dyDescent="0.2">
      <c r="A3" s="205"/>
      <c r="B3" s="155"/>
      <c r="C3" s="14"/>
      <c r="D3" s="55"/>
      <c r="E3" s="155"/>
      <c r="F3" s="155"/>
      <c r="G3" s="155"/>
      <c r="H3" s="14"/>
      <c r="I3" s="155"/>
      <c r="J3" s="56"/>
      <c r="K3" s="155"/>
      <c r="L3" s="56"/>
      <c r="M3" s="56"/>
      <c r="N3" s="155"/>
      <c r="O3" s="155"/>
      <c r="P3" s="155"/>
      <c r="Q3" s="155"/>
    </row>
    <row r="4" spans="1:17" ht="25.5" customHeight="1" x14ac:dyDescent="0.2">
      <c r="A4" s="418" t="s">
        <v>0</v>
      </c>
      <c r="B4" s="418" t="s">
        <v>215</v>
      </c>
      <c r="C4" s="418" t="s">
        <v>216</v>
      </c>
      <c r="D4" s="422" t="s">
        <v>1</v>
      </c>
      <c r="E4" s="418" t="s">
        <v>2</v>
      </c>
      <c r="F4" s="418" t="s">
        <v>218</v>
      </c>
      <c r="G4" s="418"/>
      <c r="H4" s="418" t="s">
        <v>3</v>
      </c>
      <c r="I4" s="428" t="s">
        <v>4</v>
      </c>
      <c r="J4" s="428" t="s">
        <v>5</v>
      </c>
      <c r="K4" s="428"/>
      <c r="L4" s="429" t="s">
        <v>6</v>
      </c>
      <c r="M4" s="429"/>
      <c r="N4" s="418" t="s">
        <v>7</v>
      </c>
      <c r="O4" s="418" t="s">
        <v>8</v>
      </c>
      <c r="P4" s="418" t="s">
        <v>9</v>
      </c>
      <c r="Q4" s="418" t="s">
        <v>10</v>
      </c>
    </row>
    <row r="5" spans="1:17" ht="30" customHeight="1" x14ac:dyDescent="0.2">
      <c r="A5" s="418"/>
      <c r="B5" s="418"/>
      <c r="C5" s="418"/>
      <c r="D5" s="422"/>
      <c r="E5" s="418"/>
      <c r="F5" s="136" t="s">
        <v>11</v>
      </c>
      <c r="G5" s="136" t="s">
        <v>12</v>
      </c>
      <c r="H5" s="418"/>
      <c r="I5" s="428"/>
      <c r="J5" s="139" t="s">
        <v>13</v>
      </c>
      <c r="K5" s="138" t="s">
        <v>14</v>
      </c>
      <c r="L5" s="139" t="s">
        <v>219</v>
      </c>
      <c r="M5" s="139" t="s">
        <v>220</v>
      </c>
      <c r="N5" s="418"/>
      <c r="O5" s="418"/>
      <c r="P5" s="418"/>
      <c r="Q5" s="418"/>
    </row>
    <row r="6" spans="1:17" x14ac:dyDescent="0.2">
      <c r="A6" s="136">
        <v>0</v>
      </c>
      <c r="B6" s="136">
        <v>1</v>
      </c>
      <c r="C6" s="136">
        <v>2</v>
      </c>
      <c r="D6" s="31" t="s">
        <v>2080</v>
      </c>
      <c r="E6" s="136">
        <v>4</v>
      </c>
      <c r="F6" s="136">
        <v>5</v>
      </c>
      <c r="G6" s="136">
        <v>6</v>
      </c>
      <c r="H6" s="136">
        <v>7</v>
      </c>
      <c r="I6" s="136">
        <v>8</v>
      </c>
      <c r="J6" s="357">
        <v>9</v>
      </c>
      <c r="K6" s="357">
        <v>10</v>
      </c>
      <c r="L6" s="357">
        <v>11</v>
      </c>
      <c r="M6" s="357">
        <v>12</v>
      </c>
      <c r="N6" s="357">
        <v>13</v>
      </c>
      <c r="O6" s="357">
        <v>14</v>
      </c>
      <c r="P6" s="357">
        <v>15</v>
      </c>
      <c r="Q6" s="357">
        <v>16</v>
      </c>
    </row>
    <row r="7" spans="1:17" ht="39" x14ac:dyDescent="0.2">
      <c r="A7" s="142">
        <v>1</v>
      </c>
      <c r="B7" s="142">
        <v>5</v>
      </c>
      <c r="C7" s="143" t="s">
        <v>1196</v>
      </c>
      <c r="D7" s="137">
        <f>SUM(D8,D15,D33,D36,D39,D44)</f>
        <v>1622882.8043</v>
      </c>
      <c r="E7" s="142"/>
      <c r="F7" s="142"/>
      <c r="G7" s="142"/>
      <c r="H7" s="143" t="s">
        <v>1197</v>
      </c>
      <c r="I7" s="142" t="s">
        <v>579</v>
      </c>
      <c r="J7" s="57">
        <v>44.7</v>
      </c>
      <c r="K7" s="142">
        <v>2020</v>
      </c>
      <c r="L7" s="57">
        <v>51.2</v>
      </c>
      <c r="M7" s="57">
        <v>60.7</v>
      </c>
      <c r="N7" s="142" t="s">
        <v>1323</v>
      </c>
      <c r="O7" s="142" t="s">
        <v>1198</v>
      </c>
      <c r="P7" s="142" t="s">
        <v>237</v>
      </c>
      <c r="Q7" s="142" t="s">
        <v>187</v>
      </c>
    </row>
    <row r="8" spans="1:17" ht="78" x14ac:dyDescent="0.2">
      <c r="A8" s="142">
        <v>1.1000000000000001</v>
      </c>
      <c r="B8" s="142">
        <v>5.0999999999999996</v>
      </c>
      <c r="C8" s="143" t="s">
        <v>1199</v>
      </c>
      <c r="D8" s="137">
        <f>SUM(D9:D14)</f>
        <v>1020</v>
      </c>
      <c r="E8" s="142"/>
      <c r="F8" s="142" t="s">
        <v>649</v>
      </c>
      <c r="G8" s="142" t="s">
        <v>1200</v>
      </c>
      <c r="H8" s="143" t="s">
        <v>1201</v>
      </c>
      <c r="I8" s="142" t="s">
        <v>579</v>
      </c>
      <c r="J8" s="139">
        <v>0</v>
      </c>
      <c r="K8" s="142">
        <v>2022</v>
      </c>
      <c r="L8" s="57">
        <v>100</v>
      </c>
      <c r="M8" s="57">
        <v>100</v>
      </c>
      <c r="N8" s="142" t="s">
        <v>1202</v>
      </c>
      <c r="O8" s="142" t="s">
        <v>1198</v>
      </c>
      <c r="P8" s="142" t="s">
        <v>237</v>
      </c>
      <c r="Q8" s="142" t="s">
        <v>187</v>
      </c>
    </row>
    <row r="9" spans="1:17" ht="65" x14ac:dyDescent="0.2">
      <c r="A9" s="194" t="s">
        <v>226</v>
      </c>
      <c r="B9" s="194" t="s">
        <v>524</v>
      </c>
      <c r="C9" s="216" t="s">
        <v>2379</v>
      </c>
      <c r="D9" s="210">
        <v>1000</v>
      </c>
      <c r="E9" s="194" t="s">
        <v>46</v>
      </c>
      <c r="F9" s="194" t="s">
        <v>187</v>
      </c>
      <c r="G9" s="194" t="s">
        <v>1200</v>
      </c>
      <c r="H9" s="216" t="s">
        <v>1203</v>
      </c>
      <c r="I9" s="194" t="s">
        <v>585</v>
      </c>
      <c r="J9" s="208" t="s">
        <v>586</v>
      </c>
      <c r="K9" s="194">
        <v>2022</v>
      </c>
      <c r="L9" s="208" t="s">
        <v>915</v>
      </c>
      <c r="M9" s="208" t="s">
        <v>915</v>
      </c>
      <c r="N9" s="194" t="s">
        <v>1204</v>
      </c>
      <c r="O9" s="194" t="s">
        <v>1198</v>
      </c>
      <c r="P9" s="194" t="s">
        <v>237</v>
      </c>
      <c r="Q9" s="194" t="s">
        <v>187</v>
      </c>
    </row>
    <row r="10" spans="1:17" ht="52" x14ac:dyDescent="0.2">
      <c r="A10" s="194" t="s">
        <v>40</v>
      </c>
      <c r="B10" s="194" t="s">
        <v>524</v>
      </c>
      <c r="C10" s="216" t="s">
        <v>1205</v>
      </c>
      <c r="D10" s="210">
        <v>10</v>
      </c>
      <c r="E10" s="194" t="s">
        <v>46</v>
      </c>
      <c r="F10" s="194" t="s">
        <v>187</v>
      </c>
      <c r="G10" s="194" t="s">
        <v>1206</v>
      </c>
      <c r="H10" s="216" t="s">
        <v>2539</v>
      </c>
      <c r="I10" s="194" t="s">
        <v>30</v>
      </c>
      <c r="J10" s="208">
        <v>76</v>
      </c>
      <c r="K10" s="194">
        <v>2022</v>
      </c>
      <c r="L10" s="208">
        <v>150</v>
      </c>
      <c r="M10" s="208">
        <v>150</v>
      </c>
      <c r="N10" s="194" t="s">
        <v>1207</v>
      </c>
      <c r="O10" s="194" t="s">
        <v>2019</v>
      </c>
      <c r="P10" s="194" t="s">
        <v>237</v>
      </c>
      <c r="Q10" s="194" t="s">
        <v>187</v>
      </c>
    </row>
    <row r="11" spans="1:17" ht="78" x14ac:dyDescent="0.2">
      <c r="A11" s="194" t="s">
        <v>232</v>
      </c>
      <c r="B11" s="194" t="s">
        <v>524</v>
      </c>
      <c r="C11" s="216" t="s">
        <v>1208</v>
      </c>
      <c r="D11" s="210">
        <v>5</v>
      </c>
      <c r="E11" s="194" t="s">
        <v>46</v>
      </c>
      <c r="F11" s="194" t="s">
        <v>187</v>
      </c>
      <c r="G11" s="194" t="s">
        <v>1206</v>
      </c>
      <c r="H11" s="216" t="s">
        <v>1209</v>
      </c>
      <c r="I11" s="194" t="s">
        <v>585</v>
      </c>
      <c r="J11" s="208" t="s">
        <v>586</v>
      </c>
      <c r="K11" s="194">
        <v>2022</v>
      </c>
      <c r="L11" s="208" t="s">
        <v>592</v>
      </c>
      <c r="M11" s="208" t="s">
        <v>915</v>
      </c>
      <c r="N11" s="194" t="s">
        <v>1210</v>
      </c>
      <c r="O11" s="194" t="s">
        <v>2020</v>
      </c>
      <c r="P11" s="194" t="s">
        <v>2021</v>
      </c>
      <c r="Q11" s="194" t="s">
        <v>187</v>
      </c>
    </row>
    <row r="12" spans="1:17" ht="78" x14ac:dyDescent="0.2">
      <c r="A12" s="194" t="s">
        <v>247</v>
      </c>
      <c r="B12" s="194" t="s">
        <v>524</v>
      </c>
      <c r="C12" s="216" t="s">
        <v>1212</v>
      </c>
      <c r="D12" s="210"/>
      <c r="E12" s="194"/>
      <c r="F12" s="194" t="s">
        <v>1213</v>
      </c>
      <c r="G12" s="194" t="s">
        <v>204</v>
      </c>
      <c r="H12" s="216" t="s">
        <v>1214</v>
      </c>
      <c r="I12" s="194" t="s">
        <v>585</v>
      </c>
      <c r="J12" s="208" t="s">
        <v>586</v>
      </c>
      <c r="K12" s="194">
        <v>2022</v>
      </c>
      <c r="L12" s="208" t="s">
        <v>592</v>
      </c>
      <c r="M12" s="208" t="s">
        <v>1215</v>
      </c>
      <c r="N12" s="194" t="s">
        <v>1216</v>
      </c>
      <c r="O12" s="194" t="s">
        <v>2020</v>
      </c>
      <c r="P12" s="194" t="s">
        <v>258</v>
      </c>
      <c r="Q12" s="194" t="s">
        <v>1213</v>
      </c>
    </row>
    <row r="13" spans="1:17" ht="78" x14ac:dyDescent="0.2">
      <c r="A13" s="194" t="s">
        <v>253</v>
      </c>
      <c r="B13" s="194" t="s">
        <v>1211</v>
      </c>
      <c r="C13" s="216" t="s">
        <v>1217</v>
      </c>
      <c r="D13" s="210"/>
      <c r="E13" s="194"/>
      <c r="F13" s="194" t="s">
        <v>1218</v>
      </c>
      <c r="G13" s="194" t="s">
        <v>187</v>
      </c>
      <c r="H13" s="216" t="s">
        <v>2537</v>
      </c>
      <c r="I13" s="194" t="s">
        <v>38</v>
      </c>
      <c r="J13" s="204">
        <v>575</v>
      </c>
      <c r="K13" s="194" t="s">
        <v>1219</v>
      </c>
      <c r="L13" s="204">
        <v>0</v>
      </c>
      <c r="M13" s="204">
        <v>0</v>
      </c>
      <c r="N13" s="194" t="s">
        <v>1220</v>
      </c>
      <c r="O13" s="194" t="s">
        <v>1221</v>
      </c>
      <c r="P13" s="194" t="s">
        <v>258</v>
      </c>
      <c r="Q13" s="194" t="s">
        <v>1218</v>
      </c>
    </row>
    <row r="14" spans="1:17" ht="78" x14ac:dyDescent="0.2">
      <c r="A14" s="194" t="s">
        <v>1222</v>
      </c>
      <c r="B14" s="194" t="s">
        <v>524</v>
      </c>
      <c r="C14" s="216" t="s">
        <v>1223</v>
      </c>
      <c r="D14" s="210">
        <v>5</v>
      </c>
      <c r="E14" s="194" t="s">
        <v>46</v>
      </c>
      <c r="F14" s="194" t="s">
        <v>1218</v>
      </c>
      <c r="G14" s="194" t="s">
        <v>187</v>
      </c>
      <c r="H14" s="216" t="s">
        <v>1224</v>
      </c>
      <c r="I14" s="194" t="s">
        <v>579</v>
      </c>
      <c r="J14" s="208">
        <v>40</v>
      </c>
      <c r="K14" s="194">
        <v>2022</v>
      </c>
      <c r="L14" s="208">
        <v>100</v>
      </c>
      <c r="M14" s="208">
        <v>100</v>
      </c>
      <c r="N14" s="194" t="s">
        <v>1220</v>
      </c>
      <c r="O14" s="194" t="s">
        <v>1225</v>
      </c>
      <c r="P14" s="194" t="s">
        <v>237</v>
      </c>
      <c r="Q14" s="194" t="s">
        <v>1213</v>
      </c>
    </row>
    <row r="15" spans="1:17" ht="26" x14ac:dyDescent="0.2">
      <c r="A15" s="142">
        <v>1.2</v>
      </c>
      <c r="B15" s="142">
        <v>5.0999999999999996</v>
      </c>
      <c r="C15" s="143" t="s">
        <v>1226</v>
      </c>
      <c r="D15" s="137">
        <f>SUM(D16:D32)</f>
        <v>1161590.1043</v>
      </c>
      <c r="E15" s="142"/>
      <c r="F15" s="142" t="s">
        <v>649</v>
      </c>
      <c r="G15" s="142" t="s">
        <v>1200</v>
      </c>
      <c r="H15" s="143" t="s">
        <v>1201</v>
      </c>
      <c r="I15" s="142" t="s">
        <v>579</v>
      </c>
      <c r="J15" s="139">
        <v>0</v>
      </c>
      <c r="K15" s="142">
        <v>2022</v>
      </c>
      <c r="L15" s="57">
        <v>100</v>
      </c>
      <c r="M15" s="57">
        <v>100</v>
      </c>
      <c r="N15" s="142" t="s">
        <v>1220</v>
      </c>
      <c r="O15" s="142" t="s">
        <v>1227</v>
      </c>
      <c r="P15" s="142" t="s">
        <v>1228</v>
      </c>
      <c r="Q15" s="142" t="s">
        <v>1229</v>
      </c>
    </row>
    <row r="16" spans="1:17" ht="52" x14ac:dyDescent="0.2">
      <c r="A16" s="194" t="s">
        <v>267</v>
      </c>
      <c r="B16" s="417" t="s">
        <v>534</v>
      </c>
      <c r="C16" s="216" t="s">
        <v>2381</v>
      </c>
      <c r="D16" s="210">
        <v>27212.44</v>
      </c>
      <c r="E16" s="194" t="s">
        <v>46</v>
      </c>
      <c r="F16" s="194" t="s">
        <v>1230</v>
      </c>
      <c r="G16" s="194" t="s">
        <v>1231</v>
      </c>
      <c r="H16" s="216" t="s">
        <v>2540</v>
      </c>
      <c r="I16" s="194" t="s">
        <v>30</v>
      </c>
      <c r="J16" s="204">
        <v>504</v>
      </c>
      <c r="K16" s="194">
        <v>2022</v>
      </c>
      <c r="L16" s="220">
        <v>699</v>
      </c>
      <c r="M16" s="220">
        <v>780</v>
      </c>
      <c r="N16" s="194" t="s">
        <v>2025</v>
      </c>
      <c r="O16" s="194" t="s">
        <v>2026</v>
      </c>
      <c r="P16" s="194" t="s">
        <v>237</v>
      </c>
      <c r="Q16" s="194" t="s">
        <v>1230</v>
      </c>
    </row>
    <row r="17" spans="1:17" ht="65" x14ac:dyDescent="0.2">
      <c r="A17" s="194" t="s">
        <v>634</v>
      </c>
      <c r="B17" s="417"/>
      <c r="C17" s="216" t="s">
        <v>2384</v>
      </c>
      <c r="D17" s="210"/>
      <c r="E17" s="194"/>
      <c r="F17" s="194" t="s">
        <v>1230</v>
      </c>
      <c r="G17" s="194" t="s">
        <v>224</v>
      </c>
      <c r="H17" s="216" t="s">
        <v>2541</v>
      </c>
      <c r="I17" s="194" t="s">
        <v>30</v>
      </c>
      <c r="J17" s="204" t="s">
        <v>1233</v>
      </c>
      <c r="K17" s="194">
        <v>2022</v>
      </c>
      <c r="L17" s="204" t="s">
        <v>1234</v>
      </c>
      <c r="M17" s="204">
        <v>3</v>
      </c>
      <c r="N17" s="194" t="s">
        <v>1235</v>
      </c>
      <c r="O17" s="417" t="s">
        <v>1227</v>
      </c>
      <c r="P17" s="194" t="s">
        <v>1228</v>
      </c>
      <c r="Q17" s="194" t="s">
        <v>1230</v>
      </c>
    </row>
    <row r="18" spans="1:17" ht="78" x14ac:dyDescent="0.2">
      <c r="A18" s="194" t="s">
        <v>1236</v>
      </c>
      <c r="B18" s="417"/>
      <c r="C18" s="216" t="s">
        <v>2859</v>
      </c>
      <c r="D18" s="210">
        <v>100</v>
      </c>
      <c r="E18" s="194" t="s">
        <v>46</v>
      </c>
      <c r="F18" s="194" t="s">
        <v>1230</v>
      </c>
      <c r="G18" s="194" t="s">
        <v>224</v>
      </c>
      <c r="H18" s="216" t="s">
        <v>1238</v>
      </c>
      <c r="I18" s="194" t="s">
        <v>30</v>
      </c>
      <c r="J18" s="204">
        <v>0</v>
      </c>
      <c r="K18" s="194">
        <v>2022</v>
      </c>
      <c r="L18" s="204">
        <v>1</v>
      </c>
      <c r="M18" s="204">
        <v>1</v>
      </c>
      <c r="N18" s="194" t="s">
        <v>1239</v>
      </c>
      <c r="O18" s="417"/>
      <c r="P18" s="194" t="s">
        <v>237</v>
      </c>
      <c r="Q18" s="194" t="s">
        <v>1230</v>
      </c>
    </row>
    <row r="19" spans="1:17" ht="78" x14ac:dyDescent="0.2">
      <c r="A19" s="194" t="s">
        <v>917</v>
      </c>
      <c r="B19" s="417"/>
      <c r="C19" s="216" t="s">
        <v>2385</v>
      </c>
      <c r="D19" s="297">
        <v>1049526</v>
      </c>
      <c r="E19" s="194" t="s">
        <v>46</v>
      </c>
      <c r="F19" s="194" t="s">
        <v>1240</v>
      </c>
      <c r="G19" s="194" t="s">
        <v>187</v>
      </c>
      <c r="H19" s="216" t="s">
        <v>1244</v>
      </c>
      <c r="I19" s="194" t="s">
        <v>237</v>
      </c>
      <c r="J19" s="204" t="s">
        <v>1245</v>
      </c>
      <c r="K19" s="194">
        <v>2022</v>
      </c>
      <c r="L19" s="204">
        <v>300</v>
      </c>
      <c r="M19" s="204">
        <v>100</v>
      </c>
      <c r="N19" s="194" t="s">
        <v>1242</v>
      </c>
      <c r="O19" s="417"/>
      <c r="P19" s="194" t="s">
        <v>1228</v>
      </c>
      <c r="Q19" s="194" t="s">
        <v>1240</v>
      </c>
    </row>
    <row r="20" spans="1:17" ht="65" x14ac:dyDescent="0.2">
      <c r="A20" s="194" t="s">
        <v>1243</v>
      </c>
      <c r="B20" s="417"/>
      <c r="C20" s="216" t="s">
        <v>2387</v>
      </c>
      <c r="D20" s="210">
        <v>75196.664300000004</v>
      </c>
      <c r="E20" s="194" t="s">
        <v>46</v>
      </c>
      <c r="F20" s="194" t="s">
        <v>1230</v>
      </c>
      <c r="G20" s="194"/>
      <c r="H20" s="216" t="s">
        <v>1241</v>
      </c>
      <c r="I20" s="194" t="s">
        <v>237</v>
      </c>
      <c r="J20" s="204">
        <v>75196.664300000004</v>
      </c>
      <c r="K20" s="194">
        <v>2022</v>
      </c>
      <c r="L20" s="204">
        <v>125816.77</v>
      </c>
      <c r="M20" s="204">
        <v>134415.432</v>
      </c>
      <c r="N20" s="194" t="s">
        <v>1246</v>
      </c>
      <c r="O20" s="194" t="s">
        <v>1247</v>
      </c>
      <c r="P20" s="194" t="s">
        <v>237</v>
      </c>
      <c r="Q20" s="194" t="s">
        <v>1230</v>
      </c>
    </row>
    <row r="21" spans="1:17" ht="91" x14ac:dyDescent="0.2">
      <c r="A21" s="194" t="s">
        <v>1248</v>
      </c>
      <c r="B21" s="417"/>
      <c r="C21" s="216" t="s">
        <v>2389</v>
      </c>
      <c r="D21" s="210">
        <v>5</v>
      </c>
      <c r="E21" s="194" t="s">
        <v>46</v>
      </c>
      <c r="F21" s="194" t="s">
        <v>1230</v>
      </c>
      <c r="G21" s="194" t="s">
        <v>47</v>
      </c>
      <c r="H21" s="216" t="s">
        <v>1249</v>
      </c>
      <c r="I21" s="194" t="s">
        <v>30</v>
      </c>
      <c r="J21" s="204">
        <v>0</v>
      </c>
      <c r="K21" s="194">
        <v>2022</v>
      </c>
      <c r="L21" s="204">
        <v>1</v>
      </c>
      <c r="M21" s="204">
        <v>1</v>
      </c>
      <c r="N21" s="194" t="s">
        <v>1250</v>
      </c>
      <c r="O21" s="417" t="s">
        <v>1227</v>
      </c>
      <c r="P21" s="194" t="s">
        <v>237</v>
      </c>
      <c r="Q21" s="194" t="s">
        <v>1230</v>
      </c>
    </row>
    <row r="22" spans="1:17" ht="78" x14ac:dyDescent="0.2">
      <c r="A22" s="194" t="s">
        <v>1251</v>
      </c>
      <c r="B22" s="417"/>
      <c r="C22" s="216" t="s">
        <v>2391</v>
      </c>
      <c r="D22" s="210"/>
      <c r="E22" s="194"/>
      <c r="F22" s="194" t="s">
        <v>1230</v>
      </c>
      <c r="G22" s="194"/>
      <c r="H22" s="216" t="s">
        <v>1252</v>
      </c>
      <c r="I22" s="194" t="s">
        <v>30</v>
      </c>
      <c r="J22" s="204" t="s">
        <v>1253</v>
      </c>
      <c r="K22" s="194">
        <v>2022</v>
      </c>
      <c r="L22" s="204">
        <v>1</v>
      </c>
      <c r="M22" s="204"/>
      <c r="N22" s="194" t="s">
        <v>1254</v>
      </c>
      <c r="O22" s="417"/>
      <c r="P22" s="194" t="s">
        <v>237</v>
      </c>
      <c r="Q22" s="194" t="s">
        <v>1230</v>
      </c>
    </row>
    <row r="23" spans="1:17" ht="117" x14ac:dyDescent="0.2">
      <c r="A23" s="194" t="s">
        <v>1255</v>
      </c>
      <c r="B23" s="417"/>
      <c r="C23" s="238" t="s">
        <v>2392</v>
      </c>
      <c r="D23" s="210">
        <v>1190</v>
      </c>
      <c r="E23" s="194" t="s">
        <v>46</v>
      </c>
      <c r="F23" s="194" t="s">
        <v>1230</v>
      </c>
      <c r="G23" s="194" t="s">
        <v>165</v>
      </c>
      <c r="H23" s="216" t="s">
        <v>1256</v>
      </c>
      <c r="I23" s="194" t="s">
        <v>237</v>
      </c>
      <c r="J23" s="204" t="s">
        <v>1257</v>
      </c>
      <c r="K23" s="194">
        <v>2022</v>
      </c>
      <c r="L23" s="204">
        <v>12000</v>
      </c>
      <c r="M23" s="204">
        <v>12000</v>
      </c>
      <c r="N23" s="194" t="s">
        <v>1258</v>
      </c>
      <c r="O23" s="194" t="s">
        <v>1247</v>
      </c>
      <c r="P23" s="194" t="s">
        <v>237</v>
      </c>
      <c r="Q23" s="194" t="s">
        <v>1230</v>
      </c>
    </row>
    <row r="24" spans="1:17" ht="143" x14ac:dyDescent="0.2">
      <c r="A24" s="194" t="s">
        <v>1259</v>
      </c>
      <c r="B24" s="417"/>
      <c r="C24" s="216" t="s">
        <v>2393</v>
      </c>
      <c r="D24" s="210">
        <v>250</v>
      </c>
      <c r="E24" s="194" t="s">
        <v>46</v>
      </c>
      <c r="F24" s="194" t="s">
        <v>1260</v>
      </c>
      <c r="G24" s="194" t="s">
        <v>187</v>
      </c>
      <c r="H24" s="216" t="s">
        <v>1261</v>
      </c>
      <c r="I24" s="194" t="s">
        <v>18</v>
      </c>
      <c r="J24" s="208">
        <v>77.8</v>
      </c>
      <c r="K24" s="194">
        <v>2022</v>
      </c>
      <c r="L24" s="208">
        <v>90</v>
      </c>
      <c r="M24" s="208">
        <v>100</v>
      </c>
      <c r="N24" s="194" t="s">
        <v>2029</v>
      </c>
      <c r="O24" s="417" t="s">
        <v>1227</v>
      </c>
      <c r="P24" s="194" t="s">
        <v>1262</v>
      </c>
      <c r="Q24" s="194" t="s">
        <v>1260</v>
      </c>
    </row>
    <row r="25" spans="1:17" ht="52" x14ac:dyDescent="0.2">
      <c r="A25" s="194" t="s">
        <v>52</v>
      </c>
      <c r="B25" s="417"/>
      <c r="C25" s="216" t="s">
        <v>1263</v>
      </c>
      <c r="D25" s="210">
        <v>10</v>
      </c>
      <c r="E25" s="194" t="s">
        <v>46</v>
      </c>
      <c r="F25" s="194" t="s">
        <v>1260</v>
      </c>
      <c r="G25" s="194" t="s">
        <v>1264</v>
      </c>
      <c r="H25" s="216" t="s">
        <v>1265</v>
      </c>
      <c r="I25" s="194" t="s">
        <v>30</v>
      </c>
      <c r="J25" s="204">
        <v>0</v>
      </c>
      <c r="K25" s="194">
        <v>2022</v>
      </c>
      <c r="L25" s="204">
        <v>1</v>
      </c>
      <c r="M25" s="204">
        <v>1</v>
      </c>
      <c r="N25" s="194" t="s">
        <v>1266</v>
      </c>
      <c r="O25" s="417"/>
      <c r="P25" s="194" t="s">
        <v>237</v>
      </c>
      <c r="Q25" s="194" t="s">
        <v>1260</v>
      </c>
    </row>
    <row r="26" spans="1:17" ht="91" x14ac:dyDescent="0.2">
      <c r="A26" s="194" t="s">
        <v>1267</v>
      </c>
      <c r="B26" s="417"/>
      <c r="C26" s="216" t="s">
        <v>2394</v>
      </c>
      <c r="D26" s="210">
        <v>20</v>
      </c>
      <c r="E26" s="194" t="s">
        <v>46</v>
      </c>
      <c r="F26" s="194" t="s">
        <v>1268</v>
      </c>
      <c r="G26" s="194"/>
      <c r="H26" s="216" t="s">
        <v>1269</v>
      </c>
      <c r="I26" s="194" t="s">
        <v>30</v>
      </c>
      <c r="J26" s="204">
        <v>0</v>
      </c>
      <c r="K26" s="194">
        <v>2022</v>
      </c>
      <c r="L26" s="204">
        <v>2</v>
      </c>
      <c r="M26" s="204"/>
      <c r="N26" s="194" t="s">
        <v>1270</v>
      </c>
      <c r="O26" s="194" t="s">
        <v>1247</v>
      </c>
      <c r="P26" s="194" t="s">
        <v>237</v>
      </c>
      <c r="Q26" s="194" t="s">
        <v>1271</v>
      </c>
    </row>
    <row r="27" spans="1:17" ht="42.75" customHeight="1" x14ac:dyDescent="0.2">
      <c r="A27" s="417" t="s">
        <v>1272</v>
      </c>
      <c r="B27" s="417"/>
      <c r="C27" s="426" t="s">
        <v>1273</v>
      </c>
      <c r="D27" s="532">
        <v>3810</v>
      </c>
      <c r="E27" s="417" t="s">
        <v>46</v>
      </c>
      <c r="F27" s="417" t="s">
        <v>1230</v>
      </c>
      <c r="G27" s="417" t="s">
        <v>1274</v>
      </c>
      <c r="H27" s="423" t="s">
        <v>1275</v>
      </c>
      <c r="I27" s="417" t="s">
        <v>18</v>
      </c>
      <c r="J27" s="425">
        <v>23.6</v>
      </c>
      <c r="K27" s="417">
        <v>2022</v>
      </c>
      <c r="L27" s="425">
        <v>25</v>
      </c>
      <c r="M27" s="425">
        <v>30</v>
      </c>
      <c r="N27" s="417" t="s">
        <v>1276</v>
      </c>
      <c r="O27" s="417" t="s">
        <v>1227</v>
      </c>
      <c r="P27" s="417" t="s">
        <v>237</v>
      </c>
      <c r="Q27" s="417" t="s">
        <v>1230</v>
      </c>
    </row>
    <row r="28" spans="1:17" ht="42.75" customHeight="1" x14ac:dyDescent="0.2">
      <c r="A28" s="417"/>
      <c r="B28" s="417"/>
      <c r="C28" s="426"/>
      <c r="D28" s="532"/>
      <c r="E28" s="417"/>
      <c r="F28" s="417"/>
      <c r="G28" s="417"/>
      <c r="H28" s="423"/>
      <c r="I28" s="417"/>
      <c r="J28" s="425"/>
      <c r="K28" s="417"/>
      <c r="L28" s="425"/>
      <c r="M28" s="425"/>
      <c r="N28" s="417"/>
      <c r="O28" s="417"/>
      <c r="P28" s="417"/>
      <c r="Q28" s="417"/>
    </row>
    <row r="29" spans="1:17" ht="52" x14ac:dyDescent="0.2">
      <c r="A29" s="417" t="s">
        <v>1277</v>
      </c>
      <c r="B29" s="417"/>
      <c r="C29" s="423" t="s">
        <v>2396</v>
      </c>
      <c r="D29" s="210">
        <v>2910</v>
      </c>
      <c r="E29" s="222" t="s">
        <v>46</v>
      </c>
      <c r="F29" s="417" t="s">
        <v>1230</v>
      </c>
      <c r="G29" s="417" t="s">
        <v>1274</v>
      </c>
      <c r="H29" s="216" t="s">
        <v>1278</v>
      </c>
      <c r="I29" s="194" t="s">
        <v>18</v>
      </c>
      <c r="J29" s="208">
        <v>29.05</v>
      </c>
      <c r="K29" s="194">
        <v>2021</v>
      </c>
      <c r="L29" s="208">
        <v>36</v>
      </c>
      <c r="M29" s="208">
        <v>50</v>
      </c>
      <c r="N29" s="194" t="s">
        <v>1276</v>
      </c>
      <c r="O29" s="194"/>
      <c r="P29" s="194" t="s">
        <v>237</v>
      </c>
      <c r="Q29" s="194" t="s">
        <v>1230</v>
      </c>
    </row>
    <row r="30" spans="1:17" ht="78" x14ac:dyDescent="0.2">
      <c r="A30" s="417"/>
      <c r="B30" s="417"/>
      <c r="C30" s="423"/>
      <c r="D30" s="210">
        <v>1000</v>
      </c>
      <c r="E30" s="222" t="s">
        <v>46</v>
      </c>
      <c r="F30" s="417"/>
      <c r="G30" s="417"/>
      <c r="H30" s="216" t="s">
        <v>1279</v>
      </c>
      <c r="I30" s="194" t="s">
        <v>30</v>
      </c>
      <c r="J30" s="204" t="s">
        <v>1280</v>
      </c>
      <c r="K30" s="194">
        <v>2022</v>
      </c>
      <c r="L30" s="204" t="s">
        <v>1281</v>
      </c>
      <c r="M30" s="204" t="s">
        <v>1281</v>
      </c>
      <c r="N30" s="194" t="s">
        <v>1282</v>
      </c>
      <c r="O30" s="417" t="s">
        <v>1227</v>
      </c>
      <c r="P30" s="194" t="s">
        <v>237</v>
      </c>
      <c r="Q30" s="194" t="s">
        <v>1230</v>
      </c>
    </row>
    <row r="31" spans="1:17" ht="65" x14ac:dyDescent="0.2">
      <c r="A31" s="194" t="s">
        <v>1283</v>
      </c>
      <c r="B31" s="417"/>
      <c r="C31" s="216" t="s">
        <v>2397</v>
      </c>
      <c r="D31" s="210">
        <v>10</v>
      </c>
      <c r="E31" s="222" t="s">
        <v>46</v>
      </c>
      <c r="F31" s="194" t="s">
        <v>1230</v>
      </c>
      <c r="G31" s="194"/>
      <c r="H31" s="216" t="s">
        <v>1232</v>
      </c>
      <c r="I31" s="194" t="s">
        <v>30</v>
      </c>
      <c r="J31" s="204" t="s">
        <v>1233</v>
      </c>
      <c r="K31" s="194">
        <v>2022</v>
      </c>
      <c r="L31" s="204" t="s">
        <v>1234</v>
      </c>
      <c r="M31" s="204">
        <v>3</v>
      </c>
      <c r="N31" s="194" t="s">
        <v>1254</v>
      </c>
      <c r="O31" s="417"/>
      <c r="P31" s="194" t="s">
        <v>237</v>
      </c>
      <c r="Q31" s="417" t="s">
        <v>1230</v>
      </c>
    </row>
    <row r="32" spans="1:17" ht="65" x14ac:dyDescent="0.2">
      <c r="A32" s="194" t="s">
        <v>1284</v>
      </c>
      <c r="B32" s="417"/>
      <c r="C32" s="216" t="s">
        <v>2398</v>
      </c>
      <c r="D32" s="210">
        <v>350</v>
      </c>
      <c r="E32" s="194" t="s">
        <v>46</v>
      </c>
      <c r="F32" s="194" t="s">
        <v>1230</v>
      </c>
      <c r="G32" s="194" t="s">
        <v>1285</v>
      </c>
      <c r="H32" s="216" t="s">
        <v>1286</v>
      </c>
      <c r="I32" s="194" t="s">
        <v>579</v>
      </c>
      <c r="J32" s="208">
        <v>52</v>
      </c>
      <c r="K32" s="194">
        <v>2021</v>
      </c>
      <c r="L32" s="208">
        <v>60</v>
      </c>
      <c r="M32" s="208">
        <v>65</v>
      </c>
      <c r="N32" s="194" t="s">
        <v>1287</v>
      </c>
      <c r="O32" s="194" t="s">
        <v>1288</v>
      </c>
      <c r="P32" s="194" t="s">
        <v>237</v>
      </c>
      <c r="Q32" s="417"/>
    </row>
    <row r="33" spans="1:17" ht="52" x14ac:dyDescent="0.2">
      <c r="A33" s="142">
        <v>1.3</v>
      </c>
      <c r="B33" s="142">
        <v>5.2</v>
      </c>
      <c r="C33" s="143" t="s">
        <v>1289</v>
      </c>
      <c r="D33" s="137">
        <f>SUM(D34:D35)</f>
        <v>7010</v>
      </c>
      <c r="E33" s="142"/>
      <c r="F33" s="142" t="s">
        <v>649</v>
      </c>
      <c r="G33" s="142" t="s">
        <v>1200</v>
      </c>
      <c r="H33" s="143" t="s">
        <v>1201</v>
      </c>
      <c r="I33" s="142" t="s">
        <v>579</v>
      </c>
      <c r="J33" s="139">
        <v>0</v>
      </c>
      <c r="K33" s="142">
        <v>2022</v>
      </c>
      <c r="L33" s="57">
        <v>100</v>
      </c>
      <c r="M33" s="57">
        <v>100</v>
      </c>
      <c r="N33" s="142"/>
      <c r="O33" s="142"/>
      <c r="P33" s="194" t="s">
        <v>237</v>
      </c>
      <c r="Q33" s="142"/>
    </row>
    <row r="34" spans="1:17" ht="156" x14ac:dyDescent="0.2">
      <c r="A34" s="194" t="s">
        <v>282</v>
      </c>
      <c r="B34" s="417" t="s">
        <v>560</v>
      </c>
      <c r="C34" s="216" t="s">
        <v>2842</v>
      </c>
      <c r="D34" s="210">
        <v>7000</v>
      </c>
      <c r="E34" s="194" t="s">
        <v>46</v>
      </c>
      <c r="F34" s="194" t="s">
        <v>1206</v>
      </c>
      <c r="G34" s="194" t="s">
        <v>1200</v>
      </c>
      <c r="H34" s="216" t="s">
        <v>2542</v>
      </c>
      <c r="I34" s="194" t="s">
        <v>30</v>
      </c>
      <c r="J34" s="204">
        <v>330</v>
      </c>
      <c r="K34" s="194">
        <v>2022</v>
      </c>
      <c r="L34" s="204">
        <v>200</v>
      </c>
      <c r="M34" s="204">
        <v>108</v>
      </c>
      <c r="N34" s="417" t="s">
        <v>1291</v>
      </c>
      <c r="O34" s="417" t="s">
        <v>1292</v>
      </c>
      <c r="P34" s="194" t="s">
        <v>237</v>
      </c>
      <c r="Q34" s="194" t="s">
        <v>1206</v>
      </c>
    </row>
    <row r="35" spans="1:17" ht="52" x14ac:dyDescent="0.2">
      <c r="A35" s="194" t="s">
        <v>289</v>
      </c>
      <c r="B35" s="417"/>
      <c r="C35" s="252" t="s">
        <v>1293</v>
      </c>
      <c r="D35" s="210">
        <v>10</v>
      </c>
      <c r="E35" s="194" t="s">
        <v>46</v>
      </c>
      <c r="F35" s="194" t="s">
        <v>1294</v>
      </c>
      <c r="G35" s="194" t="s">
        <v>1295</v>
      </c>
      <c r="H35" s="216" t="s">
        <v>1296</v>
      </c>
      <c r="I35" s="194" t="s">
        <v>585</v>
      </c>
      <c r="J35" s="208" t="s">
        <v>586</v>
      </c>
      <c r="K35" s="194">
        <v>2022</v>
      </c>
      <c r="L35" s="208" t="s">
        <v>1297</v>
      </c>
      <c r="M35" s="208" t="s">
        <v>915</v>
      </c>
      <c r="N35" s="417"/>
      <c r="O35" s="417"/>
      <c r="P35" s="194" t="s">
        <v>237</v>
      </c>
      <c r="Q35" s="194" t="s">
        <v>1294</v>
      </c>
    </row>
    <row r="36" spans="1:17" ht="39" x14ac:dyDescent="0.2">
      <c r="A36" s="142">
        <v>1.4</v>
      </c>
      <c r="B36" s="142">
        <v>5.2</v>
      </c>
      <c r="C36" s="251" t="s">
        <v>1298</v>
      </c>
      <c r="D36" s="137"/>
      <c r="E36" s="142"/>
      <c r="F36" s="142" t="s">
        <v>649</v>
      </c>
      <c r="G36" s="142" t="s">
        <v>1200</v>
      </c>
      <c r="H36" s="143" t="s">
        <v>1201</v>
      </c>
      <c r="I36" s="142" t="s">
        <v>579</v>
      </c>
      <c r="J36" s="139">
        <v>0</v>
      </c>
      <c r="K36" s="142">
        <v>2022</v>
      </c>
      <c r="L36" s="57">
        <v>100</v>
      </c>
      <c r="M36" s="57">
        <v>100</v>
      </c>
      <c r="N36" s="142"/>
      <c r="O36" s="142"/>
      <c r="P36" s="194" t="s">
        <v>237</v>
      </c>
      <c r="Q36" s="142"/>
    </row>
    <row r="37" spans="1:17" ht="91" x14ac:dyDescent="0.2">
      <c r="A37" s="194" t="s">
        <v>45</v>
      </c>
      <c r="B37" s="417" t="s">
        <v>555</v>
      </c>
      <c r="C37" s="216" t="s">
        <v>1299</v>
      </c>
      <c r="D37" s="210"/>
      <c r="E37" s="194"/>
      <c r="F37" s="194" t="s">
        <v>1300</v>
      </c>
      <c r="G37" s="194" t="s">
        <v>1206</v>
      </c>
      <c r="H37" s="216" t="s">
        <v>1301</v>
      </c>
      <c r="I37" s="194" t="s">
        <v>585</v>
      </c>
      <c r="J37" s="208" t="s">
        <v>586</v>
      </c>
      <c r="K37" s="194">
        <v>2022</v>
      </c>
      <c r="L37" s="208" t="s">
        <v>1297</v>
      </c>
      <c r="M37" s="208" t="s">
        <v>915</v>
      </c>
      <c r="N37" s="417" t="s">
        <v>2030</v>
      </c>
      <c r="O37" s="417" t="s">
        <v>1227</v>
      </c>
      <c r="P37" s="417" t="s">
        <v>1228</v>
      </c>
      <c r="Q37" s="194" t="s">
        <v>1300</v>
      </c>
    </row>
    <row r="38" spans="1:17" ht="91" x14ac:dyDescent="0.2">
      <c r="A38" s="194" t="s">
        <v>321</v>
      </c>
      <c r="B38" s="417"/>
      <c r="C38" s="216" t="s">
        <v>1302</v>
      </c>
      <c r="D38" s="210"/>
      <c r="E38" s="194"/>
      <c r="F38" s="194" t="s">
        <v>187</v>
      </c>
      <c r="G38" s="194"/>
      <c r="H38" s="216" t="s">
        <v>1303</v>
      </c>
      <c r="I38" s="194" t="s">
        <v>585</v>
      </c>
      <c r="J38" s="208" t="s">
        <v>586</v>
      </c>
      <c r="K38" s="194">
        <v>2022</v>
      </c>
      <c r="L38" s="208" t="s">
        <v>1297</v>
      </c>
      <c r="M38" s="208" t="s">
        <v>915</v>
      </c>
      <c r="N38" s="417"/>
      <c r="O38" s="417"/>
      <c r="P38" s="417"/>
      <c r="Q38" s="194" t="s">
        <v>187</v>
      </c>
    </row>
    <row r="39" spans="1:17" ht="91" x14ac:dyDescent="0.2">
      <c r="A39" s="142">
        <v>1.5</v>
      </c>
      <c r="B39" s="142">
        <v>7.1</v>
      </c>
      <c r="C39" s="143" t="s">
        <v>16</v>
      </c>
      <c r="D39" s="137">
        <f>SUM(D40:D43)</f>
        <v>453157.7</v>
      </c>
      <c r="E39" s="142"/>
      <c r="F39" s="142" t="s">
        <v>2752</v>
      </c>
      <c r="G39" s="142" t="s">
        <v>224</v>
      </c>
      <c r="H39" s="143" t="s">
        <v>1304</v>
      </c>
      <c r="I39" s="142" t="s">
        <v>18</v>
      </c>
      <c r="J39" s="57">
        <v>80</v>
      </c>
      <c r="K39" s="142">
        <v>2022</v>
      </c>
      <c r="L39" s="57">
        <v>85</v>
      </c>
      <c r="M39" s="57">
        <v>90</v>
      </c>
      <c r="N39" s="142" t="s">
        <v>19</v>
      </c>
      <c r="O39" s="142" t="s">
        <v>20</v>
      </c>
      <c r="P39" s="142" t="s">
        <v>237</v>
      </c>
      <c r="Q39" s="142" t="s">
        <v>15</v>
      </c>
    </row>
    <row r="40" spans="1:17" ht="117" x14ac:dyDescent="0.2">
      <c r="A40" s="194" t="s">
        <v>21</v>
      </c>
      <c r="B40" s="194" t="s">
        <v>22</v>
      </c>
      <c r="C40" s="216" t="s">
        <v>1305</v>
      </c>
      <c r="D40" s="210">
        <v>7639</v>
      </c>
      <c r="E40" s="194" t="s">
        <v>17</v>
      </c>
      <c r="F40" s="194" t="s">
        <v>15</v>
      </c>
      <c r="G40" s="194" t="s">
        <v>1306</v>
      </c>
      <c r="H40" s="216" t="s">
        <v>1304</v>
      </c>
      <c r="I40" s="194" t="s">
        <v>18</v>
      </c>
      <c r="J40" s="208">
        <v>10</v>
      </c>
      <c r="K40" s="194">
        <v>2022</v>
      </c>
      <c r="L40" s="208">
        <v>20</v>
      </c>
      <c r="M40" s="208">
        <v>30</v>
      </c>
      <c r="N40" s="194" t="s">
        <v>2031</v>
      </c>
      <c r="O40" s="194" t="s">
        <v>20</v>
      </c>
      <c r="P40" s="194" t="s">
        <v>237</v>
      </c>
      <c r="Q40" s="194" t="s">
        <v>15</v>
      </c>
    </row>
    <row r="41" spans="1:17" ht="91" x14ac:dyDescent="0.2">
      <c r="A41" s="194" t="s">
        <v>23</v>
      </c>
      <c r="B41" s="194" t="s">
        <v>24</v>
      </c>
      <c r="C41" s="216" t="s">
        <v>2399</v>
      </c>
      <c r="D41" s="210">
        <v>430961.7</v>
      </c>
      <c r="E41" s="194" t="s">
        <v>17</v>
      </c>
      <c r="F41" s="194" t="s">
        <v>15</v>
      </c>
      <c r="G41" s="194" t="s">
        <v>1307</v>
      </c>
      <c r="H41" s="216" t="s">
        <v>2544</v>
      </c>
      <c r="I41" s="194" t="s">
        <v>18</v>
      </c>
      <c r="J41" s="208">
        <v>20</v>
      </c>
      <c r="K41" s="194">
        <v>2022</v>
      </c>
      <c r="L41" s="208">
        <v>25</v>
      </c>
      <c r="M41" s="208">
        <v>30</v>
      </c>
      <c r="N41" s="194" t="s">
        <v>25</v>
      </c>
      <c r="O41" s="194" t="s">
        <v>20</v>
      </c>
      <c r="P41" s="194" t="s">
        <v>237</v>
      </c>
      <c r="Q41" s="194" t="s">
        <v>15</v>
      </c>
    </row>
    <row r="42" spans="1:17" ht="65" x14ac:dyDescent="0.2">
      <c r="A42" s="194" t="s">
        <v>26</v>
      </c>
      <c r="B42" s="194" t="s">
        <v>27</v>
      </c>
      <c r="C42" s="216" t="s">
        <v>2400</v>
      </c>
      <c r="D42" s="210">
        <v>14553</v>
      </c>
      <c r="E42" s="194" t="s">
        <v>17</v>
      </c>
      <c r="F42" s="194" t="s">
        <v>15</v>
      </c>
      <c r="G42" s="194" t="s">
        <v>1306</v>
      </c>
      <c r="H42" s="216" t="s">
        <v>2543</v>
      </c>
      <c r="I42" s="194" t="s">
        <v>18</v>
      </c>
      <c r="J42" s="208">
        <v>15</v>
      </c>
      <c r="K42" s="194">
        <v>2022</v>
      </c>
      <c r="L42" s="208">
        <v>20</v>
      </c>
      <c r="M42" s="208">
        <v>25</v>
      </c>
      <c r="N42" s="194" t="s">
        <v>2032</v>
      </c>
      <c r="O42" s="194" t="s">
        <v>20</v>
      </c>
      <c r="P42" s="194" t="s">
        <v>237</v>
      </c>
      <c r="Q42" s="194" t="s">
        <v>15</v>
      </c>
    </row>
    <row r="43" spans="1:17" ht="52" x14ac:dyDescent="0.2">
      <c r="A43" s="194" t="s">
        <v>1308</v>
      </c>
      <c r="B43" s="194" t="s">
        <v>24</v>
      </c>
      <c r="C43" s="216" t="s">
        <v>1309</v>
      </c>
      <c r="D43" s="210">
        <v>4</v>
      </c>
      <c r="E43" s="194" t="s">
        <v>17</v>
      </c>
      <c r="F43" s="194" t="s">
        <v>187</v>
      </c>
      <c r="G43" s="194" t="s">
        <v>191</v>
      </c>
      <c r="H43" s="216" t="s">
        <v>1310</v>
      </c>
      <c r="I43" s="194" t="s">
        <v>585</v>
      </c>
      <c r="J43" s="208" t="s">
        <v>586</v>
      </c>
      <c r="K43" s="194">
        <v>2022</v>
      </c>
      <c r="L43" s="208" t="s">
        <v>915</v>
      </c>
      <c r="M43" s="208" t="s">
        <v>915</v>
      </c>
      <c r="N43" s="194" t="s">
        <v>1311</v>
      </c>
      <c r="O43" s="194" t="s">
        <v>20</v>
      </c>
      <c r="P43" s="194" t="s">
        <v>222</v>
      </c>
      <c r="Q43" s="194" t="s">
        <v>693</v>
      </c>
    </row>
    <row r="44" spans="1:17" ht="26" x14ac:dyDescent="0.2">
      <c r="A44" s="142">
        <v>1.6</v>
      </c>
      <c r="B44" s="142">
        <v>5.0999999999999996</v>
      </c>
      <c r="C44" s="143" t="s">
        <v>1312</v>
      </c>
      <c r="D44" s="137">
        <f>SUM(D45:D46)</f>
        <v>105</v>
      </c>
      <c r="E44" s="142"/>
      <c r="F44" s="142" t="s">
        <v>649</v>
      </c>
      <c r="G44" s="142" t="s">
        <v>1200</v>
      </c>
      <c r="H44" s="143" t="s">
        <v>1201</v>
      </c>
      <c r="I44" s="142" t="s">
        <v>579</v>
      </c>
      <c r="J44" s="139">
        <v>0</v>
      </c>
      <c r="K44" s="142">
        <v>2022</v>
      </c>
      <c r="L44" s="57">
        <v>100</v>
      </c>
      <c r="M44" s="57">
        <v>100</v>
      </c>
      <c r="N44" s="142"/>
      <c r="O44" s="142"/>
      <c r="P44" s="194" t="s">
        <v>237</v>
      </c>
      <c r="Q44" s="142"/>
    </row>
    <row r="45" spans="1:17" ht="52" x14ac:dyDescent="0.2">
      <c r="A45" s="194" t="s">
        <v>1313</v>
      </c>
      <c r="B45" s="417" t="s">
        <v>1314</v>
      </c>
      <c r="C45" s="216" t="s">
        <v>2122</v>
      </c>
      <c r="D45" s="210">
        <v>100</v>
      </c>
      <c r="E45" s="194" t="s">
        <v>46</v>
      </c>
      <c r="F45" s="194" t="s">
        <v>187</v>
      </c>
      <c r="G45" s="194" t="s">
        <v>1315</v>
      </c>
      <c r="H45" s="216" t="s">
        <v>1303</v>
      </c>
      <c r="I45" s="194" t="s">
        <v>585</v>
      </c>
      <c r="J45" s="208" t="s">
        <v>586</v>
      </c>
      <c r="K45" s="194">
        <v>2022</v>
      </c>
      <c r="L45" s="208" t="s">
        <v>915</v>
      </c>
      <c r="M45" s="208" t="s">
        <v>915</v>
      </c>
      <c r="N45" s="194" t="s">
        <v>1316</v>
      </c>
      <c r="O45" s="194" t="s">
        <v>2033</v>
      </c>
      <c r="P45" s="194" t="s">
        <v>237</v>
      </c>
      <c r="Q45" s="194" t="s">
        <v>693</v>
      </c>
    </row>
    <row r="46" spans="1:17" ht="52" x14ac:dyDescent="0.2">
      <c r="A46" s="194" t="s">
        <v>1317</v>
      </c>
      <c r="B46" s="417"/>
      <c r="C46" s="216" t="s">
        <v>1318</v>
      </c>
      <c r="D46" s="210">
        <v>5</v>
      </c>
      <c r="E46" s="194" t="s">
        <v>46</v>
      </c>
      <c r="F46" s="194" t="s">
        <v>1230</v>
      </c>
      <c r="G46" s="194" t="s">
        <v>183</v>
      </c>
      <c r="H46" s="216" t="s">
        <v>1319</v>
      </c>
      <c r="I46" s="194" t="s">
        <v>585</v>
      </c>
      <c r="J46" s="208" t="s">
        <v>586</v>
      </c>
      <c r="K46" s="194">
        <v>2022</v>
      </c>
      <c r="L46" s="208" t="s">
        <v>915</v>
      </c>
      <c r="M46" s="208" t="s">
        <v>915</v>
      </c>
      <c r="N46" s="194" t="s">
        <v>1320</v>
      </c>
      <c r="O46" s="194" t="s">
        <v>1288</v>
      </c>
      <c r="P46" s="194" t="s">
        <v>237</v>
      </c>
      <c r="Q46" s="194" t="s">
        <v>693</v>
      </c>
    </row>
    <row r="47" spans="1:17" ht="39" x14ac:dyDescent="0.2">
      <c r="A47" s="142">
        <v>2</v>
      </c>
      <c r="B47" s="142">
        <v>5</v>
      </c>
      <c r="C47" s="143" t="s">
        <v>1321</v>
      </c>
      <c r="D47" s="137">
        <f>SUM(D48,D62,D67,D73,D77)</f>
        <v>7620</v>
      </c>
      <c r="E47" s="142"/>
      <c r="F47" s="142"/>
      <c r="G47" s="142"/>
      <c r="H47" s="143" t="s">
        <v>1322</v>
      </c>
      <c r="I47" s="142" t="s">
        <v>579</v>
      </c>
      <c r="J47" s="154" t="s">
        <v>235</v>
      </c>
      <c r="K47" s="154" t="s">
        <v>235</v>
      </c>
      <c r="L47" s="57">
        <v>64.900000000000006</v>
      </c>
      <c r="M47" s="57">
        <v>72.2</v>
      </c>
      <c r="N47" s="142" t="s">
        <v>1323</v>
      </c>
      <c r="O47" s="142" t="s">
        <v>1225</v>
      </c>
      <c r="P47" s="142" t="s">
        <v>237</v>
      </c>
      <c r="Q47" s="142" t="s">
        <v>187</v>
      </c>
    </row>
    <row r="48" spans="1:17" ht="52" x14ac:dyDescent="0.2">
      <c r="A48" s="142">
        <v>2.1</v>
      </c>
      <c r="B48" s="142">
        <v>5.5</v>
      </c>
      <c r="C48" s="143" t="s">
        <v>1324</v>
      </c>
      <c r="D48" s="137">
        <f>SUM(D49:D61)</f>
        <v>650</v>
      </c>
      <c r="E48" s="142"/>
      <c r="F48" s="142" t="s">
        <v>649</v>
      </c>
      <c r="G48" s="142" t="s">
        <v>1200</v>
      </c>
      <c r="H48" s="143" t="s">
        <v>1201</v>
      </c>
      <c r="I48" s="142" t="s">
        <v>579</v>
      </c>
      <c r="J48" s="139">
        <v>0</v>
      </c>
      <c r="K48" s="142">
        <v>2022</v>
      </c>
      <c r="L48" s="57">
        <v>100</v>
      </c>
      <c r="M48" s="57">
        <v>100</v>
      </c>
      <c r="N48" s="142"/>
      <c r="O48" s="142"/>
      <c r="P48" s="194" t="s">
        <v>237</v>
      </c>
      <c r="Q48" s="142"/>
    </row>
    <row r="49" spans="1:17" ht="39" x14ac:dyDescent="0.2">
      <c r="A49" s="194" t="s">
        <v>652</v>
      </c>
      <c r="B49" s="194" t="s">
        <v>844</v>
      </c>
      <c r="C49" s="216" t="s">
        <v>2401</v>
      </c>
      <c r="D49" s="210">
        <v>50</v>
      </c>
      <c r="E49" s="194" t="s">
        <v>46</v>
      </c>
      <c r="F49" s="194" t="s">
        <v>1325</v>
      </c>
      <c r="G49" s="194" t="s">
        <v>1200</v>
      </c>
      <c r="H49" s="216" t="s">
        <v>1326</v>
      </c>
      <c r="I49" s="194" t="s">
        <v>585</v>
      </c>
      <c r="J49" s="208" t="s">
        <v>586</v>
      </c>
      <c r="K49" s="194">
        <v>2022</v>
      </c>
      <c r="L49" s="208" t="s">
        <v>915</v>
      </c>
      <c r="M49" s="208" t="s">
        <v>915</v>
      </c>
      <c r="N49" s="194"/>
      <c r="O49" s="194"/>
      <c r="P49" s="194" t="s">
        <v>237</v>
      </c>
      <c r="Q49" s="194" t="s">
        <v>1325</v>
      </c>
    </row>
    <row r="50" spans="1:17" ht="65" x14ac:dyDescent="0.2">
      <c r="A50" s="194" t="s">
        <v>361</v>
      </c>
      <c r="B50" s="194" t="s">
        <v>844</v>
      </c>
      <c r="C50" s="216" t="s">
        <v>1327</v>
      </c>
      <c r="D50" s="210">
        <v>50</v>
      </c>
      <c r="E50" s="194" t="s">
        <v>46</v>
      </c>
      <c r="F50" s="194" t="s">
        <v>693</v>
      </c>
      <c r="G50" s="194" t="s">
        <v>194</v>
      </c>
      <c r="H50" s="216" t="s">
        <v>1328</v>
      </c>
      <c r="I50" s="194" t="s">
        <v>585</v>
      </c>
      <c r="J50" s="208" t="s">
        <v>586</v>
      </c>
      <c r="K50" s="194">
        <v>2022</v>
      </c>
      <c r="L50" s="208" t="s">
        <v>915</v>
      </c>
      <c r="M50" s="208" t="s">
        <v>915</v>
      </c>
      <c r="N50" s="194" t="s">
        <v>2650</v>
      </c>
      <c r="O50" s="194"/>
      <c r="P50" s="194" t="s">
        <v>237</v>
      </c>
      <c r="Q50" s="194" t="s">
        <v>693</v>
      </c>
    </row>
    <row r="51" spans="1:17" ht="65" x14ac:dyDescent="0.2">
      <c r="A51" s="194" t="s">
        <v>366</v>
      </c>
      <c r="B51" s="194" t="s">
        <v>2129</v>
      </c>
      <c r="C51" s="238" t="s">
        <v>2160</v>
      </c>
      <c r="D51" s="210">
        <v>50</v>
      </c>
      <c r="E51" s="194" t="s">
        <v>46</v>
      </c>
      <c r="F51" s="194" t="s">
        <v>1329</v>
      </c>
      <c r="G51" s="194" t="s">
        <v>1200</v>
      </c>
      <c r="H51" s="216" t="s">
        <v>1330</v>
      </c>
      <c r="I51" s="194" t="s">
        <v>585</v>
      </c>
      <c r="J51" s="208" t="s">
        <v>586</v>
      </c>
      <c r="K51" s="194">
        <v>2022</v>
      </c>
      <c r="L51" s="208" t="s">
        <v>915</v>
      </c>
      <c r="M51" s="208" t="s">
        <v>915</v>
      </c>
      <c r="N51" s="194" t="s">
        <v>2651</v>
      </c>
      <c r="O51" s="194"/>
      <c r="P51" s="194" t="s">
        <v>237</v>
      </c>
      <c r="Q51" s="194" t="s">
        <v>1331</v>
      </c>
    </row>
    <row r="52" spans="1:17" ht="39" x14ac:dyDescent="0.2">
      <c r="A52" s="194" t="s">
        <v>372</v>
      </c>
      <c r="B52" s="417" t="s">
        <v>846</v>
      </c>
      <c r="C52" s="216" t="s">
        <v>1332</v>
      </c>
      <c r="D52" s="210">
        <v>50</v>
      </c>
      <c r="E52" s="194" t="s">
        <v>46</v>
      </c>
      <c r="F52" s="194" t="s">
        <v>194</v>
      </c>
      <c r="G52" s="194" t="s">
        <v>224</v>
      </c>
      <c r="H52" s="216" t="s">
        <v>1333</v>
      </c>
      <c r="I52" s="194" t="s">
        <v>585</v>
      </c>
      <c r="J52" s="208" t="s">
        <v>586</v>
      </c>
      <c r="K52" s="194">
        <v>2022</v>
      </c>
      <c r="L52" s="208" t="s">
        <v>915</v>
      </c>
      <c r="M52" s="208" t="s">
        <v>915</v>
      </c>
      <c r="N52" s="194" t="s">
        <v>1334</v>
      </c>
      <c r="O52" s="194"/>
      <c r="P52" s="194" t="s">
        <v>237</v>
      </c>
      <c r="Q52" s="194" t="s">
        <v>1335</v>
      </c>
    </row>
    <row r="53" spans="1:17" ht="39" x14ac:dyDescent="0.2">
      <c r="A53" s="194" t="s">
        <v>952</v>
      </c>
      <c r="B53" s="417"/>
      <c r="C53" s="216" t="s">
        <v>1336</v>
      </c>
      <c r="D53" s="210">
        <v>50</v>
      </c>
      <c r="E53" s="194" t="s">
        <v>46</v>
      </c>
      <c r="F53" s="194" t="s">
        <v>187</v>
      </c>
      <c r="G53" s="194" t="s">
        <v>1206</v>
      </c>
      <c r="H53" s="216" t="s">
        <v>1337</v>
      </c>
      <c r="I53" s="194" t="s">
        <v>585</v>
      </c>
      <c r="J53" s="208" t="s">
        <v>586</v>
      </c>
      <c r="K53" s="194">
        <v>2022</v>
      </c>
      <c r="L53" s="208" t="s">
        <v>915</v>
      </c>
      <c r="M53" s="208" t="s">
        <v>915</v>
      </c>
      <c r="N53" s="194"/>
      <c r="O53" s="194"/>
      <c r="P53" s="194" t="s">
        <v>237</v>
      </c>
      <c r="Q53" s="194" t="s">
        <v>693</v>
      </c>
    </row>
    <row r="54" spans="1:17" ht="65" x14ac:dyDescent="0.2">
      <c r="A54" s="194" t="s">
        <v>956</v>
      </c>
      <c r="B54" s="194" t="s">
        <v>2129</v>
      </c>
      <c r="C54" s="216" t="s">
        <v>2162</v>
      </c>
      <c r="D54" s="210">
        <v>50</v>
      </c>
      <c r="E54" s="194" t="s">
        <v>46</v>
      </c>
      <c r="F54" s="194" t="s">
        <v>194</v>
      </c>
      <c r="G54" s="194"/>
      <c r="H54" s="216" t="s">
        <v>1338</v>
      </c>
      <c r="I54" s="194" t="s">
        <v>585</v>
      </c>
      <c r="J54" s="208" t="s">
        <v>586</v>
      </c>
      <c r="K54" s="194">
        <v>2022</v>
      </c>
      <c r="L54" s="208" t="s">
        <v>915</v>
      </c>
      <c r="M54" s="208" t="s">
        <v>915</v>
      </c>
      <c r="N54" s="194"/>
      <c r="O54" s="194"/>
      <c r="P54" s="194" t="s">
        <v>237</v>
      </c>
      <c r="Q54" s="194"/>
    </row>
    <row r="55" spans="1:17" ht="65" x14ac:dyDescent="0.2">
      <c r="A55" s="194" t="s">
        <v>961</v>
      </c>
      <c r="B55" s="194" t="s">
        <v>2144</v>
      </c>
      <c r="C55" s="216" t="s">
        <v>2179</v>
      </c>
      <c r="D55" s="210">
        <v>50</v>
      </c>
      <c r="E55" s="194" t="s">
        <v>46</v>
      </c>
      <c r="F55" s="194" t="s">
        <v>693</v>
      </c>
      <c r="G55" s="194" t="s">
        <v>1200</v>
      </c>
      <c r="H55" s="216" t="s">
        <v>1339</v>
      </c>
      <c r="I55" s="194" t="s">
        <v>585</v>
      </c>
      <c r="J55" s="208" t="s">
        <v>586</v>
      </c>
      <c r="K55" s="194">
        <v>2022</v>
      </c>
      <c r="L55" s="208" t="s">
        <v>915</v>
      </c>
      <c r="M55" s="208" t="s">
        <v>915</v>
      </c>
      <c r="N55" s="194"/>
      <c r="O55" s="194"/>
      <c r="P55" s="194" t="s">
        <v>237</v>
      </c>
      <c r="Q55" s="194" t="s">
        <v>693</v>
      </c>
    </row>
    <row r="56" spans="1:17" ht="91" x14ac:dyDescent="0.2">
      <c r="A56" s="194" t="s">
        <v>1340</v>
      </c>
      <c r="B56" s="417" t="s">
        <v>2129</v>
      </c>
      <c r="C56" s="238" t="s">
        <v>1341</v>
      </c>
      <c r="D56" s="210">
        <v>50</v>
      </c>
      <c r="E56" s="194" t="s">
        <v>46</v>
      </c>
      <c r="F56" s="194" t="s">
        <v>693</v>
      </c>
      <c r="G56" s="194" t="s">
        <v>1200</v>
      </c>
      <c r="H56" s="216" t="s">
        <v>1342</v>
      </c>
      <c r="I56" s="194" t="s">
        <v>585</v>
      </c>
      <c r="J56" s="208" t="s">
        <v>586</v>
      </c>
      <c r="K56" s="194">
        <v>2022</v>
      </c>
      <c r="L56" s="208" t="s">
        <v>915</v>
      </c>
      <c r="M56" s="208" t="s">
        <v>915</v>
      </c>
      <c r="N56" s="194"/>
      <c r="O56" s="194"/>
      <c r="P56" s="194" t="s">
        <v>237</v>
      </c>
      <c r="Q56" s="194" t="s">
        <v>693</v>
      </c>
    </row>
    <row r="57" spans="1:17" ht="39" x14ac:dyDescent="0.2">
      <c r="A57" s="207" t="s">
        <v>1343</v>
      </c>
      <c r="B57" s="424"/>
      <c r="C57" s="225" t="s">
        <v>2180</v>
      </c>
      <c r="D57" s="297">
        <v>50</v>
      </c>
      <c r="E57" s="207" t="s">
        <v>46</v>
      </c>
      <c r="F57" s="207" t="s">
        <v>693</v>
      </c>
      <c r="G57" s="207" t="s">
        <v>1200</v>
      </c>
      <c r="H57" s="225" t="s">
        <v>1344</v>
      </c>
      <c r="I57" s="207" t="s">
        <v>1345</v>
      </c>
      <c r="J57" s="300" t="s">
        <v>1346</v>
      </c>
      <c r="K57" s="207">
        <v>2022</v>
      </c>
      <c r="L57" s="301" t="s">
        <v>2049</v>
      </c>
      <c r="M57" s="301" t="s">
        <v>2051</v>
      </c>
      <c r="N57" s="207" t="s">
        <v>1347</v>
      </c>
      <c r="O57" s="207" t="s">
        <v>1348</v>
      </c>
      <c r="P57" s="194" t="s">
        <v>237</v>
      </c>
      <c r="Q57" s="207" t="s">
        <v>693</v>
      </c>
    </row>
    <row r="58" spans="1:17" ht="143" x14ac:dyDescent="0.2">
      <c r="A58" s="207" t="s">
        <v>54</v>
      </c>
      <c r="B58" s="424"/>
      <c r="C58" s="225" t="s">
        <v>1349</v>
      </c>
      <c r="D58" s="297">
        <v>50</v>
      </c>
      <c r="E58" s="207" t="s">
        <v>46</v>
      </c>
      <c r="F58" s="207" t="s">
        <v>693</v>
      </c>
      <c r="G58" s="207" t="s">
        <v>1200</v>
      </c>
      <c r="H58" s="225" t="s">
        <v>1342</v>
      </c>
      <c r="I58" s="207" t="s">
        <v>585</v>
      </c>
      <c r="J58" s="208" t="s">
        <v>586</v>
      </c>
      <c r="K58" s="207">
        <v>2022</v>
      </c>
      <c r="L58" s="208" t="s">
        <v>915</v>
      </c>
      <c r="M58" s="208" t="s">
        <v>915</v>
      </c>
      <c r="N58" s="207"/>
      <c r="O58" s="207"/>
      <c r="P58" s="194" t="s">
        <v>237</v>
      </c>
      <c r="Q58" s="207" t="s">
        <v>693</v>
      </c>
    </row>
    <row r="59" spans="1:17" ht="91" x14ac:dyDescent="0.2">
      <c r="A59" s="194" t="s">
        <v>55</v>
      </c>
      <c r="B59" s="417"/>
      <c r="C59" s="216" t="s">
        <v>1350</v>
      </c>
      <c r="D59" s="210">
        <v>50</v>
      </c>
      <c r="E59" s="194" t="s">
        <v>46</v>
      </c>
      <c r="F59" s="194" t="s">
        <v>1351</v>
      </c>
      <c r="G59" s="194" t="s">
        <v>693</v>
      </c>
      <c r="H59" s="216" t="s">
        <v>1352</v>
      </c>
      <c r="I59" s="194" t="s">
        <v>38</v>
      </c>
      <c r="J59" s="204">
        <v>105</v>
      </c>
      <c r="K59" s="194" t="s">
        <v>1353</v>
      </c>
      <c r="L59" s="204" t="s">
        <v>235</v>
      </c>
      <c r="M59" s="204" t="s">
        <v>235</v>
      </c>
      <c r="N59" s="194"/>
      <c r="O59" s="194"/>
      <c r="P59" s="194" t="s">
        <v>237</v>
      </c>
      <c r="Q59" s="194" t="s">
        <v>693</v>
      </c>
    </row>
    <row r="60" spans="1:17" ht="52" x14ac:dyDescent="0.2">
      <c r="A60" s="194" t="s">
        <v>56</v>
      </c>
      <c r="B60" s="194" t="s">
        <v>844</v>
      </c>
      <c r="C60" s="216" t="s">
        <v>1354</v>
      </c>
      <c r="D60" s="210">
        <v>50</v>
      </c>
      <c r="E60" s="194" t="s">
        <v>46</v>
      </c>
      <c r="F60" s="194" t="s">
        <v>693</v>
      </c>
      <c r="G60" s="194" t="s">
        <v>224</v>
      </c>
      <c r="H60" s="216" t="s">
        <v>1301</v>
      </c>
      <c r="I60" s="194" t="s">
        <v>585</v>
      </c>
      <c r="J60" s="208" t="s">
        <v>586</v>
      </c>
      <c r="K60" s="194">
        <v>2022</v>
      </c>
      <c r="L60" s="208" t="s">
        <v>915</v>
      </c>
      <c r="M60" s="208" t="s">
        <v>915</v>
      </c>
      <c r="N60" s="194"/>
      <c r="O60" s="194"/>
      <c r="P60" s="194" t="s">
        <v>237</v>
      </c>
      <c r="Q60" s="194"/>
    </row>
    <row r="61" spans="1:17" ht="52" x14ac:dyDescent="0.2">
      <c r="A61" s="194" t="s">
        <v>57</v>
      </c>
      <c r="B61" s="194" t="s">
        <v>2129</v>
      </c>
      <c r="C61" s="216" t="s">
        <v>2843</v>
      </c>
      <c r="D61" s="210">
        <v>50</v>
      </c>
      <c r="E61" s="194" t="s">
        <v>46</v>
      </c>
      <c r="F61" s="194" t="s">
        <v>187</v>
      </c>
      <c r="G61" s="194" t="s">
        <v>194</v>
      </c>
      <c r="H61" s="216" t="s">
        <v>1356</v>
      </c>
      <c r="I61" s="194" t="s">
        <v>38</v>
      </c>
      <c r="J61" s="204">
        <v>18</v>
      </c>
      <c r="K61" s="194" t="s">
        <v>1353</v>
      </c>
      <c r="L61" s="204" t="s">
        <v>235</v>
      </c>
      <c r="M61" s="204" t="s">
        <v>235</v>
      </c>
      <c r="N61" s="194" t="s">
        <v>1357</v>
      </c>
      <c r="O61" s="194" t="s">
        <v>1288</v>
      </c>
      <c r="P61" s="194" t="s">
        <v>237</v>
      </c>
      <c r="Q61" s="194" t="s">
        <v>187</v>
      </c>
    </row>
    <row r="62" spans="1:17" ht="39" x14ac:dyDescent="0.2">
      <c r="A62" s="142">
        <v>2.2000000000000002</v>
      </c>
      <c r="B62" s="142">
        <v>5.5</v>
      </c>
      <c r="C62" s="143" t="s">
        <v>1358</v>
      </c>
      <c r="D62" s="137">
        <f>SUM(D63:D66)</f>
        <v>450</v>
      </c>
      <c r="E62" s="142"/>
      <c r="F62" s="142" t="s">
        <v>649</v>
      </c>
      <c r="G62" s="142" t="s">
        <v>1200</v>
      </c>
      <c r="H62" s="143" t="s">
        <v>1201</v>
      </c>
      <c r="I62" s="142" t="s">
        <v>579</v>
      </c>
      <c r="J62" s="139">
        <v>0</v>
      </c>
      <c r="K62" s="142">
        <v>2022</v>
      </c>
      <c r="L62" s="57">
        <v>100</v>
      </c>
      <c r="M62" s="57">
        <v>100</v>
      </c>
      <c r="N62" s="226"/>
      <c r="O62" s="142"/>
      <c r="P62" s="194" t="s">
        <v>237</v>
      </c>
      <c r="Q62" s="142"/>
    </row>
    <row r="63" spans="1:17" ht="52" x14ac:dyDescent="0.2">
      <c r="A63" s="194" t="s">
        <v>377</v>
      </c>
      <c r="B63" s="194" t="s">
        <v>844</v>
      </c>
      <c r="C63" s="216" t="s">
        <v>2845</v>
      </c>
      <c r="D63" s="210">
        <v>300</v>
      </c>
      <c r="E63" s="194" t="s">
        <v>46</v>
      </c>
      <c r="F63" s="194" t="s">
        <v>693</v>
      </c>
      <c r="G63" s="194" t="s">
        <v>1359</v>
      </c>
      <c r="H63" s="216" t="s">
        <v>1360</v>
      </c>
      <c r="I63" s="194" t="s">
        <v>585</v>
      </c>
      <c r="J63" s="208" t="s">
        <v>586</v>
      </c>
      <c r="K63" s="194">
        <v>2022</v>
      </c>
      <c r="L63" s="208" t="s">
        <v>1215</v>
      </c>
      <c r="M63" s="208" t="s">
        <v>1215</v>
      </c>
      <c r="N63" s="194" t="s">
        <v>2030</v>
      </c>
      <c r="O63" s="417" t="s">
        <v>1288</v>
      </c>
      <c r="P63" s="417" t="s">
        <v>237</v>
      </c>
      <c r="Q63" s="194" t="s">
        <v>693</v>
      </c>
    </row>
    <row r="64" spans="1:17" ht="52" x14ac:dyDescent="0.2">
      <c r="A64" s="194" t="s">
        <v>381</v>
      </c>
      <c r="B64" s="194" t="s">
        <v>846</v>
      </c>
      <c r="C64" s="216" t="s">
        <v>2404</v>
      </c>
      <c r="D64" s="210">
        <v>50</v>
      </c>
      <c r="E64" s="194" t="s">
        <v>46</v>
      </c>
      <c r="F64" s="194" t="s">
        <v>1361</v>
      </c>
      <c r="G64" s="194" t="s">
        <v>693</v>
      </c>
      <c r="H64" s="216" t="s">
        <v>1362</v>
      </c>
      <c r="I64" s="194" t="s">
        <v>30</v>
      </c>
      <c r="J64" s="204">
        <v>16</v>
      </c>
      <c r="K64" s="194">
        <v>2022</v>
      </c>
      <c r="L64" s="204">
        <v>1</v>
      </c>
      <c r="M64" s="204">
        <v>3</v>
      </c>
      <c r="N64" s="194" t="s">
        <v>1363</v>
      </c>
      <c r="O64" s="417"/>
      <c r="P64" s="417"/>
      <c r="Q64" s="194" t="s">
        <v>1361</v>
      </c>
    </row>
    <row r="65" spans="1:17" ht="39" x14ac:dyDescent="0.2">
      <c r="A65" s="194" t="s">
        <v>387</v>
      </c>
      <c r="B65" s="194" t="s">
        <v>844</v>
      </c>
      <c r="C65" s="216" t="s">
        <v>2405</v>
      </c>
      <c r="D65" s="210">
        <v>50</v>
      </c>
      <c r="E65" s="194" t="s">
        <v>46</v>
      </c>
      <c r="F65" s="194" t="s">
        <v>200</v>
      </c>
      <c r="G65" s="194" t="s">
        <v>693</v>
      </c>
      <c r="H65" s="216" t="s">
        <v>1364</v>
      </c>
      <c r="I65" s="194" t="s">
        <v>30</v>
      </c>
      <c r="J65" s="204">
        <v>5300</v>
      </c>
      <c r="K65" s="194">
        <v>2022</v>
      </c>
      <c r="L65" s="204">
        <v>2000</v>
      </c>
      <c r="M65" s="204">
        <v>4000</v>
      </c>
      <c r="N65" s="194" t="s">
        <v>148</v>
      </c>
      <c r="O65" s="194" t="s">
        <v>1225</v>
      </c>
      <c r="P65" s="417"/>
      <c r="Q65" s="194" t="s">
        <v>693</v>
      </c>
    </row>
    <row r="66" spans="1:17" ht="91" x14ac:dyDescent="0.2">
      <c r="A66" s="194" t="s">
        <v>981</v>
      </c>
      <c r="B66" s="194" t="s">
        <v>844</v>
      </c>
      <c r="C66" s="238" t="s">
        <v>1365</v>
      </c>
      <c r="D66" s="210">
        <v>50</v>
      </c>
      <c r="E66" s="194" t="s">
        <v>46</v>
      </c>
      <c r="F66" s="194" t="s">
        <v>693</v>
      </c>
      <c r="G66" s="194" t="s">
        <v>1366</v>
      </c>
      <c r="H66" s="216" t="s">
        <v>1367</v>
      </c>
      <c r="I66" s="194" t="s">
        <v>18</v>
      </c>
      <c r="J66" s="208">
        <v>15</v>
      </c>
      <c r="K66" s="194">
        <v>2020</v>
      </c>
      <c r="L66" s="208">
        <v>30</v>
      </c>
      <c r="M66" s="208">
        <v>30</v>
      </c>
      <c r="N66" s="194" t="s">
        <v>148</v>
      </c>
      <c r="O66" s="194" t="s">
        <v>1225</v>
      </c>
      <c r="P66" s="417"/>
      <c r="Q66" s="194" t="s">
        <v>693</v>
      </c>
    </row>
    <row r="67" spans="1:17" ht="52" x14ac:dyDescent="0.2">
      <c r="A67" s="142">
        <v>2.2999999999999998</v>
      </c>
      <c r="B67" s="142">
        <v>5.5</v>
      </c>
      <c r="C67" s="143" t="s">
        <v>1368</v>
      </c>
      <c r="D67" s="137">
        <f>SUM(D68:D72)</f>
        <v>250</v>
      </c>
      <c r="E67" s="142"/>
      <c r="F67" s="142" t="s">
        <v>649</v>
      </c>
      <c r="G67" s="142" t="s">
        <v>1200</v>
      </c>
      <c r="H67" s="143" t="s">
        <v>1201</v>
      </c>
      <c r="I67" s="142" t="s">
        <v>579</v>
      </c>
      <c r="J67" s="139">
        <v>0</v>
      </c>
      <c r="K67" s="142">
        <v>2022</v>
      </c>
      <c r="L67" s="57">
        <v>100</v>
      </c>
      <c r="M67" s="57">
        <v>100</v>
      </c>
      <c r="N67" s="142"/>
      <c r="O67" s="142"/>
      <c r="P67" s="194" t="s">
        <v>237</v>
      </c>
      <c r="Q67" s="142"/>
    </row>
    <row r="68" spans="1:17" ht="39" x14ac:dyDescent="0.2">
      <c r="A68" s="194" t="s">
        <v>395</v>
      </c>
      <c r="B68" s="417" t="s">
        <v>524</v>
      </c>
      <c r="C68" s="216" t="s">
        <v>2406</v>
      </c>
      <c r="D68" s="210">
        <v>50</v>
      </c>
      <c r="E68" s="194" t="s">
        <v>46</v>
      </c>
      <c r="F68" s="194" t="s">
        <v>693</v>
      </c>
      <c r="G68" s="194" t="s">
        <v>1200</v>
      </c>
      <c r="H68" s="216" t="s">
        <v>1369</v>
      </c>
      <c r="I68" s="194" t="s">
        <v>579</v>
      </c>
      <c r="J68" s="208">
        <v>51</v>
      </c>
      <c r="K68" s="194">
        <v>2022</v>
      </c>
      <c r="L68" s="208">
        <v>75</v>
      </c>
      <c r="M68" s="208">
        <v>75</v>
      </c>
      <c r="N68" s="417" t="s">
        <v>2030</v>
      </c>
      <c r="O68" s="417" t="s">
        <v>1227</v>
      </c>
      <c r="P68" s="194" t="s">
        <v>237</v>
      </c>
      <c r="Q68" s="194" t="s">
        <v>693</v>
      </c>
    </row>
    <row r="69" spans="1:17" ht="52" x14ac:dyDescent="0.2">
      <c r="A69" s="194" t="s">
        <v>398</v>
      </c>
      <c r="B69" s="417"/>
      <c r="C69" s="216" t="s">
        <v>2844</v>
      </c>
      <c r="D69" s="210">
        <v>50</v>
      </c>
      <c r="E69" s="194" t="s">
        <v>46</v>
      </c>
      <c r="F69" s="194" t="s">
        <v>693</v>
      </c>
      <c r="G69" s="194" t="s">
        <v>1200</v>
      </c>
      <c r="H69" s="216" t="s">
        <v>1370</v>
      </c>
      <c r="I69" s="194" t="s">
        <v>585</v>
      </c>
      <c r="J69" s="208" t="s">
        <v>586</v>
      </c>
      <c r="K69" s="194">
        <v>2022</v>
      </c>
      <c r="L69" s="208" t="s">
        <v>915</v>
      </c>
      <c r="M69" s="208" t="s">
        <v>915</v>
      </c>
      <c r="N69" s="417"/>
      <c r="O69" s="417"/>
      <c r="P69" s="194" t="s">
        <v>237</v>
      </c>
      <c r="Q69" s="194" t="s">
        <v>693</v>
      </c>
    </row>
    <row r="70" spans="1:17" ht="52" x14ac:dyDescent="0.2">
      <c r="A70" s="194" t="s">
        <v>401</v>
      </c>
      <c r="B70" s="194" t="s">
        <v>844</v>
      </c>
      <c r="C70" s="216" t="s">
        <v>2408</v>
      </c>
      <c r="D70" s="210">
        <v>50</v>
      </c>
      <c r="E70" s="194" t="s">
        <v>46</v>
      </c>
      <c r="F70" s="194" t="s">
        <v>693</v>
      </c>
      <c r="G70" s="194" t="s">
        <v>224</v>
      </c>
      <c r="H70" s="216" t="s">
        <v>1371</v>
      </c>
      <c r="I70" s="194" t="s">
        <v>18</v>
      </c>
      <c r="J70" s="208">
        <v>80</v>
      </c>
      <c r="K70" s="194">
        <v>2022</v>
      </c>
      <c r="L70" s="208">
        <v>100</v>
      </c>
      <c r="M70" s="208">
        <v>100</v>
      </c>
      <c r="N70" s="417" t="s">
        <v>1316</v>
      </c>
      <c r="O70" s="194" t="s">
        <v>20</v>
      </c>
      <c r="P70" s="417" t="s">
        <v>1262</v>
      </c>
      <c r="Q70" s="194" t="s">
        <v>187</v>
      </c>
    </row>
    <row r="71" spans="1:17" ht="65" x14ac:dyDescent="0.2">
      <c r="A71" s="194" t="s">
        <v>1372</v>
      </c>
      <c r="B71" s="194" t="s">
        <v>2129</v>
      </c>
      <c r="C71" s="216" t="s">
        <v>2409</v>
      </c>
      <c r="D71" s="210">
        <v>50</v>
      </c>
      <c r="E71" s="194" t="s">
        <v>46</v>
      </c>
      <c r="F71" s="194" t="s">
        <v>693</v>
      </c>
      <c r="G71" s="194" t="s">
        <v>224</v>
      </c>
      <c r="H71" s="216" t="s">
        <v>1373</v>
      </c>
      <c r="I71" s="194" t="s">
        <v>585</v>
      </c>
      <c r="J71" s="208" t="s">
        <v>586</v>
      </c>
      <c r="K71" s="194">
        <v>2022</v>
      </c>
      <c r="L71" s="208" t="s">
        <v>915</v>
      </c>
      <c r="M71" s="208" t="s">
        <v>915</v>
      </c>
      <c r="N71" s="417"/>
      <c r="O71" s="194" t="s">
        <v>20</v>
      </c>
      <c r="P71" s="417"/>
      <c r="Q71" s="194" t="s">
        <v>693</v>
      </c>
    </row>
    <row r="72" spans="1:17" ht="52" x14ac:dyDescent="0.2">
      <c r="A72" s="194" t="s">
        <v>1374</v>
      </c>
      <c r="B72" s="194" t="s">
        <v>846</v>
      </c>
      <c r="C72" s="216" t="s">
        <v>2410</v>
      </c>
      <c r="D72" s="210">
        <v>50</v>
      </c>
      <c r="E72" s="194" t="s">
        <v>46</v>
      </c>
      <c r="F72" s="194" t="s">
        <v>693</v>
      </c>
      <c r="G72" s="194" t="s">
        <v>1200</v>
      </c>
      <c r="H72" s="216" t="s">
        <v>1375</v>
      </c>
      <c r="I72" s="194" t="s">
        <v>38</v>
      </c>
      <c r="J72" s="204">
        <v>103</v>
      </c>
      <c r="K72" s="194">
        <v>2022</v>
      </c>
      <c r="L72" s="204">
        <v>200</v>
      </c>
      <c r="M72" s="204">
        <v>400</v>
      </c>
      <c r="N72" s="194" t="s">
        <v>187</v>
      </c>
      <c r="O72" s="194" t="s">
        <v>1198</v>
      </c>
      <c r="P72" s="194" t="s">
        <v>1376</v>
      </c>
      <c r="Q72" s="194" t="s">
        <v>693</v>
      </c>
    </row>
    <row r="73" spans="1:17" ht="52" x14ac:dyDescent="0.2">
      <c r="A73" s="142">
        <v>2.4</v>
      </c>
      <c r="B73" s="142">
        <v>5.5</v>
      </c>
      <c r="C73" s="143" t="s">
        <v>80</v>
      </c>
      <c r="D73" s="137">
        <f>SUM(D74:D76)</f>
        <v>150</v>
      </c>
      <c r="E73" s="142"/>
      <c r="F73" s="142" t="s">
        <v>649</v>
      </c>
      <c r="G73" s="142" t="s">
        <v>1200</v>
      </c>
      <c r="H73" s="143" t="s">
        <v>1201</v>
      </c>
      <c r="I73" s="142" t="s">
        <v>579</v>
      </c>
      <c r="J73" s="139">
        <v>0</v>
      </c>
      <c r="K73" s="142">
        <v>2022</v>
      </c>
      <c r="L73" s="57">
        <v>100</v>
      </c>
      <c r="M73" s="57">
        <v>100</v>
      </c>
      <c r="N73" s="142"/>
      <c r="O73" s="142"/>
      <c r="P73" s="194" t="s">
        <v>237</v>
      </c>
      <c r="Q73" s="142"/>
    </row>
    <row r="74" spans="1:17" ht="65" x14ac:dyDescent="0.2">
      <c r="A74" s="194" t="s">
        <v>410</v>
      </c>
      <c r="B74" s="417" t="s">
        <v>2129</v>
      </c>
      <c r="C74" s="216" t="s">
        <v>1377</v>
      </c>
      <c r="D74" s="210">
        <v>50</v>
      </c>
      <c r="E74" s="194" t="s">
        <v>46</v>
      </c>
      <c r="F74" s="194" t="s">
        <v>693</v>
      </c>
      <c r="G74" s="194" t="s">
        <v>1200</v>
      </c>
      <c r="H74" s="216" t="s">
        <v>1378</v>
      </c>
      <c r="I74" s="194" t="s">
        <v>18</v>
      </c>
      <c r="J74" s="208">
        <v>80.599999999999994</v>
      </c>
      <c r="K74" s="194">
        <v>2022</v>
      </c>
      <c r="L74" s="208">
        <v>95</v>
      </c>
      <c r="M74" s="208">
        <v>100</v>
      </c>
      <c r="N74" s="417" t="s">
        <v>2652</v>
      </c>
      <c r="O74" s="417" t="s">
        <v>20</v>
      </c>
      <c r="P74" s="417" t="s">
        <v>237</v>
      </c>
      <c r="Q74" s="194" t="s">
        <v>693</v>
      </c>
    </row>
    <row r="75" spans="1:17" ht="65" x14ac:dyDescent="0.2">
      <c r="A75" s="194" t="s">
        <v>412</v>
      </c>
      <c r="B75" s="417"/>
      <c r="C75" s="216" t="s">
        <v>1379</v>
      </c>
      <c r="D75" s="210">
        <v>50</v>
      </c>
      <c r="E75" s="194" t="s">
        <v>46</v>
      </c>
      <c r="F75" s="194" t="s">
        <v>693</v>
      </c>
      <c r="G75" s="194" t="s">
        <v>1200</v>
      </c>
      <c r="H75" s="216" t="s">
        <v>2171</v>
      </c>
      <c r="I75" s="194" t="s">
        <v>585</v>
      </c>
      <c r="J75" s="208" t="s">
        <v>586</v>
      </c>
      <c r="K75" s="194">
        <v>2022</v>
      </c>
      <c r="L75" s="208" t="s">
        <v>915</v>
      </c>
      <c r="M75" s="208" t="s">
        <v>915</v>
      </c>
      <c r="N75" s="417"/>
      <c r="O75" s="417"/>
      <c r="P75" s="417"/>
      <c r="Q75" s="194" t="s">
        <v>693</v>
      </c>
    </row>
    <row r="76" spans="1:17" ht="52" x14ac:dyDescent="0.2">
      <c r="A76" s="194" t="s">
        <v>1380</v>
      </c>
      <c r="B76" s="417"/>
      <c r="C76" s="216" t="s">
        <v>1381</v>
      </c>
      <c r="D76" s="210">
        <v>50</v>
      </c>
      <c r="E76" s="194" t="s">
        <v>46</v>
      </c>
      <c r="F76" s="194" t="s">
        <v>156</v>
      </c>
      <c r="G76" s="194"/>
      <c r="H76" s="216" t="s">
        <v>1382</v>
      </c>
      <c r="I76" s="194" t="s">
        <v>18</v>
      </c>
      <c r="J76" s="208">
        <v>48.2</v>
      </c>
      <c r="K76" s="194">
        <v>2021</v>
      </c>
      <c r="L76" s="208">
        <v>60</v>
      </c>
      <c r="M76" s="208">
        <v>80</v>
      </c>
      <c r="N76" s="194" t="s">
        <v>2653</v>
      </c>
      <c r="O76" s="194" t="s">
        <v>1383</v>
      </c>
      <c r="P76" s="194" t="s">
        <v>258</v>
      </c>
      <c r="Q76" s="194" t="s">
        <v>156</v>
      </c>
    </row>
    <row r="77" spans="1:17" ht="39" x14ac:dyDescent="0.2">
      <c r="A77" s="142">
        <v>2.5</v>
      </c>
      <c r="B77" s="142">
        <v>5.2</v>
      </c>
      <c r="C77" s="143" t="s">
        <v>1384</v>
      </c>
      <c r="D77" s="137">
        <f>SUM(D78:D80)</f>
        <v>6120</v>
      </c>
      <c r="E77" s="142"/>
      <c r="F77" s="142" t="s">
        <v>649</v>
      </c>
      <c r="G77" s="142" t="s">
        <v>1200</v>
      </c>
      <c r="H77" s="143"/>
      <c r="I77" s="142" t="s">
        <v>579</v>
      </c>
      <c r="J77" s="139">
        <v>0</v>
      </c>
      <c r="K77" s="142">
        <v>2022</v>
      </c>
      <c r="L77" s="57">
        <v>100</v>
      </c>
      <c r="M77" s="57">
        <v>100</v>
      </c>
      <c r="N77" s="142"/>
      <c r="O77" s="142"/>
      <c r="P77" s="142"/>
      <c r="Q77" s="142"/>
    </row>
    <row r="78" spans="1:17" ht="72.75" customHeight="1" x14ac:dyDescent="0.2">
      <c r="A78" s="194" t="s">
        <v>419</v>
      </c>
      <c r="B78" s="194" t="s">
        <v>555</v>
      </c>
      <c r="C78" s="216" t="s">
        <v>2412</v>
      </c>
      <c r="D78" s="210">
        <v>600</v>
      </c>
      <c r="E78" s="194" t="s">
        <v>46</v>
      </c>
      <c r="F78" s="194" t="s">
        <v>693</v>
      </c>
      <c r="G78" s="194"/>
      <c r="H78" s="216" t="s">
        <v>1385</v>
      </c>
      <c r="I78" s="194" t="s">
        <v>585</v>
      </c>
      <c r="J78" s="208" t="s">
        <v>1297</v>
      </c>
      <c r="K78" s="194">
        <v>2022</v>
      </c>
      <c r="L78" s="208" t="s">
        <v>915</v>
      </c>
      <c r="M78" s="208" t="s">
        <v>915</v>
      </c>
      <c r="N78" s="194" t="s">
        <v>2030</v>
      </c>
      <c r="O78" s="417" t="s">
        <v>1227</v>
      </c>
      <c r="P78" s="194" t="s">
        <v>237</v>
      </c>
      <c r="Q78" s="194" t="s">
        <v>693</v>
      </c>
    </row>
    <row r="79" spans="1:17" ht="65" x14ac:dyDescent="0.2">
      <c r="A79" s="156" t="s">
        <v>398</v>
      </c>
      <c r="B79" s="156" t="s">
        <v>1386</v>
      </c>
      <c r="C79" s="157" t="s">
        <v>1387</v>
      </c>
      <c r="D79" s="158">
        <v>5500</v>
      </c>
      <c r="E79" s="21" t="s">
        <v>699</v>
      </c>
      <c r="F79" s="156" t="s">
        <v>187</v>
      </c>
      <c r="G79" s="156"/>
      <c r="H79" s="157" t="s">
        <v>1388</v>
      </c>
      <c r="I79" s="156" t="s">
        <v>18</v>
      </c>
      <c r="J79" s="156">
        <v>65.8</v>
      </c>
      <c r="K79" s="156">
        <v>2018</v>
      </c>
      <c r="L79" s="59">
        <v>72</v>
      </c>
      <c r="M79" s="59">
        <v>80</v>
      </c>
      <c r="N79" s="156" t="s">
        <v>691</v>
      </c>
      <c r="O79" s="417"/>
      <c r="P79" s="156" t="s">
        <v>237</v>
      </c>
      <c r="Q79" s="156" t="s">
        <v>693</v>
      </c>
    </row>
    <row r="80" spans="1:17" ht="91" x14ac:dyDescent="0.2">
      <c r="A80" s="194" t="s">
        <v>423</v>
      </c>
      <c r="B80" s="194" t="s">
        <v>846</v>
      </c>
      <c r="C80" s="216" t="s">
        <v>2193</v>
      </c>
      <c r="D80" s="210">
        <v>20</v>
      </c>
      <c r="E80" s="194" t="s">
        <v>46</v>
      </c>
      <c r="F80" s="194" t="s">
        <v>194</v>
      </c>
      <c r="G80" s="194" t="s">
        <v>693</v>
      </c>
      <c r="H80" s="216" t="s">
        <v>2172</v>
      </c>
      <c r="I80" s="194" t="s">
        <v>585</v>
      </c>
      <c r="J80" s="208" t="s">
        <v>586</v>
      </c>
      <c r="K80" s="194">
        <v>2022</v>
      </c>
      <c r="L80" s="208" t="s">
        <v>915</v>
      </c>
      <c r="M80" s="208" t="s">
        <v>915</v>
      </c>
      <c r="N80" s="194" t="s">
        <v>1389</v>
      </c>
      <c r="O80" s="417"/>
      <c r="P80" s="194" t="s">
        <v>1390</v>
      </c>
      <c r="Q80" s="194" t="s">
        <v>194</v>
      </c>
    </row>
    <row r="81" spans="1:17" ht="39" x14ac:dyDescent="0.2">
      <c r="A81" s="142">
        <v>3</v>
      </c>
      <c r="B81" s="142">
        <v>5</v>
      </c>
      <c r="C81" s="143" t="s">
        <v>2195</v>
      </c>
      <c r="D81" s="137">
        <f>SUM(D82,D86,D90,D93,D97,D103,D106,D112)</f>
        <v>416617</v>
      </c>
      <c r="E81" s="142"/>
      <c r="F81" s="142"/>
      <c r="G81" s="142"/>
      <c r="H81" s="143" t="s">
        <v>1391</v>
      </c>
      <c r="I81" s="142" t="s">
        <v>579</v>
      </c>
      <c r="J81" s="57">
        <v>45.7</v>
      </c>
      <c r="K81" s="142">
        <v>2020</v>
      </c>
      <c r="L81" s="57">
        <v>54.3</v>
      </c>
      <c r="M81" s="57">
        <v>71.900000000000006</v>
      </c>
      <c r="N81" s="142" t="s">
        <v>1323</v>
      </c>
      <c r="O81" s="142" t="s">
        <v>1198</v>
      </c>
      <c r="P81" s="142" t="s">
        <v>237</v>
      </c>
      <c r="Q81" s="142" t="s">
        <v>693</v>
      </c>
    </row>
    <row r="82" spans="1:17" ht="39" x14ac:dyDescent="0.2">
      <c r="A82" s="142">
        <v>3.1</v>
      </c>
      <c r="B82" s="142">
        <v>5.4</v>
      </c>
      <c r="C82" s="143" t="s">
        <v>2197</v>
      </c>
      <c r="D82" s="137">
        <f>SUM(D83:D85)</f>
        <v>90816</v>
      </c>
      <c r="E82" s="142"/>
      <c r="F82" s="142" t="s">
        <v>649</v>
      </c>
      <c r="G82" s="142" t="s">
        <v>1200</v>
      </c>
      <c r="H82" s="143" t="s">
        <v>1201</v>
      </c>
      <c r="I82" s="142" t="s">
        <v>579</v>
      </c>
      <c r="J82" s="139">
        <v>0</v>
      </c>
      <c r="K82" s="142">
        <v>2022</v>
      </c>
      <c r="L82" s="57">
        <v>100</v>
      </c>
      <c r="M82" s="57">
        <v>100</v>
      </c>
      <c r="N82" s="142"/>
      <c r="O82" s="142"/>
      <c r="P82" s="142"/>
      <c r="Q82" s="142"/>
    </row>
    <row r="83" spans="1:17" ht="26" x14ac:dyDescent="0.2">
      <c r="A83" s="194" t="s">
        <v>437</v>
      </c>
      <c r="B83" s="194" t="s">
        <v>821</v>
      </c>
      <c r="C83" s="216" t="s">
        <v>2199</v>
      </c>
      <c r="D83" s="210">
        <v>89856</v>
      </c>
      <c r="E83" s="194" t="s">
        <v>17</v>
      </c>
      <c r="F83" s="194" t="s">
        <v>196</v>
      </c>
      <c r="G83" s="194" t="s">
        <v>1200</v>
      </c>
      <c r="H83" s="216" t="s">
        <v>1392</v>
      </c>
      <c r="I83" s="194" t="s">
        <v>703</v>
      </c>
      <c r="J83" s="208">
        <v>0.64970000000000006</v>
      </c>
      <c r="K83" s="194">
        <v>2020</v>
      </c>
      <c r="L83" s="208">
        <v>0.7</v>
      </c>
      <c r="M83" s="208">
        <v>0.78</v>
      </c>
      <c r="N83" s="417" t="s">
        <v>2041</v>
      </c>
      <c r="O83" s="417" t="s">
        <v>2042</v>
      </c>
      <c r="P83" s="417" t="s">
        <v>222</v>
      </c>
      <c r="Q83" s="194" t="s">
        <v>196</v>
      </c>
    </row>
    <row r="84" spans="1:17" ht="65" x14ac:dyDescent="0.2">
      <c r="A84" s="194" t="s">
        <v>442</v>
      </c>
      <c r="B84" s="194" t="s">
        <v>823</v>
      </c>
      <c r="C84" s="216" t="s">
        <v>1393</v>
      </c>
      <c r="D84" s="210">
        <v>10</v>
      </c>
      <c r="E84" s="194" t="s">
        <v>46</v>
      </c>
      <c r="F84" s="194" t="s">
        <v>196</v>
      </c>
      <c r="G84" s="194" t="s">
        <v>1200</v>
      </c>
      <c r="H84" s="216" t="s">
        <v>1394</v>
      </c>
      <c r="I84" s="194" t="s">
        <v>585</v>
      </c>
      <c r="J84" s="208" t="s">
        <v>586</v>
      </c>
      <c r="K84" s="194">
        <v>2022</v>
      </c>
      <c r="L84" s="208" t="s">
        <v>1215</v>
      </c>
      <c r="M84" s="208" t="s">
        <v>1215</v>
      </c>
      <c r="N84" s="417"/>
      <c r="O84" s="417"/>
      <c r="P84" s="417"/>
      <c r="Q84" s="194" t="s">
        <v>196</v>
      </c>
    </row>
    <row r="85" spans="1:17" ht="91" x14ac:dyDescent="0.2">
      <c r="A85" s="194" t="s">
        <v>448</v>
      </c>
      <c r="B85" s="194" t="s">
        <v>555</v>
      </c>
      <c r="C85" s="216" t="s">
        <v>2203</v>
      </c>
      <c r="D85" s="210">
        <v>950</v>
      </c>
      <c r="E85" s="194" t="s">
        <v>46</v>
      </c>
      <c r="F85" s="194" t="s">
        <v>1206</v>
      </c>
      <c r="G85" s="194" t="s">
        <v>1231</v>
      </c>
      <c r="H85" s="216" t="s">
        <v>1395</v>
      </c>
      <c r="I85" s="194" t="s">
        <v>38</v>
      </c>
      <c r="J85" s="204">
        <v>0</v>
      </c>
      <c r="K85" s="194">
        <v>2022</v>
      </c>
      <c r="L85" s="204">
        <v>1</v>
      </c>
      <c r="M85" s="204">
        <v>1</v>
      </c>
      <c r="N85" s="194" t="s">
        <v>1396</v>
      </c>
      <c r="O85" s="194" t="s">
        <v>1227</v>
      </c>
      <c r="P85" s="194" t="s">
        <v>1228</v>
      </c>
      <c r="Q85" s="194" t="s">
        <v>1206</v>
      </c>
    </row>
    <row r="86" spans="1:17" ht="39" x14ac:dyDescent="0.2">
      <c r="A86" s="142">
        <v>3.2</v>
      </c>
      <c r="B86" s="142">
        <v>5.3</v>
      </c>
      <c r="C86" s="143" t="s">
        <v>2211</v>
      </c>
      <c r="D86" s="137">
        <f>SUM(D87:D89)</f>
        <v>116461</v>
      </c>
      <c r="E86" s="142"/>
      <c r="F86" s="142" t="s">
        <v>649</v>
      </c>
      <c r="G86" s="142" t="s">
        <v>1200</v>
      </c>
      <c r="H86" s="143" t="s">
        <v>1201</v>
      </c>
      <c r="I86" s="142" t="s">
        <v>579</v>
      </c>
      <c r="J86" s="139">
        <v>0</v>
      </c>
      <c r="K86" s="142">
        <v>2022</v>
      </c>
      <c r="L86" s="57">
        <v>100</v>
      </c>
      <c r="M86" s="57">
        <v>100</v>
      </c>
      <c r="N86" s="417" t="s">
        <v>1397</v>
      </c>
      <c r="O86" s="417" t="s">
        <v>2042</v>
      </c>
      <c r="P86" s="417" t="s">
        <v>222</v>
      </c>
      <c r="Q86" s="142" t="s">
        <v>196</v>
      </c>
    </row>
    <row r="87" spans="1:17" ht="65" x14ac:dyDescent="0.2">
      <c r="A87" s="194" t="s">
        <v>724</v>
      </c>
      <c r="B87" s="194" t="s">
        <v>2146</v>
      </c>
      <c r="C87" s="216" t="s">
        <v>1398</v>
      </c>
      <c r="D87" s="210">
        <v>7488</v>
      </c>
      <c r="E87" s="194" t="s">
        <v>46</v>
      </c>
      <c r="F87" s="194" t="s">
        <v>196</v>
      </c>
      <c r="G87" s="194" t="s">
        <v>1200</v>
      </c>
      <c r="H87" s="216" t="s">
        <v>1392</v>
      </c>
      <c r="I87" s="194" t="s">
        <v>703</v>
      </c>
      <c r="J87" s="208">
        <v>0.64970000000000006</v>
      </c>
      <c r="K87" s="194">
        <v>2020</v>
      </c>
      <c r="L87" s="208">
        <v>0.7</v>
      </c>
      <c r="M87" s="208">
        <v>0.74</v>
      </c>
      <c r="N87" s="417"/>
      <c r="O87" s="417"/>
      <c r="P87" s="417"/>
      <c r="Q87" s="194" t="s">
        <v>196</v>
      </c>
    </row>
    <row r="88" spans="1:17" ht="91" x14ac:dyDescent="0.2">
      <c r="A88" s="194" t="s">
        <v>1062</v>
      </c>
      <c r="B88" s="194" t="s">
        <v>2147</v>
      </c>
      <c r="C88" s="216" t="s">
        <v>1399</v>
      </c>
      <c r="D88" s="210">
        <v>59053</v>
      </c>
      <c r="E88" s="194" t="s">
        <v>46</v>
      </c>
      <c r="F88" s="194" t="s">
        <v>196</v>
      </c>
      <c r="G88" s="194" t="s">
        <v>1200</v>
      </c>
      <c r="H88" s="216" t="s">
        <v>1392</v>
      </c>
      <c r="I88" s="194" t="s">
        <v>703</v>
      </c>
      <c r="J88" s="208">
        <v>6.02</v>
      </c>
      <c r="K88" s="194">
        <v>2021</v>
      </c>
      <c r="L88" s="208">
        <v>7.95</v>
      </c>
      <c r="M88" s="208">
        <v>9.75</v>
      </c>
      <c r="N88" s="417"/>
      <c r="O88" s="417"/>
      <c r="P88" s="417"/>
      <c r="Q88" s="194" t="s">
        <v>196</v>
      </c>
    </row>
    <row r="89" spans="1:17" ht="52" x14ac:dyDescent="0.2">
      <c r="A89" s="194" t="s">
        <v>1067</v>
      </c>
      <c r="B89" s="194" t="s">
        <v>2146</v>
      </c>
      <c r="C89" s="216" t="s">
        <v>2413</v>
      </c>
      <c r="D89" s="210">
        <v>49920</v>
      </c>
      <c r="E89" s="194" t="s">
        <v>46</v>
      </c>
      <c r="F89" s="194" t="s">
        <v>196</v>
      </c>
      <c r="G89" s="194" t="s">
        <v>1200</v>
      </c>
      <c r="H89" s="216" t="s">
        <v>1392</v>
      </c>
      <c r="I89" s="194" t="s">
        <v>703</v>
      </c>
      <c r="J89" s="208">
        <v>0.64970000000000006</v>
      </c>
      <c r="K89" s="194">
        <v>2020</v>
      </c>
      <c r="L89" s="208">
        <v>0.7</v>
      </c>
      <c r="M89" s="208">
        <v>0.78</v>
      </c>
      <c r="N89" s="417"/>
      <c r="O89" s="417"/>
      <c r="P89" s="417"/>
      <c r="Q89" s="194" t="s">
        <v>196</v>
      </c>
    </row>
    <row r="90" spans="1:17" ht="102" customHeight="1" x14ac:dyDescent="0.2">
      <c r="A90" s="142">
        <v>3.3</v>
      </c>
      <c r="B90" s="142">
        <v>5.2</v>
      </c>
      <c r="C90" s="143" t="s">
        <v>1400</v>
      </c>
      <c r="D90" s="137">
        <f>SUM(D91:D92)</f>
        <v>70</v>
      </c>
      <c r="E90" s="142"/>
      <c r="F90" s="142" t="s">
        <v>649</v>
      </c>
      <c r="G90" s="142" t="s">
        <v>1200</v>
      </c>
      <c r="H90" s="143" t="s">
        <v>1201</v>
      </c>
      <c r="I90" s="142" t="s">
        <v>579</v>
      </c>
      <c r="J90" s="139">
        <v>0</v>
      </c>
      <c r="K90" s="142">
        <v>2022</v>
      </c>
      <c r="L90" s="57">
        <v>100</v>
      </c>
      <c r="M90" s="57">
        <v>100</v>
      </c>
      <c r="N90" s="142"/>
      <c r="O90" s="142"/>
      <c r="P90" s="142"/>
      <c r="Q90" s="142"/>
    </row>
    <row r="91" spans="1:17" ht="63" customHeight="1" x14ac:dyDescent="0.2">
      <c r="A91" s="194" t="s">
        <v>1401</v>
      </c>
      <c r="B91" s="194" t="s">
        <v>2148</v>
      </c>
      <c r="C91" s="216" t="s">
        <v>1402</v>
      </c>
      <c r="D91" s="210">
        <v>20</v>
      </c>
      <c r="E91" s="194" t="s">
        <v>46</v>
      </c>
      <c r="F91" s="17" t="s">
        <v>2754</v>
      </c>
      <c r="G91" s="194" t="s">
        <v>1200</v>
      </c>
      <c r="H91" s="216" t="s">
        <v>1403</v>
      </c>
      <c r="I91" s="194" t="s">
        <v>585</v>
      </c>
      <c r="J91" s="208" t="s">
        <v>586</v>
      </c>
      <c r="K91" s="194">
        <v>2022</v>
      </c>
      <c r="L91" s="208" t="s">
        <v>1215</v>
      </c>
      <c r="M91" s="208" t="s">
        <v>1215</v>
      </c>
      <c r="N91" s="417" t="s">
        <v>1389</v>
      </c>
      <c r="O91" s="417" t="s">
        <v>1404</v>
      </c>
      <c r="P91" s="194" t="s">
        <v>222</v>
      </c>
      <c r="Q91" s="194" t="s">
        <v>1405</v>
      </c>
    </row>
    <row r="92" spans="1:17" ht="63" customHeight="1" x14ac:dyDescent="0.2">
      <c r="A92" s="194" t="s">
        <v>1406</v>
      </c>
      <c r="B92" s="194" t="s">
        <v>2149</v>
      </c>
      <c r="C92" s="216" t="s">
        <v>1407</v>
      </c>
      <c r="D92" s="210">
        <v>50</v>
      </c>
      <c r="E92" s="194" t="s">
        <v>46</v>
      </c>
      <c r="F92" s="194" t="s">
        <v>693</v>
      </c>
      <c r="G92" s="194" t="s">
        <v>1200</v>
      </c>
      <c r="H92" s="216" t="s">
        <v>1408</v>
      </c>
      <c r="I92" s="194" t="s">
        <v>585</v>
      </c>
      <c r="J92" s="208" t="s">
        <v>586</v>
      </c>
      <c r="K92" s="194">
        <v>2022</v>
      </c>
      <c r="L92" s="208" t="s">
        <v>1215</v>
      </c>
      <c r="M92" s="208" t="s">
        <v>1215</v>
      </c>
      <c r="N92" s="417"/>
      <c r="O92" s="417"/>
      <c r="P92" s="194" t="s">
        <v>1228</v>
      </c>
      <c r="Q92" s="194" t="s">
        <v>693</v>
      </c>
    </row>
    <row r="93" spans="1:17" ht="74.25" customHeight="1" x14ac:dyDescent="0.2">
      <c r="A93" s="142">
        <v>3.4</v>
      </c>
      <c r="B93" s="142">
        <v>5.2</v>
      </c>
      <c r="C93" s="143" t="s">
        <v>2414</v>
      </c>
      <c r="D93" s="137">
        <f>SUM(D94:D96)</f>
        <v>100</v>
      </c>
      <c r="E93" s="142"/>
      <c r="F93" s="142" t="s">
        <v>649</v>
      </c>
      <c r="G93" s="142" t="s">
        <v>1200</v>
      </c>
      <c r="H93" s="143"/>
      <c r="I93" s="142" t="s">
        <v>579</v>
      </c>
      <c r="J93" s="139">
        <v>0</v>
      </c>
      <c r="K93" s="142">
        <v>2022</v>
      </c>
      <c r="L93" s="57">
        <v>100</v>
      </c>
      <c r="M93" s="57">
        <v>100</v>
      </c>
      <c r="N93" s="142"/>
      <c r="O93" s="142"/>
      <c r="P93" s="194" t="s">
        <v>237</v>
      </c>
      <c r="Q93" s="142"/>
    </row>
    <row r="94" spans="1:17" ht="58.5" customHeight="1" x14ac:dyDescent="0.2">
      <c r="A94" s="194" t="s">
        <v>1409</v>
      </c>
      <c r="B94" s="194" t="s">
        <v>555</v>
      </c>
      <c r="C94" s="216" t="s">
        <v>1410</v>
      </c>
      <c r="D94" s="210">
        <v>50</v>
      </c>
      <c r="E94" s="194" t="s">
        <v>46</v>
      </c>
      <c r="F94" s="194" t="s">
        <v>1411</v>
      </c>
      <c r="G94" s="194" t="s">
        <v>1412</v>
      </c>
      <c r="H94" s="216" t="s">
        <v>1403</v>
      </c>
      <c r="I94" s="194" t="s">
        <v>585</v>
      </c>
      <c r="J94" s="208" t="s">
        <v>586</v>
      </c>
      <c r="K94" s="194">
        <v>2022</v>
      </c>
      <c r="L94" s="208" t="s">
        <v>915</v>
      </c>
      <c r="M94" s="208" t="s">
        <v>915</v>
      </c>
      <c r="N94" s="417" t="s">
        <v>1389</v>
      </c>
      <c r="O94" s="417" t="s">
        <v>1227</v>
      </c>
      <c r="P94" s="194" t="s">
        <v>237</v>
      </c>
      <c r="Q94" s="194" t="s">
        <v>1411</v>
      </c>
    </row>
    <row r="95" spans="1:17" ht="60.75" customHeight="1" x14ac:dyDescent="0.2">
      <c r="A95" s="194" t="s">
        <v>1413</v>
      </c>
      <c r="B95" s="194" t="s">
        <v>555</v>
      </c>
      <c r="C95" s="216" t="s">
        <v>1414</v>
      </c>
      <c r="D95" s="210"/>
      <c r="E95" s="194"/>
      <c r="F95" s="194" t="s">
        <v>1411</v>
      </c>
      <c r="G95" s="194" t="s">
        <v>1412</v>
      </c>
      <c r="H95" s="216" t="s">
        <v>1415</v>
      </c>
      <c r="I95" s="194" t="s">
        <v>585</v>
      </c>
      <c r="J95" s="208" t="s">
        <v>586</v>
      </c>
      <c r="K95" s="194">
        <v>2022</v>
      </c>
      <c r="L95" s="208" t="s">
        <v>915</v>
      </c>
      <c r="M95" s="208" t="s">
        <v>915</v>
      </c>
      <c r="N95" s="417"/>
      <c r="O95" s="417"/>
      <c r="P95" s="194" t="s">
        <v>1262</v>
      </c>
      <c r="Q95" s="194" t="s">
        <v>1411</v>
      </c>
    </row>
    <row r="96" spans="1:17" ht="65" x14ac:dyDescent="0.2">
      <c r="A96" s="194" t="s">
        <v>1416</v>
      </c>
      <c r="B96" s="194" t="s">
        <v>560</v>
      </c>
      <c r="C96" s="216" t="s">
        <v>1417</v>
      </c>
      <c r="D96" s="210">
        <v>50</v>
      </c>
      <c r="E96" s="194" t="s">
        <v>46</v>
      </c>
      <c r="F96" s="194" t="s">
        <v>1411</v>
      </c>
      <c r="G96" s="194" t="s">
        <v>1412</v>
      </c>
      <c r="H96" s="216" t="s">
        <v>1418</v>
      </c>
      <c r="I96" s="194" t="s">
        <v>579</v>
      </c>
      <c r="J96" s="204">
        <v>0</v>
      </c>
      <c r="K96" s="194">
        <v>2022</v>
      </c>
      <c r="L96" s="208">
        <v>10</v>
      </c>
      <c r="M96" s="208">
        <v>25</v>
      </c>
      <c r="N96" s="417"/>
      <c r="O96" s="417"/>
      <c r="P96" s="194" t="s">
        <v>1390</v>
      </c>
      <c r="Q96" s="194" t="s">
        <v>1411</v>
      </c>
    </row>
    <row r="97" spans="1:17" ht="78" x14ac:dyDescent="0.2">
      <c r="A97" s="142">
        <v>3.5</v>
      </c>
      <c r="B97" s="142">
        <v>5.4</v>
      </c>
      <c r="C97" s="143" t="s">
        <v>2415</v>
      </c>
      <c r="D97" s="137">
        <f>SUM(D98:D102)</f>
        <v>14000</v>
      </c>
      <c r="E97" s="142"/>
      <c r="F97" s="142" t="s">
        <v>649</v>
      </c>
      <c r="G97" s="142" t="s">
        <v>1200</v>
      </c>
      <c r="H97" s="143" t="s">
        <v>1201</v>
      </c>
      <c r="I97" s="142" t="s">
        <v>579</v>
      </c>
      <c r="J97" s="139">
        <v>0</v>
      </c>
      <c r="K97" s="142">
        <v>2022</v>
      </c>
      <c r="L97" s="57">
        <v>100</v>
      </c>
      <c r="M97" s="57">
        <v>100</v>
      </c>
      <c r="N97" s="142"/>
      <c r="O97" s="142"/>
      <c r="P97" s="142"/>
      <c r="Q97" s="142"/>
    </row>
    <row r="98" spans="1:17" ht="78" x14ac:dyDescent="0.2">
      <c r="A98" s="194" t="s">
        <v>1419</v>
      </c>
      <c r="B98" s="194" t="s">
        <v>829</v>
      </c>
      <c r="C98" s="216" t="s">
        <v>1420</v>
      </c>
      <c r="D98" s="210">
        <v>2000</v>
      </c>
      <c r="E98" s="194" t="s">
        <v>46</v>
      </c>
      <c r="F98" s="17" t="s">
        <v>2754</v>
      </c>
      <c r="G98" s="194" t="s">
        <v>1200</v>
      </c>
      <c r="H98" s="216" t="s">
        <v>2390</v>
      </c>
      <c r="I98" s="194" t="s">
        <v>585</v>
      </c>
      <c r="J98" s="208" t="s">
        <v>586</v>
      </c>
      <c r="K98" s="194">
        <v>2022</v>
      </c>
      <c r="L98" s="208" t="s">
        <v>915</v>
      </c>
      <c r="M98" s="208" t="s">
        <v>915</v>
      </c>
      <c r="N98" s="417" t="s">
        <v>1389</v>
      </c>
      <c r="O98" s="417" t="s">
        <v>20</v>
      </c>
      <c r="P98" s="194" t="s">
        <v>237</v>
      </c>
      <c r="Q98" s="194" t="s">
        <v>2654</v>
      </c>
    </row>
    <row r="99" spans="1:17" ht="39" x14ac:dyDescent="0.2">
      <c r="A99" s="194" t="s">
        <v>1421</v>
      </c>
      <c r="B99" s="417" t="s">
        <v>2150</v>
      </c>
      <c r="C99" s="216" t="s">
        <v>1422</v>
      </c>
      <c r="D99" s="210"/>
      <c r="E99" s="194"/>
      <c r="F99" s="194" t="s">
        <v>1423</v>
      </c>
      <c r="G99" s="194" t="s">
        <v>1200</v>
      </c>
      <c r="H99" s="216" t="s">
        <v>2388</v>
      </c>
      <c r="I99" s="194" t="s">
        <v>585</v>
      </c>
      <c r="J99" s="208" t="s">
        <v>586</v>
      </c>
      <c r="K99" s="194">
        <v>2022</v>
      </c>
      <c r="L99" s="208" t="s">
        <v>915</v>
      </c>
      <c r="M99" s="208" t="s">
        <v>915</v>
      </c>
      <c r="N99" s="417"/>
      <c r="O99" s="417"/>
      <c r="P99" s="194" t="s">
        <v>1390</v>
      </c>
      <c r="Q99" s="194" t="s">
        <v>693</v>
      </c>
    </row>
    <row r="100" spans="1:17" ht="39" x14ac:dyDescent="0.2">
      <c r="A100" s="194" t="s">
        <v>1424</v>
      </c>
      <c r="B100" s="417"/>
      <c r="C100" s="216" t="s">
        <v>1425</v>
      </c>
      <c r="D100" s="210">
        <v>2000</v>
      </c>
      <c r="E100" s="194" t="s">
        <v>46</v>
      </c>
      <c r="F100" s="17" t="s">
        <v>2754</v>
      </c>
      <c r="G100" s="194" t="s">
        <v>1200</v>
      </c>
      <c r="H100" s="216" t="s">
        <v>2380</v>
      </c>
      <c r="I100" s="194" t="s">
        <v>30</v>
      </c>
      <c r="J100" s="204">
        <v>208864</v>
      </c>
      <c r="K100" s="194">
        <v>2021</v>
      </c>
      <c r="L100" s="204" t="s">
        <v>235</v>
      </c>
      <c r="M100" s="204" t="s">
        <v>235</v>
      </c>
      <c r="N100" s="417" t="s">
        <v>1426</v>
      </c>
      <c r="O100" s="194" t="s">
        <v>1198</v>
      </c>
      <c r="P100" s="194" t="s">
        <v>237</v>
      </c>
      <c r="Q100" s="194" t="s">
        <v>132</v>
      </c>
    </row>
    <row r="101" spans="1:17" ht="41.25" customHeight="1" x14ac:dyDescent="0.2">
      <c r="A101" s="417" t="s">
        <v>1427</v>
      </c>
      <c r="B101" s="417" t="s">
        <v>2151</v>
      </c>
      <c r="C101" s="423" t="s">
        <v>1428</v>
      </c>
      <c r="D101" s="210">
        <v>5000</v>
      </c>
      <c r="E101" s="194" t="s">
        <v>46</v>
      </c>
      <c r="F101" s="417" t="s">
        <v>1329</v>
      </c>
      <c r="G101" s="417" t="s">
        <v>1200</v>
      </c>
      <c r="H101" s="216" t="s">
        <v>2386</v>
      </c>
      <c r="I101" s="417" t="s">
        <v>1916</v>
      </c>
      <c r="J101" s="204">
        <v>619</v>
      </c>
      <c r="K101" s="194">
        <v>2021</v>
      </c>
      <c r="L101" s="204" t="s">
        <v>235</v>
      </c>
      <c r="M101" s="204" t="s">
        <v>235</v>
      </c>
      <c r="N101" s="417"/>
      <c r="O101" s="194" t="s">
        <v>1198</v>
      </c>
      <c r="P101" s="194" t="s">
        <v>237</v>
      </c>
      <c r="Q101" s="417" t="s">
        <v>1329</v>
      </c>
    </row>
    <row r="102" spans="1:17" ht="26" x14ac:dyDescent="0.2">
      <c r="A102" s="417"/>
      <c r="B102" s="417"/>
      <c r="C102" s="423"/>
      <c r="D102" s="210">
        <v>5000</v>
      </c>
      <c r="E102" s="194" t="s">
        <v>46</v>
      </c>
      <c r="F102" s="417"/>
      <c r="G102" s="417"/>
      <c r="H102" s="216" t="s">
        <v>2383</v>
      </c>
      <c r="I102" s="417"/>
      <c r="J102" s="208">
        <v>2130</v>
      </c>
      <c r="K102" s="194">
        <v>2021</v>
      </c>
      <c r="L102" s="208" t="s">
        <v>235</v>
      </c>
      <c r="M102" s="208" t="s">
        <v>235</v>
      </c>
      <c r="N102" s="417"/>
      <c r="O102" s="194" t="s">
        <v>1198</v>
      </c>
      <c r="P102" s="194" t="s">
        <v>237</v>
      </c>
      <c r="Q102" s="417"/>
    </row>
    <row r="103" spans="1:17" ht="39" x14ac:dyDescent="0.2">
      <c r="A103" s="142">
        <v>3.6</v>
      </c>
      <c r="B103" s="142">
        <v>5.5</v>
      </c>
      <c r="C103" s="143" t="s">
        <v>1429</v>
      </c>
      <c r="D103" s="137">
        <f>SUM(D104:D105)</f>
        <v>10010</v>
      </c>
      <c r="E103" s="142"/>
      <c r="F103" s="142" t="s">
        <v>649</v>
      </c>
      <c r="G103" s="142" t="s">
        <v>1200</v>
      </c>
      <c r="H103" s="143" t="s">
        <v>1201</v>
      </c>
      <c r="I103" s="142" t="s">
        <v>579</v>
      </c>
      <c r="J103" s="139">
        <v>0</v>
      </c>
      <c r="K103" s="142">
        <v>2022</v>
      </c>
      <c r="L103" s="57">
        <v>100</v>
      </c>
      <c r="M103" s="57">
        <v>100</v>
      </c>
      <c r="N103" s="142"/>
      <c r="O103" s="142"/>
      <c r="P103" s="142"/>
      <c r="Q103" s="142"/>
    </row>
    <row r="104" spans="1:17" ht="78" x14ac:dyDescent="0.2">
      <c r="A104" s="194" t="s">
        <v>1430</v>
      </c>
      <c r="B104" s="417" t="s">
        <v>844</v>
      </c>
      <c r="C104" s="216" t="s">
        <v>1431</v>
      </c>
      <c r="D104" s="210">
        <v>10</v>
      </c>
      <c r="E104" s="194" t="s">
        <v>46</v>
      </c>
      <c r="F104" s="194" t="s">
        <v>1432</v>
      </c>
      <c r="G104" s="194" t="s">
        <v>1200</v>
      </c>
      <c r="H104" s="216" t="s">
        <v>1433</v>
      </c>
      <c r="I104" s="194" t="s">
        <v>579</v>
      </c>
      <c r="J104" s="208" t="s">
        <v>1434</v>
      </c>
      <c r="K104" s="194">
        <v>2022</v>
      </c>
      <c r="L104" s="208">
        <v>30</v>
      </c>
      <c r="M104" s="208">
        <v>40</v>
      </c>
      <c r="N104" s="194" t="s">
        <v>1435</v>
      </c>
      <c r="O104" s="417" t="s">
        <v>1404</v>
      </c>
      <c r="P104" s="194" t="s">
        <v>237</v>
      </c>
      <c r="Q104" s="194" t="s">
        <v>1432</v>
      </c>
    </row>
    <row r="105" spans="1:17" ht="65" x14ac:dyDescent="0.2">
      <c r="A105" s="194" t="s">
        <v>1436</v>
      </c>
      <c r="B105" s="417"/>
      <c r="C105" s="216" t="s">
        <v>1437</v>
      </c>
      <c r="D105" s="210">
        <v>10000</v>
      </c>
      <c r="E105" s="194" t="s">
        <v>46</v>
      </c>
      <c r="F105" s="194" t="s">
        <v>1432</v>
      </c>
      <c r="G105" s="194" t="s">
        <v>1200</v>
      </c>
      <c r="H105" s="216" t="s">
        <v>1438</v>
      </c>
      <c r="I105" s="194" t="s">
        <v>585</v>
      </c>
      <c r="J105" s="208" t="s">
        <v>586</v>
      </c>
      <c r="K105" s="194">
        <v>2022</v>
      </c>
      <c r="L105" s="208" t="s">
        <v>915</v>
      </c>
      <c r="M105" s="208" t="s">
        <v>915</v>
      </c>
      <c r="N105" s="194" t="s">
        <v>1389</v>
      </c>
      <c r="O105" s="417"/>
      <c r="P105" s="194" t="s">
        <v>1228</v>
      </c>
      <c r="Q105" s="194" t="s">
        <v>1432</v>
      </c>
    </row>
    <row r="106" spans="1:17" ht="39" x14ac:dyDescent="0.2">
      <c r="A106" s="142">
        <v>3.4</v>
      </c>
      <c r="B106" s="142">
        <v>5.2</v>
      </c>
      <c r="C106" s="143" t="s">
        <v>1439</v>
      </c>
      <c r="D106" s="137">
        <f>SUM(D107:D111)</f>
        <v>2100</v>
      </c>
      <c r="E106" s="142"/>
      <c r="F106" s="142" t="s">
        <v>649</v>
      </c>
      <c r="G106" s="142" t="s">
        <v>1200</v>
      </c>
      <c r="H106" s="143" t="s">
        <v>1201</v>
      </c>
      <c r="I106" s="142" t="s">
        <v>579</v>
      </c>
      <c r="J106" s="139">
        <v>0</v>
      </c>
      <c r="K106" s="142">
        <v>2022</v>
      </c>
      <c r="L106" s="57">
        <v>100</v>
      </c>
      <c r="M106" s="57">
        <v>100</v>
      </c>
      <c r="N106" s="142"/>
      <c r="O106" s="142"/>
      <c r="P106" s="142" t="s">
        <v>237</v>
      </c>
      <c r="Q106" s="142" t="s">
        <v>1231</v>
      </c>
    </row>
    <row r="107" spans="1:17" ht="52" x14ac:dyDescent="0.2">
      <c r="A107" s="194" t="s">
        <v>1440</v>
      </c>
      <c r="B107" s="194" t="s">
        <v>555</v>
      </c>
      <c r="C107" s="216" t="s">
        <v>1441</v>
      </c>
      <c r="D107" s="210">
        <v>60</v>
      </c>
      <c r="E107" s="194" t="s">
        <v>46</v>
      </c>
      <c r="F107" s="194" t="s">
        <v>693</v>
      </c>
      <c r="G107" s="194" t="s">
        <v>165</v>
      </c>
      <c r="H107" s="216" t="s">
        <v>1442</v>
      </c>
      <c r="I107" s="194" t="s">
        <v>585</v>
      </c>
      <c r="J107" s="208" t="s">
        <v>586</v>
      </c>
      <c r="K107" s="194">
        <v>2022</v>
      </c>
      <c r="L107" s="208" t="s">
        <v>915</v>
      </c>
      <c r="M107" s="208" t="s">
        <v>915</v>
      </c>
      <c r="N107" s="417" t="s">
        <v>2044</v>
      </c>
      <c r="O107" s="417" t="s">
        <v>1227</v>
      </c>
      <c r="P107" s="194" t="s">
        <v>237</v>
      </c>
      <c r="Q107" s="194" t="s">
        <v>693</v>
      </c>
    </row>
    <row r="108" spans="1:17" ht="52" x14ac:dyDescent="0.2">
      <c r="A108" s="194" t="s">
        <v>1443</v>
      </c>
      <c r="B108" s="417" t="s">
        <v>555</v>
      </c>
      <c r="C108" s="216" t="s">
        <v>2416</v>
      </c>
      <c r="D108" s="210">
        <v>20</v>
      </c>
      <c r="E108" s="194" t="s">
        <v>46</v>
      </c>
      <c r="F108" s="194" t="s">
        <v>693</v>
      </c>
      <c r="G108" s="194" t="s">
        <v>165</v>
      </c>
      <c r="H108" s="216" t="s">
        <v>1444</v>
      </c>
      <c r="I108" s="194" t="s">
        <v>585</v>
      </c>
      <c r="J108" s="208" t="s">
        <v>586</v>
      </c>
      <c r="K108" s="194">
        <v>2022</v>
      </c>
      <c r="L108" s="208" t="s">
        <v>915</v>
      </c>
      <c r="M108" s="208" t="s">
        <v>915</v>
      </c>
      <c r="N108" s="417"/>
      <c r="O108" s="417"/>
      <c r="P108" s="194" t="s">
        <v>237</v>
      </c>
      <c r="Q108" s="194" t="s">
        <v>693</v>
      </c>
    </row>
    <row r="109" spans="1:17" ht="52" x14ac:dyDescent="0.2">
      <c r="A109" s="194" t="s">
        <v>1445</v>
      </c>
      <c r="B109" s="417"/>
      <c r="C109" s="216" t="s">
        <v>2417</v>
      </c>
      <c r="D109" s="210">
        <v>2000</v>
      </c>
      <c r="E109" s="194" t="s">
        <v>46</v>
      </c>
      <c r="F109" s="194" t="s">
        <v>693</v>
      </c>
      <c r="G109" s="194" t="s">
        <v>165</v>
      </c>
      <c r="H109" s="216" t="s">
        <v>2378</v>
      </c>
      <c r="I109" s="194" t="s">
        <v>38</v>
      </c>
      <c r="J109" s="204">
        <v>168</v>
      </c>
      <c r="K109" s="194">
        <v>2022</v>
      </c>
      <c r="L109" s="204">
        <v>50</v>
      </c>
      <c r="M109" s="204">
        <v>110</v>
      </c>
      <c r="N109" s="417"/>
      <c r="O109" s="417"/>
      <c r="P109" s="194" t="s">
        <v>237</v>
      </c>
      <c r="Q109" s="194" t="s">
        <v>693</v>
      </c>
    </row>
    <row r="110" spans="1:17" ht="104" x14ac:dyDescent="0.2">
      <c r="A110" s="194" t="s">
        <v>1446</v>
      </c>
      <c r="B110" s="417"/>
      <c r="C110" s="216" t="s">
        <v>2418</v>
      </c>
      <c r="D110" s="210">
        <v>20</v>
      </c>
      <c r="E110" s="194" t="s">
        <v>46</v>
      </c>
      <c r="F110" s="194" t="s">
        <v>693</v>
      </c>
      <c r="G110" s="194" t="s">
        <v>1447</v>
      </c>
      <c r="H110" s="216" t="s">
        <v>1448</v>
      </c>
      <c r="I110" s="194" t="s">
        <v>585</v>
      </c>
      <c r="J110" s="208" t="s">
        <v>586</v>
      </c>
      <c r="K110" s="194">
        <v>2022</v>
      </c>
      <c r="L110" s="208" t="s">
        <v>1215</v>
      </c>
      <c r="M110" s="208" t="s">
        <v>1215</v>
      </c>
      <c r="N110" s="417"/>
      <c r="O110" s="417"/>
      <c r="P110" s="194" t="s">
        <v>237</v>
      </c>
      <c r="Q110" s="194" t="s">
        <v>693</v>
      </c>
    </row>
    <row r="111" spans="1:17" ht="52" x14ac:dyDescent="0.2">
      <c r="A111" s="194" t="s">
        <v>1449</v>
      </c>
      <c r="B111" s="417"/>
      <c r="C111" s="216" t="s">
        <v>1450</v>
      </c>
      <c r="D111" s="210"/>
      <c r="E111" s="194"/>
      <c r="F111" s="194" t="s">
        <v>693</v>
      </c>
      <c r="G111" s="194" t="s">
        <v>165</v>
      </c>
      <c r="H111" s="216" t="s">
        <v>1451</v>
      </c>
      <c r="I111" s="194" t="s">
        <v>585</v>
      </c>
      <c r="J111" s="208" t="s">
        <v>586</v>
      </c>
      <c r="K111" s="194">
        <v>2022</v>
      </c>
      <c r="L111" s="208" t="s">
        <v>1215</v>
      </c>
      <c r="M111" s="208" t="s">
        <v>1215</v>
      </c>
      <c r="N111" s="417"/>
      <c r="O111" s="417"/>
      <c r="P111" s="194" t="s">
        <v>237</v>
      </c>
      <c r="Q111" s="194" t="s">
        <v>693</v>
      </c>
    </row>
    <row r="112" spans="1:17" ht="91" x14ac:dyDescent="0.2">
      <c r="A112" s="142">
        <v>3.8</v>
      </c>
      <c r="B112" s="142">
        <v>5.4</v>
      </c>
      <c r="C112" s="143" t="s">
        <v>1452</v>
      </c>
      <c r="D112" s="137">
        <f>SUM(D113:D115)</f>
        <v>183060</v>
      </c>
      <c r="E112" s="142"/>
      <c r="F112" s="142" t="s">
        <v>649</v>
      </c>
      <c r="G112" s="142" t="s">
        <v>1200</v>
      </c>
      <c r="H112" s="143" t="s">
        <v>1201</v>
      </c>
      <c r="I112" s="142" t="s">
        <v>579</v>
      </c>
      <c r="J112" s="139">
        <v>0</v>
      </c>
      <c r="K112" s="142">
        <v>2022</v>
      </c>
      <c r="L112" s="57">
        <v>100</v>
      </c>
      <c r="M112" s="57">
        <v>100</v>
      </c>
      <c r="N112" s="142"/>
      <c r="O112" s="142"/>
      <c r="P112" s="194" t="s">
        <v>237</v>
      </c>
      <c r="Q112" s="142"/>
    </row>
    <row r="113" spans="1:17" ht="39" x14ac:dyDescent="0.2">
      <c r="A113" s="194" t="s">
        <v>1453</v>
      </c>
      <c r="B113" s="194" t="s">
        <v>829</v>
      </c>
      <c r="C113" s="216" t="s">
        <v>1454</v>
      </c>
      <c r="D113" s="210">
        <v>175000</v>
      </c>
      <c r="E113" s="194" t="s">
        <v>46</v>
      </c>
      <c r="F113" s="194" t="s">
        <v>181</v>
      </c>
      <c r="G113" s="194" t="s">
        <v>1200</v>
      </c>
      <c r="H113" s="216" t="s">
        <v>1455</v>
      </c>
      <c r="I113" s="194" t="s">
        <v>579</v>
      </c>
      <c r="J113" s="208">
        <v>50</v>
      </c>
      <c r="K113" s="194">
        <v>2022</v>
      </c>
      <c r="L113" s="208">
        <v>75</v>
      </c>
      <c r="M113" s="208">
        <v>100</v>
      </c>
      <c r="N113" s="417" t="s">
        <v>1456</v>
      </c>
      <c r="O113" s="417" t="s">
        <v>1383</v>
      </c>
      <c r="P113" s="194" t="s">
        <v>237</v>
      </c>
      <c r="Q113" s="194" t="s">
        <v>181</v>
      </c>
    </row>
    <row r="114" spans="1:17" ht="78" x14ac:dyDescent="0.2">
      <c r="A114" s="194" t="s">
        <v>1457</v>
      </c>
      <c r="B114" s="417" t="s">
        <v>823</v>
      </c>
      <c r="C114" s="216" t="s">
        <v>1927</v>
      </c>
      <c r="D114" s="210">
        <v>60</v>
      </c>
      <c r="E114" s="194" t="s">
        <v>46</v>
      </c>
      <c r="F114" s="194" t="s">
        <v>181</v>
      </c>
      <c r="G114" s="194" t="s">
        <v>1200</v>
      </c>
      <c r="H114" s="216" t="s">
        <v>1458</v>
      </c>
      <c r="I114" s="194" t="s">
        <v>579</v>
      </c>
      <c r="J114" s="208">
        <v>5.9</v>
      </c>
      <c r="K114" s="194">
        <v>2022</v>
      </c>
      <c r="L114" s="208">
        <v>30</v>
      </c>
      <c r="M114" s="208">
        <v>50</v>
      </c>
      <c r="N114" s="417"/>
      <c r="O114" s="417"/>
      <c r="P114" s="194" t="s">
        <v>237</v>
      </c>
      <c r="Q114" s="194" t="s">
        <v>181</v>
      </c>
    </row>
    <row r="115" spans="1:17" ht="39" x14ac:dyDescent="0.2">
      <c r="A115" s="194" t="s">
        <v>1459</v>
      </c>
      <c r="B115" s="417"/>
      <c r="C115" s="216" t="s">
        <v>1460</v>
      </c>
      <c r="D115" s="210">
        <v>8000</v>
      </c>
      <c r="E115" s="194" t="s">
        <v>46</v>
      </c>
      <c r="F115" s="194" t="s">
        <v>181</v>
      </c>
      <c r="G115" s="194" t="s">
        <v>1200</v>
      </c>
      <c r="H115" s="216" t="s">
        <v>2375</v>
      </c>
      <c r="I115" s="194" t="s">
        <v>38</v>
      </c>
      <c r="J115" s="204">
        <v>0</v>
      </c>
      <c r="K115" s="194">
        <v>2022</v>
      </c>
      <c r="L115" s="204">
        <v>5</v>
      </c>
      <c r="M115" s="204">
        <v>10</v>
      </c>
      <c r="N115" s="417"/>
      <c r="O115" s="417"/>
      <c r="P115" s="194" t="s">
        <v>237</v>
      </c>
      <c r="Q115" s="194" t="s">
        <v>181</v>
      </c>
    </row>
    <row r="116" spans="1:17" ht="39" x14ac:dyDescent="0.2">
      <c r="A116" s="420">
        <v>4</v>
      </c>
      <c r="B116" s="420">
        <v>5</v>
      </c>
      <c r="C116" s="421" t="s">
        <v>1461</v>
      </c>
      <c r="D116" s="422">
        <f>SUM(D118,D128,D134)</f>
        <v>2730</v>
      </c>
      <c r="E116" s="420"/>
      <c r="F116" s="420"/>
      <c r="G116" s="420"/>
      <c r="H116" s="143" t="s">
        <v>1462</v>
      </c>
      <c r="I116" s="142" t="s">
        <v>579</v>
      </c>
      <c r="J116" s="57">
        <v>39.9</v>
      </c>
      <c r="K116" s="142">
        <v>2020</v>
      </c>
      <c r="L116" s="57">
        <v>47.2</v>
      </c>
      <c r="M116" s="57">
        <v>58.3</v>
      </c>
      <c r="N116" s="142" t="s">
        <v>1323</v>
      </c>
      <c r="O116" s="142" t="s">
        <v>1198</v>
      </c>
      <c r="P116" s="142" t="s">
        <v>237</v>
      </c>
      <c r="Q116" s="142" t="s">
        <v>1463</v>
      </c>
    </row>
    <row r="117" spans="1:17" x14ac:dyDescent="0.2">
      <c r="A117" s="420"/>
      <c r="B117" s="420"/>
      <c r="C117" s="421"/>
      <c r="D117" s="422"/>
      <c r="E117" s="420"/>
      <c r="F117" s="420"/>
      <c r="G117" s="420"/>
      <c r="H117" s="143" t="s">
        <v>1464</v>
      </c>
      <c r="I117" s="142" t="s">
        <v>1345</v>
      </c>
      <c r="J117" s="139" t="s">
        <v>1465</v>
      </c>
      <c r="K117" s="142">
        <v>2022</v>
      </c>
      <c r="L117" s="241" t="s">
        <v>2052</v>
      </c>
      <c r="M117" s="241" t="s">
        <v>2053</v>
      </c>
      <c r="N117" s="142"/>
      <c r="O117" s="142"/>
      <c r="P117" s="194" t="s">
        <v>237</v>
      </c>
      <c r="Q117" s="142"/>
    </row>
    <row r="118" spans="1:17" ht="39" x14ac:dyDescent="0.2">
      <c r="A118" s="142">
        <v>4.0999999999999996</v>
      </c>
      <c r="B118" s="142">
        <v>5.6</v>
      </c>
      <c r="C118" s="143" t="s">
        <v>2265</v>
      </c>
      <c r="D118" s="137">
        <f>SUM(D119:D127)</f>
        <v>760</v>
      </c>
      <c r="E118" s="142"/>
      <c r="F118" s="142" t="s">
        <v>649</v>
      </c>
      <c r="G118" s="142" t="s">
        <v>1200</v>
      </c>
      <c r="H118" s="143" t="s">
        <v>1201</v>
      </c>
      <c r="I118" s="142" t="s">
        <v>579</v>
      </c>
      <c r="J118" s="139">
        <v>0</v>
      </c>
      <c r="K118" s="142">
        <v>2022</v>
      </c>
      <c r="L118" s="57">
        <v>100</v>
      </c>
      <c r="M118" s="57">
        <v>100</v>
      </c>
      <c r="N118" s="142"/>
      <c r="O118" s="142"/>
      <c r="P118" s="194" t="s">
        <v>237</v>
      </c>
      <c r="Q118" s="142"/>
    </row>
    <row r="119" spans="1:17" ht="52" x14ac:dyDescent="0.2">
      <c r="A119" s="194" t="s">
        <v>485</v>
      </c>
      <c r="B119" s="417" t="s">
        <v>1466</v>
      </c>
      <c r="C119" s="216" t="s">
        <v>2276</v>
      </c>
      <c r="D119" s="210">
        <v>50</v>
      </c>
      <c r="E119" s="194" t="s">
        <v>241</v>
      </c>
      <c r="F119" s="194" t="s">
        <v>187</v>
      </c>
      <c r="G119" s="194" t="s">
        <v>1467</v>
      </c>
      <c r="H119" s="216" t="s">
        <v>1468</v>
      </c>
      <c r="I119" s="194" t="s">
        <v>30</v>
      </c>
      <c r="J119" s="204" t="s">
        <v>303</v>
      </c>
      <c r="K119" s="194">
        <v>2021</v>
      </c>
      <c r="L119" s="204">
        <v>1</v>
      </c>
      <c r="M119" s="204">
        <v>2</v>
      </c>
      <c r="N119" s="194" t="s">
        <v>1469</v>
      </c>
      <c r="O119" s="194" t="s">
        <v>1470</v>
      </c>
      <c r="P119" s="194" t="s">
        <v>237</v>
      </c>
      <c r="Q119" s="194" t="s">
        <v>1471</v>
      </c>
    </row>
    <row r="120" spans="1:17" ht="91" x14ac:dyDescent="0.2">
      <c r="A120" s="194" t="s">
        <v>491</v>
      </c>
      <c r="B120" s="417"/>
      <c r="C120" s="216" t="s">
        <v>1472</v>
      </c>
      <c r="D120" s="210">
        <v>250</v>
      </c>
      <c r="E120" s="194" t="s">
        <v>241</v>
      </c>
      <c r="F120" s="194" t="s">
        <v>109</v>
      </c>
      <c r="G120" s="194" t="s">
        <v>1473</v>
      </c>
      <c r="H120" s="216" t="s">
        <v>1474</v>
      </c>
      <c r="I120" s="194" t="s">
        <v>18</v>
      </c>
      <c r="J120" s="208" t="s">
        <v>303</v>
      </c>
      <c r="K120" s="194">
        <v>2021</v>
      </c>
      <c r="L120" s="208">
        <v>3</v>
      </c>
      <c r="M120" s="208">
        <v>5</v>
      </c>
      <c r="N120" s="194" t="s">
        <v>1469</v>
      </c>
      <c r="O120" s="194" t="s">
        <v>1470</v>
      </c>
      <c r="P120" s="194" t="s">
        <v>237</v>
      </c>
      <c r="Q120" s="194" t="s">
        <v>2061</v>
      </c>
    </row>
    <row r="121" spans="1:17" ht="65" x14ac:dyDescent="0.2">
      <c r="A121" s="194" t="s">
        <v>494</v>
      </c>
      <c r="B121" s="417"/>
      <c r="C121" s="216" t="s">
        <v>1475</v>
      </c>
      <c r="D121" s="210">
        <v>100</v>
      </c>
      <c r="E121" s="194" t="s">
        <v>241</v>
      </c>
      <c r="F121" s="194" t="s">
        <v>1476</v>
      </c>
      <c r="G121" s="194" t="s">
        <v>1477</v>
      </c>
      <c r="H121" s="216" t="s">
        <v>1468</v>
      </c>
      <c r="I121" s="194" t="s">
        <v>30</v>
      </c>
      <c r="J121" s="204" t="s">
        <v>303</v>
      </c>
      <c r="K121" s="194">
        <v>2021</v>
      </c>
      <c r="L121" s="204">
        <v>2</v>
      </c>
      <c r="M121" s="204">
        <v>3</v>
      </c>
      <c r="N121" s="194" t="s">
        <v>1469</v>
      </c>
      <c r="O121" s="194" t="s">
        <v>1470</v>
      </c>
      <c r="P121" s="194" t="s">
        <v>237</v>
      </c>
      <c r="Q121" s="194" t="s">
        <v>1471</v>
      </c>
    </row>
    <row r="122" spans="1:17" ht="78" x14ac:dyDescent="0.2">
      <c r="A122" s="194" t="s">
        <v>500</v>
      </c>
      <c r="B122" s="417"/>
      <c r="C122" s="216" t="s">
        <v>2164</v>
      </c>
      <c r="D122" s="210">
        <v>50</v>
      </c>
      <c r="E122" s="194" t="s">
        <v>241</v>
      </c>
      <c r="F122" s="194" t="s">
        <v>1478</v>
      </c>
      <c r="G122" s="194" t="s">
        <v>224</v>
      </c>
      <c r="H122" s="216" t="s">
        <v>1479</v>
      </c>
      <c r="I122" s="194" t="s">
        <v>18</v>
      </c>
      <c r="J122" s="208" t="s">
        <v>303</v>
      </c>
      <c r="K122" s="194">
        <v>2021</v>
      </c>
      <c r="L122" s="208">
        <v>1</v>
      </c>
      <c r="M122" s="208">
        <v>1</v>
      </c>
      <c r="N122" s="194" t="s">
        <v>1469</v>
      </c>
      <c r="O122" s="194" t="s">
        <v>1470</v>
      </c>
      <c r="P122" s="194" t="s">
        <v>237</v>
      </c>
      <c r="Q122" s="194" t="s">
        <v>109</v>
      </c>
    </row>
    <row r="123" spans="1:17" ht="39" x14ac:dyDescent="0.2">
      <c r="A123" s="194" t="s">
        <v>513</v>
      </c>
      <c r="B123" s="417"/>
      <c r="C123" s="216" t="s">
        <v>2165</v>
      </c>
      <c r="D123" s="210">
        <v>30</v>
      </c>
      <c r="E123" s="194" t="s">
        <v>241</v>
      </c>
      <c r="F123" s="194" t="s">
        <v>1480</v>
      </c>
      <c r="G123" s="194" t="s">
        <v>1481</v>
      </c>
      <c r="H123" s="216" t="s">
        <v>1482</v>
      </c>
      <c r="I123" s="194" t="s">
        <v>18</v>
      </c>
      <c r="J123" s="208" t="s">
        <v>303</v>
      </c>
      <c r="K123" s="194">
        <v>2021</v>
      </c>
      <c r="L123" s="208">
        <v>0.1</v>
      </c>
      <c r="M123" s="208">
        <v>0.1</v>
      </c>
      <c r="N123" s="194" t="s">
        <v>1469</v>
      </c>
      <c r="O123" s="194" t="s">
        <v>1470</v>
      </c>
      <c r="P123" s="194" t="s">
        <v>237</v>
      </c>
      <c r="Q123" s="194" t="s">
        <v>2062</v>
      </c>
    </row>
    <row r="124" spans="1:17" ht="65" x14ac:dyDescent="0.2">
      <c r="A124" s="194" t="s">
        <v>1115</v>
      </c>
      <c r="B124" s="417"/>
      <c r="C124" s="216" t="s">
        <v>2166</v>
      </c>
      <c r="D124" s="210">
        <v>60</v>
      </c>
      <c r="E124" s="194" t="s">
        <v>241</v>
      </c>
      <c r="F124" s="194" t="s">
        <v>1463</v>
      </c>
      <c r="G124" s="194" t="s">
        <v>867</v>
      </c>
      <c r="H124" s="216" t="s">
        <v>1483</v>
      </c>
      <c r="I124" s="194" t="s">
        <v>18</v>
      </c>
      <c r="J124" s="208" t="s">
        <v>303</v>
      </c>
      <c r="K124" s="194">
        <v>2021</v>
      </c>
      <c r="L124" s="208">
        <v>0.2</v>
      </c>
      <c r="M124" s="208">
        <v>0.2</v>
      </c>
      <c r="N124" s="194" t="s">
        <v>1469</v>
      </c>
      <c r="O124" s="194" t="s">
        <v>1470</v>
      </c>
      <c r="P124" s="194" t="s">
        <v>237</v>
      </c>
      <c r="Q124" s="194" t="s">
        <v>109</v>
      </c>
    </row>
    <row r="125" spans="1:17" ht="52" x14ac:dyDescent="0.2">
      <c r="A125" s="194" t="s">
        <v>1119</v>
      </c>
      <c r="B125" s="417"/>
      <c r="C125" s="216" t="s">
        <v>2167</v>
      </c>
      <c r="D125" s="210">
        <v>50</v>
      </c>
      <c r="E125" s="194" t="s">
        <v>241</v>
      </c>
      <c r="F125" s="194" t="s">
        <v>791</v>
      </c>
      <c r="G125" s="194" t="s">
        <v>1484</v>
      </c>
      <c r="H125" s="227" t="s">
        <v>1201</v>
      </c>
      <c r="I125" s="194" t="s">
        <v>18</v>
      </c>
      <c r="J125" s="208"/>
      <c r="K125" s="194">
        <v>2021</v>
      </c>
      <c r="L125" s="208"/>
      <c r="M125" s="208"/>
      <c r="N125" s="194" t="s">
        <v>1469</v>
      </c>
      <c r="O125" s="194" t="s">
        <v>1470</v>
      </c>
      <c r="P125" s="194" t="s">
        <v>237</v>
      </c>
      <c r="Q125" s="194" t="s">
        <v>2063</v>
      </c>
    </row>
    <row r="126" spans="1:17" ht="39" x14ac:dyDescent="0.2">
      <c r="A126" s="194" t="s">
        <v>1485</v>
      </c>
      <c r="B126" s="417"/>
      <c r="C126" s="216" t="s">
        <v>1486</v>
      </c>
      <c r="D126" s="210">
        <v>20</v>
      </c>
      <c r="E126" s="194" t="s">
        <v>241</v>
      </c>
      <c r="F126" s="194" t="s">
        <v>1487</v>
      </c>
      <c r="G126" s="194" t="s">
        <v>187</v>
      </c>
      <c r="H126" s="216" t="s">
        <v>1488</v>
      </c>
      <c r="I126" s="194" t="s">
        <v>585</v>
      </c>
      <c r="J126" s="208"/>
      <c r="K126" s="194">
        <v>2021</v>
      </c>
      <c r="L126" s="208"/>
      <c r="M126" s="208"/>
      <c r="N126" s="194" t="s">
        <v>1469</v>
      </c>
      <c r="O126" s="194" t="s">
        <v>1470</v>
      </c>
      <c r="P126" s="194" t="s">
        <v>237</v>
      </c>
      <c r="Q126" s="194" t="s">
        <v>1487</v>
      </c>
    </row>
    <row r="127" spans="1:17" ht="104" x14ac:dyDescent="0.2">
      <c r="A127" s="194" t="s">
        <v>1489</v>
      </c>
      <c r="B127" s="417"/>
      <c r="C127" s="216" t="s">
        <v>1490</v>
      </c>
      <c r="D127" s="210">
        <v>150</v>
      </c>
      <c r="E127" s="194" t="s">
        <v>241</v>
      </c>
      <c r="F127" s="194" t="s">
        <v>1231</v>
      </c>
      <c r="G127" s="194" t="s">
        <v>224</v>
      </c>
      <c r="H127" s="227" t="s">
        <v>1201</v>
      </c>
      <c r="I127" s="194" t="s">
        <v>18</v>
      </c>
      <c r="J127" s="208" t="s">
        <v>303</v>
      </c>
      <c r="K127" s="194">
        <v>2021</v>
      </c>
      <c r="L127" s="208">
        <v>0.2</v>
      </c>
      <c r="M127" s="208">
        <v>0.2</v>
      </c>
      <c r="N127" s="194" t="s">
        <v>1469</v>
      </c>
      <c r="O127" s="194" t="s">
        <v>1470</v>
      </c>
      <c r="P127" s="194" t="s">
        <v>237</v>
      </c>
      <c r="Q127" s="194" t="s">
        <v>1491</v>
      </c>
    </row>
    <row r="128" spans="1:17" ht="26" x14ac:dyDescent="0.2">
      <c r="A128" s="142">
        <v>4.2</v>
      </c>
      <c r="B128" s="142">
        <v>5</v>
      </c>
      <c r="C128" s="143" t="s">
        <v>2168</v>
      </c>
      <c r="D128" s="137">
        <f>SUM(D129:D133)</f>
        <v>770</v>
      </c>
      <c r="E128" s="142"/>
      <c r="F128" s="142" t="s">
        <v>649</v>
      </c>
      <c r="G128" s="142" t="s">
        <v>1200</v>
      </c>
      <c r="H128" s="143" t="s">
        <v>1201</v>
      </c>
      <c r="I128" s="142" t="s">
        <v>579</v>
      </c>
      <c r="J128" s="139">
        <v>0</v>
      </c>
      <c r="K128" s="142">
        <v>2022</v>
      </c>
      <c r="L128" s="57">
        <v>100</v>
      </c>
      <c r="M128" s="57">
        <v>100</v>
      </c>
      <c r="N128" s="142"/>
      <c r="O128" s="142"/>
      <c r="P128" s="194" t="s">
        <v>237</v>
      </c>
      <c r="Q128" s="142"/>
    </row>
    <row r="129" spans="1:17" ht="130" x14ac:dyDescent="0.2">
      <c r="A129" s="142" t="s">
        <v>751</v>
      </c>
      <c r="B129" s="32" t="s">
        <v>1466</v>
      </c>
      <c r="C129" s="216" t="s">
        <v>1492</v>
      </c>
      <c r="D129" s="210">
        <v>200</v>
      </c>
      <c r="E129" s="194" t="s">
        <v>241</v>
      </c>
      <c r="F129" s="194" t="s">
        <v>109</v>
      </c>
      <c r="G129" s="194" t="s">
        <v>224</v>
      </c>
      <c r="H129" s="216" t="s">
        <v>2364</v>
      </c>
      <c r="I129" s="194" t="s">
        <v>30</v>
      </c>
      <c r="J129" s="204" t="s">
        <v>303</v>
      </c>
      <c r="K129" s="194">
        <v>2021</v>
      </c>
      <c r="L129" s="204">
        <v>2</v>
      </c>
      <c r="M129" s="204">
        <v>3</v>
      </c>
      <c r="N129" s="194" t="s">
        <v>1469</v>
      </c>
      <c r="O129" s="194" t="s">
        <v>1470</v>
      </c>
      <c r="P129" s="194" t="s">
        <v>237</v>
      </c>
      <c r="Q129" s="194" t="s">
        <v>109</v>
      </c>
    </row>
    <row r="130" spans="1:17" ht="39" x14ac:dyDescent="0.2">
      <c r="A130" s="194" t="s">
        <v>755</v>
      </c>
      <c r="B130" s="194" t="s">
        <v>1466</v>
      </c>
      <c r="C130" s="216" t="s">
        <v>2169</v>
      </c>
      <c r="D130" s="210">
        <v>100</v>
      </c>
      <c r="E130" s="194" t="s">
        <v>241</v>
      </c>
      <c r="F130" s="194" t="s">
        <v>109</v>
      </c>
      <c r="G130" s="194" t="s">
        <v>224</v>
      </c>
      <c r="H130" s="216" t="s">
        <v>1493</v>
      </c>
      <c r="I130" s="194" t="s">
        <v>18</v>
      </c>
      <c r="J130" s="208" t="s">
        <v>303</v>
      </c>
      <c r="K130" s="194">
        <v>2021</v>
      </c>
      <c r="L130" s="208">
        <v>6</v>
      </c>
      <c r="M130" s="208">
        <v>8</v>
      </c>
      <c r="N130" s="194" t="s">
        <v>1469</v>
      </c>
      <c r="O130" s="194" t="s">
        <v>1470</v>
      </c>
      <c r="P130" s="194" t="s">
        <v>237</v>
      </c>
      <c r="Q130" s="194" t="s">
        <v>109</v>
      </c>
    </row>
    <row r="131" spans="1:17" ht="91" x14ac:dyDescent="0.2">
      <c r="A131" s="194" t="s">
        <v>759</v>
      </c>
      <c r="B131" s="417" t="s">
        <v>2153</v>
      </c>
      <c r="C131" s="216" t="s">
        <v>1494</v>
      </c>
      <c r="D131" s="210">
        <v>250</v>
      </c>
      <c r="E131" s="194" t="s">
        <v>241</v>
      </c>
      <c r="F131" s="194" t="s">
        <v>1463</v>
      </c>
      <c r="G131" s="194" t="s">
        <v>121</v>
      </c>
      <c r="H131" s="216" t="s">
        <v>1495</v>
      </c>
      <c r="I131" s="194" t="s">
        <v>30</v>
      </c>
      <c r="J131" s="204">
        <v>0</v>
      </c>
      <c r="K131" s="194">
        <v>2021</v>
      </c>
      <c r="L131" s="204">
        <v>4</v>
      </c>
      <c r="M131" s="204">
        <v>4</v>
      </c>
      <c r="N131" s="194" t="s">
        <v>1469</v>
      </c>
      <c r="O131" s="194" t="s">
        <v>1470</v>
      </c>
      <c r="P131" s="194" t="s">
        <v>237</v>
      </c>
      <c r="Q131" s="194" t="s">
        <v>2064</v>
      </c>
    </row>
    <row r="132" spans="1:17" ht="143" x14ac:dyDescent="0.2">
      <c r="A132" s="194" t="s">
        <v>762</v>
      </c>
      <c r="B132" s="417"/>
      <c r="C132" s="216" t="s">
        <v>1911</v>
      </c>
      <c r="D132" s="210">
        <v>120</v>
      </c>
      <c r="E132" s="194" t="s">
        <v>241</v>
      </c>
      <c r="F132" s="194" t="s">
        <v>1463</v>
      </c>
      <c r="G132" s="194" t="s">
        <v>224</v>
      </c>
      <c r="H132" s="216" t="s">
        <v>1496</v>
      </c>
      <c r="I132" s="194" t="s">
        <v>18</v>
      </c>
      <c r="J132" s="208" t="s">
        <v>1497</v>
      </c>
      <c r="K132" s="194">
        <v>2021</v>
      </c>
      <c r="L132" s="208">
        <v>0</v>
      </c>
      <c r="M132" s="208">
        <v>0</v>
      </c>
      <c r="N132" s="194" t="s">
        <v>2065</v>
      </c>
      <c r="O132" s="194" t="s">
        <v>1383</v>
      </c>
      <c r="P132" s="194" t="s">
        <v>237</v>
      </c>
      <c r="Q132" s="194" t="s">
        <v>1463</v>
      </c>
    </row>
    <row r="133" spans="1:17" ht="104" x14ac:dyDescent="0.2">
      <c r="A133" s="194" t="s">
        <v>909</v>
      </c>
      <c r="B133" s="417"/>
      <c r="C133" s="216" t="s">
        <v>2308</v>
      </c>
      <c r="D133" s="210">
        <v>100</v>
      </c>
      <c r="E133" s="194" t="s">
        <v>241</v>
      </c>
      <c r="F133" s="194" t="s">
        <v>1463</v>
      </c>
      <c r="G133" s="194" t="s">
        <v>224</v>
      </c>
      <c r="H133" s="216" t="s">
        <v>1498</v>
      </c>
      <c r="I133" s="194" t="s">
        <v>18</v>
      </c>
      <c r="J133" s="208" t="s">
        <v>303</v>
      </c>
      <c r="K133" s="194">
        <v>2020</v>
      </c>
      <c r="L133" s="208">
        <v>2</v>
      </c>
      <c r="M133" s="208">
        <v>2</v>
      </c>
      <c r="N133" s="194" t="s">
        <v>1469</v>
      </c>
      <c r="O133" s="194" t="s">
        <v>1503</v>
      </c>
      <c r="P133" s="194" t="s">
        <v>237</v>
      </c>
      <c r="Q133" s="194" t="s">
        <v>1463</v>
      </c>
    </row>
    <row r="134" spans="1:17" ht="52" x14ac:dyDescent="0.2">
      <c r="A134" s="142">
        <v>4.3</v>
      </c>
      <c r="B134" s="142">
        <v>5.6</v>
      </c>
      <c r="C134" s="143" t="s">
        <v>2154</v>
      </c>
      <c r="D134" s="137">
        <f>SUM(D135:D143)</f>
        <v>1200</v>
      </c>
      <c r="E134" s="142"/>
      <c r="F134" s="142" t="s">
        <v>649</v>
      </c>
      <c r="G134" s="142" t="s">
        <v>1200</v>
      </c>
      <c r="H134" s="143" t="s">
        <v>1201</v>
      </c>
      <c r="I134" s="142" t="s">
        <v>579</v>
      </c>
      <c r="J134" s="139">
        <v>0</v>
      </c>
      <c r="K134" s="142">
        <v>2022</v>
      </c>
      <c r="L134" s="57">
        <v>100</v>
      </c>
      <c r="M134" s="57">
        <v>100</v>
      </c>
      <c r="N134" s="142"/>
      <c r="O134" s="142"/>
      <c r="P134" s="194" t="s">
        <v>237</v>
      </c>
      <c r="Q134" s="142"/>
    </row>
    <row r="135" spans="1:17" ht="117" x14ac:dyDescent="0.2">
      <c r="A135" s="194" t="s">
        <v>770</v>
      </c>
      <c r="B135" s="417" t="s">
        <v>1466</v>
      </c>
      <c r="C135" s="216" t="s">
        <v>1499</v>
      </c>
      <c r="D135" s="210">
        <v>100</v>
      </c>
      <c r="E135" s="194" t="s">
        <v>241</v>
      </c>
      <c r="F135" s="194" t="s">
        <v>1500</v>
      </c>
      <c r="G135" s="194" t="s">
        <v>1501</v>
      </c>
      <c r="H135" s="216" t="s">
        <v>1502</v>
      </c>
      <c r="I135" s="194" t="s">
        <v>18</v>
      </c>
      <c r="J135" s="204">
        <v>0</v>
      </c>
      <c r="K135" s="194">
        <v>2021</v>
      </c>
      <c r="L135" s="208">
        <v>3</v>
      </c>
      <c r="M135" s="208">
        <v>3</v>
      </c>
      <c r="N135" s="194" t="s">
        <v>1469</v>
      </c>
      <c r="O135" s="194" t="s">
        <v>1503</v>
      </c>
      <c r="P135" s="194" t="s">
        <v>237</v>
      </c>
      <c r="Q135" s="194" t="s">
        <v>1463</v>
      </c>
    </row>
    <row r="136" spans="1:17" ht="117" x14ac:dyDescent="0.2">
      <c r="A136" s="194" t="s">
        <v>776</v>
      </c>
      <c r="B136" s="417"/>
      <c r="C136" s="216" t="s">
        <v>1504</v>
      </c>
      <c r="D136" s="210">
        <v>120</v>
      </c>
      <c r="E136" s="194" t="s">
        <v>241</v>
      </c>
      <c r="F136" s="194" t="s">
        <v>1500</v>
      </c>
      <c r="G136" s="194" t="s">
        <v>1501</v>
      </c>
      <c r="H136" s="216" t="s">
        <v>1505</v>
      </c>
      <c r="I136" s="194" t="s">
        <v>18</v>
      </c>
      <c r="J136" s="204">
        <v>0</v>
      </c>
      <c r="K136" s="194">
        <v>2021</v>
      </c>
      <c r="L136" s="208">
        <v>1</v>
      </c>
      <c r="M136" s="208">
        <v>1</v>
      </c>
      <c r="N136" s="194" t="s">
        <v>1506</v>
      </c>
      <c r="O136" s="194" t="s">
        <v>1503</v>
      </c>
      <c r="P136" s="194" t="s">
        <v>237</v>
      </c>
      <c r="Q136" s="194" t="s">
        <v>109</v>
      </c>
    </row>
    <row r="137" spans="1:17" ht="78" x14ac:dyDescent="0.2">
      <c r="A137" s="194" t="s">
        <v>780</v>
      </c>
      <c r="B137" s="417"/>
      <c r="C137" s="216" t="s">
        <v>2500</v>
      </c>
      <c r="D137" s="210">
        <v>80</v>
      </c>
      <c r="E137" s="194" t="s">
        <v>241</v>
      </c>
      <c r="F137" s="194" t="s">
        <v>1500</v>
      </c>
      <c r="G137" s="194" t="s">
        <v>1501</v>
      </c>
      <c r="H137" s="216" t="s">
        <v>1507</v>
      </c>
      <c r="I137" s="194" t="s">
        <v>18</v>
      </c>
      <c r="J137" s="204">
        <v>0</v>
      </c>
      <c r="K137" s="194">
        <v>2021</v>
      </c>
      <c r="L137" s="208">
        <v>1</v>
      </c>
      <c r="M137" s="208">
        <v>1</v>
      </c>
      <c r="N137" s="194" t="s">
        <v>1506</v>
      </c>
      <c r="O137" s="194" t="s">
        <v>1503</v>
      </c>
      <c r="P137" s="194" t="s">
        <v>237</v>
      </c>
      <c r="Q137" s="194" t="s">
        <v>109</v>
      </c>
    </row>
    <row r="138" spans="1:17" ht="130" x14ac:dyDescent="0.2">
      <c r="A138" s="194" t="s">
        <v>784</v>
      </c>
      <c r="B138" s="417"/>
      <c r="C138" s="216" t="s">
        <v>2177</v>
      </c>
      <c r="D138" s="210">
        <v>200</v>
      </c>
      <c r="E138" s="194" t="s">
        <v>241</v>
      </c>
      <c r="F138" s="194" t="s">
        <v>1500</v>
      </c>
      <c r="G138" s="194" t="s">
        <v>2823</v>
      </c>
      <c r="H138" s="216" t="s">
        <v>2364</v>
      </c>
      <c r="I138" s="194" t="s">
        <v>30</v>
      </c>
      <c r="J138" s="204" t="s">
        <v>303</v>
      </c>
      <c r="K138" s="194">
        <v>2021</v>
      </c>
      <c r="L138" s="204">
        <v>12</v>
      </c>
      <c r="M138" s="204">
        <v>18</v>
      </c>
      <c r="N138" s="194" t="s">
        <v>1506</v>
      </c>
      <c r="O138" s="194" t="s">
        <v>1503</v>
      </c>
      <c r="P138" s="194" t="s">
        <v>237</v>
      </c>
      <c r="Q138" s="194" t="s">
        <v>1509</v>
      </c>
    </row>
    <row r="139" spans="1:17" ht="65" x14ac:dyDescent="0.2">
      <c r="A139" s="194" t="s">
        <v>789</v>
      </c>
      <c r="B139" s="417"/>
      <c r="C139" s="216" t="s">
        <v>2178</v>
      </c>
      <c r="D139" s="210">
        <v>200</v>
      </c>
      <c r="E139" s="194" t="s">
        <v>241</v>
      </c>
      <c r="F139" s="194" t="s">
        <v>109</v>
      </c>
      <c r="G139" s="194" t="s">
        <v>1508</v>
      </c>
      <c r="H139" s="216" t="s">
        <v>2364</v>
      </c>
      <c r="I139" s="194" t="s">
        <v>30</v>
      </c>
      <c r="J139" s="204" t="s">
        <v>303</v>
      </c>
      <c r="K139" s="194">
        <v>2021</v>
      </c>
      <c r="L139" s="204">
        <v>12</v>
      </c>
      <c r="M139" s="204">
        <v>18</v>
      </c>
      <c r="N139" s="194" t="s">
        <v>1510</v>
      </c>
      <c r="O139" s="194" t="s">
        <v>1503</v>
      </c>
      <c r="P139" s="194" t="s">
        <v>237</v>
      </c>
      <c r="Q139" s="194" t="s">
        <v>1509</v>
      </c>
    </row>
    <row r="140" spans="1:17" ht="52" x14ac:dyDescent="0.2">
      <c r="A140" s="194" t="s">
        <v>1511</v>
      </c>
      <c r="B140" s="417"/>
      <c r="C140" s="216" t="s">
        <v>2419</v>
      </c>
      <c r="D140" s="210">
        <v>200</v>
      </c>
      <c r="E140" s="194" t="s">
        <v>241</v>
      </c>
      <c r="F140" s="194" t="s">
        <v>1463</v>
      </c>
      <c r="G140" s="194" t="s">
        <v>1508</v>
      </c>
      <c r="H140" s="216" t="s">
        <v>2364</v>
      </c>
      <c r="I140" s="194" t="s">
        <v>30</v>
      </c>
      <c r="J140" s="204" t="s">
        <v>303</v>
      </c>
      <c r="K140" s="194">
        <v>2021</v>
      </c>
      <c r="L140" s="204">
        <v>12</v>
      </c>
      <c r="M140" s="204">
        <v>18</v>
      </c>
      <c r="N140" s="194" t="s">
        <v>1510</v>
      </c>
      <c r="O140" s="194" t="s">
        <v>1503</v>
      </c>
      <c r="P140" s="194" t="s">
        <v>237</v>
      </c>
      <c r="Q140" s="194" t="s">
        <v>1509</v>
      </c>
    </row>
    <row r="141" spans="1:17" ht="52" x14ac:dyDescent="0.2">
      <c r="A141" s="194" t="s">
        <v>1512</v>
      </c>
      <c r="B141" s="417"/>
      <c r="C141" s="216" t="s">
        <v>1513</v>
      </c>
      <c r="D141" s="210">
        <v>100</v>
      </c>
      <c r="E141" s="194" t="s">
        <v>241</v>
      </c>
      <c r="F141" s="194" t="s">
        <v>1463</v>
      </c>
      <c r="G141" s="194" t="s">
        <v>1514</v>
      </c>
      <c r="H141" s="216" t="s">
        <v>1502</v>
      </c>
      <c r="I141" s="194" t="s">
        <v>18</v>
      </c>
      <c r="J141" s="208" t="s">
        <v>303</v>
      </c>
      <c r="K141" s="194">
        <v>2021</v>
      </c>
      <c r="L141" s="208">
        <v>12</v>
      </c>
      <c r="M141" s="208">
        <v>18</v>
      </c>
      <c r="N141" s="194" t="s">
        <v>1506</v>
      </c>
      <c r="O141" s="194" t="s">
        <v>1503</v>
      </c>
      <c r="P141" s="194" t="s">
        <v>237</v>
      </c>
      <c r="Q141" s="194" t="s">
        <v>109</v>
      </c>
    </row>
    <row r="142" spans="1:17" ht="117" x14ac:dyDescent="0.2">
      <c r="A142" s="194" t="s">
        <v>1515</v>
      </c>
      <c r="B142" s="417"/>
      <c r="C142" s="216" t="s">
        <v>1516</v>
      </c>
      <c r="D142" s="210">
        <v>200</v>
      </c>
      <c r="E142" s="194" t="s">
        <v>241</v>
      </c>
      <c r="F142" s="194" t="s">
        <v>1463</v>
      </c>
      <c r="G142" s="194" t="s">
        <v>1517</v>
      </c>
      <c r="H142" s="216" t="s">
        <v>1518</v>
      </c>
      <c r="I142" s="194" t="s">
        <v>18</v>
      </c>
      <c r="J142" s="208" t="s">
        <v>303</v>
      </c>
      <c r="K142" s="194">
        <v>2021</v>
      </c>
      <c r="L142" s="208">
        <v>12</v>
      </c>
      <c r="M142" s="208">
        <v>18</v>
      </c>
      <c r="N142" s="417" t="s">
        <v>1506</v>
      </c>
      <c r="O142" s="417" t="s">
        <v>1503</v>
      </c>
      <c r="P142" s="194" t="s">
        <v>237</v>
      </c>
      <c r="Q142" s="194" t="s">
        <v>1509</v>
      </c>
    </row>
    <row r="143" spans="1:17" ht="65" x14ac:dyDescent="0.2">
      <c r="A143" s="194" t="s">
        <v>1519</v>
      </c>
      <c r="B143" s="417"/>
      <c r="C143" s="216" t="s">
        <v>2847</v>
      </c>
      <c r="D143" s="210"/>
      <c r="E143" s="194"/>
      <c r="F143" s="194" t="s">
        <v>693</v>
      </c>
      <c r="G143" s="194"/>
      <c r="H143" s="216" t="s">
        <v>1520</v>
      </c>
      <c r="I143" s="194" t="s">
        <v>585</v>
      </c>
      <c r="J143" s="208" t="s">
        <v>1521</v>
      </c>
      <c r="K143" s="194">
        <v>2022</v>
      </c>
      <c r="L143" s="208" t="s">
        <v>915</v>
      </c>
      <c r="M143" s="208" t="s">
        <v>915</v>
      </c>
      <c r="N143" s="417"/>
      <c r="O143" s="417"/>
      <c r="P143" s="194" t="s">
        <v>237</v>
      </c>
      <c r="Q143" s="194" t="s">
        <v>693</v>
      </c>
    </row>
    <row r="144" spans="1:17" ht="78" x14ac:dyDescent="0.2">
      <c r="A144" s="142">
        <v>5</v>
      </c>
      <c r="B144" s="142">
        <v>5</v>
      </c>
      <c r="C144" s="143" t="s">
        <v>2421</v>
      </c>
      <c r="D144" s="137">
        <f>SUM(D145,D148)</f>
        <v>430</v>
      </c>
      <c r="E144" s="142"/>
      <c r="F144" s="142"/>
      <c r="G144" s="142"/>
      <c r="H144" s="143" t="s">
        <v>1522</v>
      </c>
      <c r="I144" s="142" t="s">
        <v>579</v>
      </c>
      <c r="J144" s="57">
        <v>57.1</v>
      </c>
      <c r="K144" s="142">
        <v>2020</v>
      </c>
      <c r="L144" s="57">
        <v>67.599999999999994</v>
      </c>
      <c r="M144" s="57">
        <v>70.2</v>
      </c>
      <c r="N144" s="142" t="s">
        <v>1323</v>
      </c>
      <c r="O144" s="142" t="s">
        <v>1198</v>
      </c>
      <c r="P144" s="142" t="s">
        <v>237</v>
      </c>
      <c r="Q144" s="142"/>
    </row>
    <row r="145" spans="1:17" ht="104" x14ac:dyDescent="0.2">
      <c r="A145" s="142">
        <v>5.0999999999999996</v>
      </c>
      <c r="B145" s="142">
        <v>5.5</v>
      </c>
      <c r="C145" s="143" t="s">
        <v>2423</v>
      </c>
      <c r="D145" s="137"/>
      <c r="E145" s="142"/>
      <c r="F145" s="142" t="s">
        <v>649</v>
      </c>
      <c r="G145" s="142" t="s">
        <v>1200</v>
      </c>
      <c r="H145" s="143" t="s">
        <v>1201</v>
      </c>
      <c r="I145" s="142" t="s">
        <v>579</v>
      </c>
      <c r="J145" s="139">
        <v>0</v>
      </c>
      <c r="K145" s="142">
        <v>2022</v>
      </c>
      <c r="L145" s="57">
        <v>100</v>
      </c>
      <c r="M145" s="57">
        <v>100</v>
      </c>
      <c r="N145" s="142"/>
      <c r="O145" s="142"/>
      <c r="P145" s="194" t="s">
        <v>237</v>
      </c>
      <c r="Q145" s="142"/>
    </row>
    <row r="146" spans="1:17" ht="91" x14ac:dyDescent="0.2">
      <c r="A146" s="194" t="s">
        <v>524</v>
      </c>
      <c r="B146" s="194" t="s">
        <v>846</v>
      </c>
      <c r="C146" s="216" t="s">
        <v>2549</v>
      </c>
      <c r="D146" s="210"/>
      <c r="E146" s="194"/>
      <c r="F146" s="194" t="s">
        <v>187</v>
      </c>
      <c r="G146" s="194" t="s">
        <v>224</v>
      </c>
      <c r="H146" s="216" t="s">
        <v>2360</v>
      </c>
      <c r="I146" s="194" t="s">
        <v>585</v>
      </c>
      <c r="J146" s="208" t="s">
        <v>586</v>
      </c>
      <c r="K146" s="194">
        <v>2022</v>
      </c>
      <c r="L146" s="208" t="s">
        <v>915</v>
      </c>
      <c r="M146" s="208" t="s">
        <v>915</v>
      </c>
      <c r="N146" s="417" t="s">
        <v>1523</v>
      </c>
      <c r="O146" s="417" t="s">
        <v>1524</v>
      </c>
      <c r="P146" s="194" t="s">
        <v>237</v>
      </c>
      <c r="Q146" s="194" t="s">
        <v>187</v>
      </c>
    </row>
    <row r="147" spans="1:17" ht="91" x14ac:dyDescent="0.2">
      <c r="A147" s="194" t="s">
        <v>531</v>
      </c>
      <c r="B147" s="194" t="s">
        <v>2129</v>
      </c>
      <c r="C147" s="216" t="s">
        <v>2424</v>
      </c>
      <c r="D147" s="210"/>
      <c r="E147" s="194"/>
      <c r="F147" s="194" t="s">
        <v>1206</v>
      </c>
      <c r="G147" s="194" t="s">
        <v>224</v>
      </c>
      <c r="H147" s="216" t="s">
        <v>1525</v>
      </c>
      <c r="I147" s="194" t="s">
        <v>585</v>
      </c>
      <c r="J147" s="208" t="s">
        <v>586</v>
      </c>
      <c r="K147" s="194">
        <v>2022</v>
      </c>
      <c r="L147" s="208" t="s">
        <v>915</v>
      </c>
      <c r="M147" s="208" t="s">
        <v>915</v>
      </c>
      <c r="N147" s="417"/>
      <c r="O147" s="417"/>
      <c r="P147" s="194" t="s">
        <v>237</v>
      </c>
      <c r="Q147" s="194" t="s">
        <v>1206</v>
      </c>
    </row>
    <row r="148" spans="1:17" ht="78" x14ac:dyDescent="0.2">
      <c r="A148" s="142">
        <v>5.2</v>
      </c>
      <c r="B148" s="142">
        <v>5.5</v>
      </c>
      <c r="C148" s="143" t="s">
        <v>2425</v>
      </c>
      <c r="D148" s="137">
        <f>SUM(D149:D153)</f>
        <v>430</v>
      </c>
      <c r="E148" s="142"/>
      <c r="F148" s="142" t="s">
        <v>649</v>
      </c>
      <c r="G148" s="142" t="s">
        <v>1200</v>
      </c>
      <c r="H148" s="143" t="s">
        <v>1201</v>
      </c>
      <c r="I148" s="142" t="s">
        <v>579</v>
      </c>
      <c r="J148" s="139">
        <v>0</v>
      </c>
      <c r="K148" s="142">
        <v>2022</v>
      </c>
      <c r="L148" s="57">
        <v>100</v>
      </c>
      <c r="M148" s="302">
        <v>100</v>
      </c>
      <c r="N148" s="140"/>
      <c r="O148" s="140"/>
      <c r="P148" s="222" t="s">
        <v>237</v>
      </c>
      <c r="Q148" s="140"/>
    </row>
    <row r="149" spans="1:17" ht="91" x14ac:dyDescent="0.2">
      <c r="A149" s="194" t="s">
        <v>555</v>
      </c>
      <c r="B149" s="194" t="s">
        <v>844</v>
      </c>
      <c r="C149" s="216" t="s">
        <v>2426</v>
      </c>
      <c r="D149" s="210"/>
      <c r="E149" s="194"/>
      <c r="F149" s="194" t="s">
        <v>693</v>
      </c>
      <c r="G149" s="194" t="s">
        <v>1200</v>
      </c>
      <c r="H149" s="216" t="s">
        <v>2358</v>
      </c>
      <c r="I149" s="194" t="s">
        <v>585</v>
      </c>
      <c r="J149" s="208" t="s">
        <v>586</v>
      </c>
      <c r="K149" s="194">
        <v>2022</v>
      </c>
      <c r="L149" s="303" t="s">
        <v>915</v>
      </c>
      <c r="M149" s="208" t="s">
        <v>915</v>
      </c>
      <c r="N149" s="417" t="s">
        <v>1523</v>
      </c>
      <c r="O149" s="417" t="s">
        <v>1524</v>
      </c>
      <c r="P149" s="417" t="s">
        <v>1228</v>
      </c>
      <c r="Q149" s="194" t="s">
        <v>693</v>
      </c>
    </row>
    <row r="150" spans="1:17" ht="65" x14ac:dyDescent="0.2">
      <c r="A150" s="194" t="s">
        <v>560</v>
      </c>
      <c r="B150" s="194" t="s">
        <v>844</v>
      </c>
      <c r="C150" s="216" t="s">
        <v>1526</v>
      </c>
      <c r="D150" s="210">
        <v>300</v>
      </c>
      <c r="E150" s="194" t="s">
        <v>46</v>
      </c>
      <c r="F150" s="194" t="s">
        <v>693</v>
      </c>
      <c r="G150" s="194" t="s">
        <v>138</v>
      </c>
      <c r="H150" s="216"/>
      <c r="I150" s="194" t="s">
        <v>585</v>
      </c>
      <c r="J150" s="208" t="s">
        <v>586</v>
      </c>
      <c r="K150" s="194">
        <v>2022</v>
      </c>
      <c r="L150" s="208" t="s">
        <v>915</v>
      </c>
      <c r="M150" s="304" t="s">
        <v>915</v>
      </c>
      <c r="N150" s="462"/>
      <c r="O150" s="462"/>
      <c r="P150" s="462"/>
      <c r="Q150" s="223" t="s">
        <v>693</v>
      </c>
    </row>
    <row r="151" spans="1:17" ht="104" x14ac:dyDescent="0.2">
      <c r="A151" s="194" t="s">
        <v>567</v>
      </c>
      <c r="B151" s="194" t="s">
        <v>844</v>
      </c>
      <c r="C151" s="216" t="s">
        <v>1527</v>
      </c>
      <c r="D151" s="210">
        <v>100</v>
      </c>
      <c r="E151" s="194" t="s">
        <v>46</v>
      </c>
      <c r="F151" s="194" t="s">
        <v>693</v>
      </c>
      <c r="G151" s="194"/>
      <c r="H151" s="216" t="s">
        <v>1528</v>
      </c>
      <c r="I151" s="194" t="s">
        <v>585</v>
      </c>
      <c r="J151" s="208" t="s">
        <v>586</v>
      </c>
      <c r="K151" s="194">
        <v>2022</v>
      </c>
      <c r="L151" s="208" t="s">
        <v>915</v>
      </c>
      <c r="M151" s="208" t="s">
        <v>915</v>
      </c>
      <c r="N151" s="417"/>
      <c r="O151" s="417"/>
      <c r="P151" s="417"/>
      <c r="Q151" s="194" t="s">
        <v>693</v>
      </c>
    </row>
    <row r="152" spans="1:17" ht="78" x14ac:dyDescent="0.2">
      <c r="A152" s="194" t="s">
        <v>577</v>
      </c>
      <c r="B152" s="194" t="s">
        <v>846</v>
      </c>
      <c r="C152" s="216" t="s">
        <v>1529</v>
      </c>
      <c r="D152" s="210">
        <v>30</v>
      </c>
      <c r="E152" s="194" t="s">
        <v>46</v>
      </c>
      <c r="F152" s="194" t="s">
        <v>693</v>
      </c>
      <c r="G152" s="194" t="s">
        <v>138</v>
      </c>
      <c r="H152" s="216" t="s">
        <v>1530</v>
      </c>
      <c r="I152" s="194" t="s">
        <v>585</v>
      </c>
      <c r="J152" s="208" t="s">
        <v>586</v>
      </c>
      <c r="K152" s="194">
        <v>2022</v>
      </c>
      <c r="L152" s="208" t="s">
        <v>915</v>
      </c>
      <c r="M152" s="208" t="s">
        <v>915</v>
      </c>
      <c r="N152" s="417"/>
      <c r="O152" s="417"/>
      <c r="P152" s="417"/>
      <c r="Q152" s="194" t="s">
        <v>693</v>
      </c>
    </row>
    <row r="153" spans="1:17" ht="65" x14ac:dyDescent="0.2">
      <c r="A153" s="194" t="s">
        <v>588</v>
      </c>
      <c r="B153" s="194" t="s">
        <v>2129</v>
      </c>
      <c r="C153" s="216" t="s">
        <v>1531</v>
      </c>
      <c r="D153" s="210"/>
      <c r="E153" s="194"/>
      <c r="F153" s="194" t="s">
        <v>187</v>
      </c>
      <c r="G153" s="194" t="s">
        <v>224</v>
      </c>
      <c r="H153" s="216" t="s">
        <v>2355</v>
      </c>
      <c r="I153" s="194" t="s">
        <v>585</v>
      </c>
      <c r="J153" s="208" t="s">
        <v>586</v>
      </c>
      <c r="K153" s="194">
        <v>2022</v>
      </c>
      <c r="L153" s="208" t="s">
        <v>915</v>
      </c>
      <c r="M153" s="208" t="s">
        <v>915</v>
      </c>
      <c r="N153" s="417"/>
      <c r="O153" s="417"/>
      <c r="P153" s="417"/>
      <c r="Q153" s="194" t="s">
        <v>187</v>
      </c>
    </row>
  </sheetData>
  <mergeCells count="110">
    <mergeCell ref="B131:B133"/>
    <mergeCell ref="B135:B143"/>
    <mergeCell ref="N142:N143"/>
    <mergeCell ref="O142:O143"/>
    <mergeCell ref="N146:N147"/>
    <mergeCell ref="O146:O147"/>
    <mergeCell ref="N149:N153"/>
    <mergeCell ref="O149:O153"/>
    <mergeCell ref="P149:P153"/>
    <mergeCell ref="A116:A117"/>
    <mergeCell ref="B116:B117"/>
    <mergeCell ref="C116:C117"/>
    <mergeCell ref="D116:D117"/>
    <mergeCell ref="E116:E117"/>
    <mergeCell ref="F116:F117"/>
    <mergeCell ref="G116:G117"/>
    <mergeCell ref="B119:B127"/>
    <mergeCell ref="Q101:Q102"/>
    <mergeCell ref="B104:B105"/>
    <mergeCell ref="O104:O105"/>
    <mergeCell ref="N107:N111"/>
    <mergeCell ref="O107:O111"/>
    <mergeCell ref="B108:B111"/>
    <mergeCell ref="N113:N115"/>
    <mergeCell ref="O113:O115"/>
    <mergeCell ref="B114:B115"/>
    <mergeCell ref="N94:N96"/>
    <mergeCell ref="O94:O96"/>
    <mergeCell ref="N98:N99"/>
    <mergeCell ref="O98:O99"/>
    <mergeCell ref="B99:B100"/>
    <mergeCell ref="N100:N102"/>
    <mergeCell ref="A101:A102"/>
    <mergeCell ref="B101:B102"/>
    <mergeCell ref="C101:C102"/>
    <mergeCell ref="F101:F102"/>
    <mergeCell ref="G101:G102"/>
    <mergeCell ref="I101:I102"/>
    <mergeCell ref="O78:O80"/>
    <mergeCell ref="N83:N84"/>
    <mergeCell ref="O83:O84"/>
    <mergeCell ref="P83:P84"/>
    <mergeCell ref="N86:N89"/>
    <mergeCell ref="O86:O89"/>
    <mergeCell ref="P86:P89"/>
    <mergeCell ref="N91:N92"/>
    <mergeCell ref="O91:O92"/>
    <mergeCell ref="B56:B59"/>
    <mergeCell ref="O63:O64"/>
    <mergeCell ref="P63:P66"/>
    <mergeCell ref="B68:B69"/>
    <mergeCell ref="N68:N69"/>
    <mergeCell ref="O68:O69"/>
    <mergeCell ref="N70:N71"/>
    <mergeCell ref="P70:P71"/>
    <mergeCell ref="B74:B76"/>
    <mergeCell ref="N74:N75"/>
    <mergeCell ref="O74:O75"/>
    <mergeCell ref="P74:P75"/>
    <mergeCell ref="B34:B35"/>
    <mergeCell ref="N34:N35"/>
    <mergeCell ref="O34:O35"/>
    <mergeCell ref="B37:B38"/>
    <mergeCell ref="N37:N38"/>
    <mergeCell ref="O37:O38"/>
    <mergeCell ref="P37:P38"/>
    <mergeCell ref="B45:B46"/>
    <mergeCell ref="B52:B53"/>
    <mergeCell ref="A29:A30"/>
    <mergeCell ref="C29:C30"/>
    <mergeCell ref="F29:F30"/>
    <mergeCell ref="G29:G30"/>
    <mergeCell ref="O30:O31"/>
    <mergeCell ref="Q31:Q32"/>
    <mergeCell ref="B16:B32"/>
    <mergeCell ref="O17:O19"/>
    <mergeCell ref="O21:O22"/>
    <mergeCell ref="O24:O25"/>
    <mergeCell ref="A27:A28"/>
    <mergeCell ref="C27:C28"/>
    <mergeCell ref="D27:D28"/>
    <mergeCell ref="E27:E28"/>
    <mergeCell ref="F27:F28"/>
    <mergeCell ref="G27:G28"/>
    <mergeCell ref="H27:H28"/>
    <mergeCell ref="I27:I28"/>
    <mergeCell ref="J27:J28"/>
    <mergeCell ref="K27:K28"/>
    <mergeCell ref="L27:L28"/>
    <mergeCell ref="M27:M28"/>
    <mergeCell ref="N27:N28"/>
    <mergeCell ref="O27:O28"/>
    <mergeCell ref="P27:P28"/>
    <mergeCell ref="Q27:Q28"/>
    <mergeCell ref="M1:Q1"/>
    <mergeCell ref="B2:Q2"/>
    <mergeCell ref="A4:A5"/>
    <mergeCell ref="B4:B5"/>
    <mergeCell ref="C4:C5"/>
    <mergeCell ref="D4:D5"/>
    <mergeCell ref="E4:E5"/>
    <mergeCell ref="F4:G4"/>
    <mergeCell ref="H4:H5"/>
    <mergeCell ref="I4:I5"/>
    <mergeCell ref="J4:K4"/>
    <mergeCell ref="L4:M4"/>
    <mergeCell ref="N4:N5"/>
    <mergeCell ref="O4:O5"/>
    <mergeCell ref="P4:P5"/>
    <mergeCell ref="Q4:Q5"/>
  </mergeCells>
  <phoneticPr fontId="14" type="noConversion"/>
  <pageMargins left="0.25" right="0.25" top="0.75" bottom="0.75" header="0.3" footer="0.3"/>
  <pageSetup paperSize="8" scale="6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Q131"/>
  <sheetViews>
    <sheetView view="pageBreakPreview" zoomScale="60" zoomScaleNormal="70" zoomScalePageLayoutView="70" workbookViewId="0">
      <selection activeCell="Q131" sqref="A1:Q131"/>
    </sheetView>
  </sheetViews>
  <sheetFormatPr baseColWidth="10" defaultColWidth="9.1640625" defaultRowHeight="13" x14ac:dyDescent="0.2"/>
  <cols>
    <col min="1" max="1" width="6.6640625" style="11" bestFit="1" customWidth="1"/>
    <col min="2" max="2" width="15.6640625" style="350" customWidth="1"/>
    <col min="3" max="3" width="35.6640625" style="350" customWidth="1"/>
    <col min="4" max="4" width="17.5" style="11" customWidth="1"/>
    <col min="5" max="5" width="15.6640625" style="11" customWidth="1"/>
    <col min="6" max="6" width="15.6640625" style="350" customWidth="1"/>
    <col min="7" max="7" width="15.6640625" style="11" customWidth="1"/>
    <col min="8" max="8" width="35.6640625" style="11" customWidth="1"/>
    <col min="9" max="9" width="15.6640625" style="27" customWidth="1"/>
    <col min="10" max="10" width="20.6640625" style="29" customWidth="1"/>
    <col min="11" max="11" width="15.6640625" style="39" customWidth="1"/>
    <col min="12" max="13" width="15.6640625" style="29" customWidth="1"/>
    <col min="14" max="17" width="15.6640625" style="350" customWidth="1"/>
    <col min="18" max="16384" width="9.1640625" style="11"/>
  </cols>
  <sheetData>
    <row r="1" spans="1:17" ht="60" customHeight="1" x14ac:dyDescent="0.2">
      <c r="A1" s="351"/>
      <c r="B1" s="351"/>
      <c r="C1" s="354"/>
      <c r="D1" s="27"/>
      <c r="E1" s="351"/>
      <c r="F1" s="351"/>
      <c r="G1" s="351"/>
      <c r="H1" s="354"/>
      <c r="I1" s="351"/>
      <c r="K1" s="351"/>
      <c r="N1" s="533" t="s">
        <v>1912</v>
      </c>
      <c r="O1" s="533"/>
      <c r="P1" s="533"/>
      <c r="Q1" s="533"/>
    </row>
    <row r="2" spans="1:17" x14ac:dyDescent="0.2">
      <c r="A2" s="397" t="s">
        <v>1532</v>
      </c>
      <c r="B2" s="397"/>
      <c r="C2" s="397"/>
      <c r="D2" s="397"/>
      <c r="E2" s="397"/>
      <c r="F2" s="397"/>
      <c r="G2" s="397"/>
      <c r="H2" s="397"/>
      <c r="I2" s="397"/>
      <c r="J2" s="397"/>
      <c r="K2" s="397"/>
      <c r="L2" s="397"/>
      <c r="M2" s="397"/>
      <c r="N2" s="397"/>
      <c r="O2" s="397"/>
      <c r="P2" s="397"/>
      <c r="Q2" s="397"/>
    </row>
    <row r="3" spans="1:17" x14ac:dyDescent="0.2">
      <c r="A3" s="349"/>
      <c r="B3" s="349"/>
      <c r="C3" s="349"/>
      <c r="D3" s="42"/>
      <c r="E3" s="349"/>
      <c r="F3" s="349"/>
      <c r="G3" s="349"/>
      <c r="H3" s="41"/>
      <c r="I3" s="349"/>
      <c r="J3" s="305"/>
      <c r="K3" s="349"/>
      <c r="L3" s="305"/>
      <c r="M3" s="305"/>
      <c r="N3" s="349"/>
      <c r="O3" s="349"/>
      <c r="P3" s="349"/>
      <c r="Q3" s="349"/>
    </row>
    <row r="4" spans="1:17" ht="27" customHeight="1" x14ac:dyDescent="0.2">
      <c r="A4" s="414" t="s">
        <v>0</v>
      </c>
      <c r="B4" s="418" t="s">
        <v>215</v>
      </c>
      <c r="C4" s="414" t="s">
        <v>1650</v>
      </c>
      <c r="D4" s="438" t="s">
        <v>1</v>
      </c>
      <c r="E4" s="414" t="s">
        <v>2</v>
      </c>
      <c r="F4" s="414" t="s">
        <v>218</v>
      </c>
      <c r="G4" s="414"/>
      <c r="H4" s="414" t="s">
        <v>3</v>
      </c>
      <c r="I4" s="414" t="s">
        <v>4</v>
      </c>
      <c r="J4" s="444" t="s">
        <v>5</v>
      </c>
      <c r="K4" s="444"/>
      <c r="L4" s="445" t="s">
        <v>6</v>
      </c>
      <c r="M4" s="445"/>
      <c r="N4" s="414" t="s">
        <v>7</v>
      </c>
      <c r="O4" s="414" t="s">
        <v>8</v>
      </c>
      <c r="P4" s="414" t="s">
        <v>9</v>
      </c>
      <c r="Q4" s="414" t="s">
        <v>10</v>
      </c>
    </row>
    <row r="5" spans="1:17" ht="39.75" customHeight="1" x14ac:dyDescent="0.2">
      <c r="A5" s="414"/>
      <c r="B5" s="418"/>
      <c r="C5" s="414"/>
      <c r="D5" s="438"/>
      <c r="E5" s="414"/>
      <c r="F5" s="352" t="s">
        <v>11</v>
      </c>
      <c r="G5" s="352" t="s">
        <v>12</v>
      </c>
      <c r="H5" s="414"/>
      <c r="I5" s="414"/>
      <c r="J5" s="353" t="s">
        <v>13</v>
      </c>
      <c r="K5" s="352" t="s">
        <v>14</v>
      </c>
      <c r="L5" s="353" t="s">
        <v>219</v>
      </c>
      <c r="M5" s="353" t="s">
        <v>220</v>
      </c>
      <c r="N5" s="414"/>
      <c r="O5" s="414"/>
      <c r="P5" s="414"/>
      <c r="Q5" s="414"/>
    </row>
    <row r="6" spans="1:17" x14ac:dyDescent="0.2">
      <c r="A6" s="352">
        <v>0</v>
      </c>
      <c r="B6" s="352">
        <v>1</v>
      </c>
      <c r="C6" s="352">
        <v>2</v>
      </c>
      <c r="D6" s="31" t="s">
        <v>2080</v>
      </c>
      <c r="E6" s="352">
        <v>4</v>
      </c>
      <c r="F6" s="352">
        <v>5</v>
      </c>
      <c r="G6" s="352">
        <v>6</v>
      </c>
      <c r="H6" s="352">
        <v>7</v>
      </c>
      <c r="I6" s="352">
        <v>8</v>
      </c>
      <c r="J6" s="52">
        <v>9</v>
      </c>
      <c r="K6" s="78">
        <v>10</v>
      </c>
      <c r="L6" s="52">
        <v>11</v>
      </c>
      <c r="M6" s="52">
        <v>12</v>
      </c>
      <c r="N6" s="352">
        <v>13</v>
      </c>
      <c r="O6" s="352">
        <v>14</v>
      </c>
      <c r="P6" s="352">
        <v>15</v>
      </c>
      <c r="Q6" s="352">
        <v>16</v>
      </c>
    </row>
    <row r="7" spans="1:17" ht="39" x14ac:dyDescent="0.2">
      <c r="A7" s="342">
        <v>1</v>
      </c>
      <c r="B7" s="342">
        <v>8</v>
      </c>
      <c r="C7" s="345" t="s">
        <v>1533</v>
      </c>
      <c r="D7" s="344">
        <f>D8+D11</f>
        <v>320630.7</v>
      </c>
      <c r="E7" s="342"/>
      <c r="F7" s="342"/>
      <c r="G7" s="342"/>
      <c r="H7" s="343" t="s">
        <v>1661</v>
      </c>
      <c r="I7" s="342" t="s">
        <v>1916</v>
      </c>
      <c r="J7" s="353"/>
      <c r="K7" s="342"/>
      <c r="L7" s="353"/>
      <c r="M7" s="353"/>
      <c r="N7" s="342" t="s">
        <v>333</v>
      </c>
      <c r="O7" s="342" t="s">
        <v>333</v>
      </c>
      <c r="P7" s="342" t="s">
        <v>333</v>
      </c>
      <c r="Q7" s="342" t="s">
        <v>333</v>
      </c>
    </row>
    <row r="8" spans="1:17" ht="39" x14ac:dyDescent="0.2">
      <c r="A8" s="342">
        <v>1.1000000000000001</v>
      </c>
      <c r="B8" s="342">
        <v>5.2</v>
      </c>
      <c r="C8" s="345" t="s">
        <v>2850</v>
      </c>
      <c r="D8" s="306">
        <f>SUM(D9:D10)</f>
        <v>50431.3</v>
      </c>
      <c r="E8" s="342"/>
      <c r="F8" s="342" t="s">
        <v>1662</v>
      </c>
      <c r="G8" s="342" t="s">
        <v>2761</v>
      </c>
      <c r="H8" s="343" t="s">
        <v>1663</v>
      </c>
      <c r="I8" s="342" t="s">
        <v>18</v>
      </c>
      <c r="J8" s="353">
        <v>50</v>
      </c>
      <c r="K8" s="342">
        <v>2022</v>
      </c>
      <c r="L8" s="353">
        <v>60</v>
      </c>
      <c r="M8" s="353">
        <v>55</v>
      </c>
      <c r="N8" s="342" t="s">
        <v>263</v>
      </c>
      <c r="O8" s="342" t="s">
        <v>1535</v>
      </c>
      <c r="P8" s="342" t="s">
        <v>231</v>
      </c>
      <c r="Q8" s="342" t="s">
        <v>119</v>
      </c>
    </row>
    <row r="9" spans="1:17" ht="52" x14ac:dyDescent="0.2">
      <c r="A9" s="337" t="s">
        <v>226</v>
      </c>
      <c r="B9" s="337" t="s">
        <v>1536</v>
      </c>
      <c r="C9" s="339" t="s">
        <v>2196</v>
      </c>
      <c r="D9" s="341">
        <f>23500+26871.3</f>
        <v>50371.3</v>
      </c>
      <c r="E9" s="337" t="s">
        <v>568</v>
      </c>
      <c r="F9" s="337" t="s">
        <v>2762</v>
      </c>
      <c r="G9" s="337" t="s">
        <v>150</v>
      </c>
      <c r="H9" s="338" t="s">
        <v>1664</v>
      </c>
      <c r="I9" s="337" t="s">
        <v>30</v>
      </c>
      <c r="J9" s="48">
        <v>0</v>
      </c>
      <c r="K9" s="337">
        <v>2021</v>
      </c>
      <c r="L9" s="48">
        <v>25</v>
      </c>
      <c r="M9" s="48">
        <v>50</v>
      </c>
      <c r="N9" s="337" t="s">
        <v>263</v>
      </c>
      <c r="O9" s="337" t="s">
        <v>278</v>
      </c>
      <c r="P9" s="337" t="s">
        <v>222</v>
      </c>
      <c r="Q9" s="337" t="s">
        <v>204</v>
      </c>
    </row>
    <row r="10" spans="1:17" ht="65" x14ac:dyDescent="0.2">
      <c r="A10" s="337" t="s">
        <v>232</v>
      </c>
      <c r="B10" s="337" t="s">
        <v>81</v>
      </c>
      <c r="C10" s="339" t="s">
        <v>1665</v>
      </c>
      <c r="D10" s="341">
        <v>60</v>
      </c>
      <c r="E10" s="337" t="s">
        <v>17</v>
      </c>
      <c r="F10" s="337" t="s">
        <v>119</v>
      </c>
      <c r="G10" s="337" t="s">
        <v>113</v>
      </c>
      <c r="H10" s="338" t="s">
        <v>2349</v>
      </c>
      <c r="I10" s="337" t="s">
        <v>30</v>
      </c>
      <c r="J10" s="48">
        <v>105</v>
      </c>
      <c r="K10" s="337">
        <v>2021</v>
      </c>
      <c r="L10" s="48">
        <v>130</v>
      </c>
      <c r="M10" s="48">
        <v>216</v>
      </c>
      <c r="N10" s="337" t="s">
        <v>1537</v>
      </c>
      <c r="O10" s="337" t="s">
        <v>278</v>
      </c>
      <c r="P10" s="337" t="s">
        <v>231</v>
      </c>
      <c r="Q10" s="337" t="s">
        <v>119</v>
      </c>
    </row>
    <row r="11" spans="1:17" ht="39" x14ac:dyDescent="0.2">
      <c r="A11" s="342">
        <v>1.2</v>
      </c>
      <c r="B11" s="342">
        <v>8.3000000000000007</v>
      </c>
      <c r="C11" s="343" t="s">
        <v>2851</v>
      </c>
      <c r="D11" s="344">
        <f>SUM(D12:D14)</f>
        <v>270199.40000000002</v>
      </c>
      <c r="E11" s="342"/>
      <c r="F11" s="342" t="s">
        <v>766</v>
      </c>
      <c r="G11" s="342" t="s">
        <v>224</v>
      </c>
      <c r="H11" s="343" t="s">
        <v>1539</v>
      </c>
      <c r="I11" s="342" t="s">
        <v>18</v>
      </c>
      <c r="J11" s="348">
        <v>0</v>
      </c>
      <c r="K11" s="342">
        <v>2022</v>
      </c>
      <c r="L11" s="353">
        <v>50</v>
      </c>
      <c r="M11" s="353">
        <v>100</v>
      </c>
      <c r="N11" s="342" t="s">
        <v>1666</v>
      </c>
      <c r="O11" s="342" t="s">
        <v>278</v>
      </c>
      <c r="P11" s="342" t="s">
        <v>537</v>
      </c>
      <c r="Q11" s="342" t="s">
        <v>2066</v>
      </c>
    </row>
    <row r="12" spans="1:17" ht="39" x14ac:dyDescent="0.2">
      <c r="A12" s="337" t="s">
        <v>267</v>
      </c>
      <c r="B12" s="337" t="s">
        <v>1667</v>
      </c>
      <c r="C12" s="338" t="s">
        <v>2852</v>
      </c>
      <c r="D12" s="341">
        <v>229772.4</v>
      </c>
      <c r="E12" s="337" t="s">
        <v>17</v>
      </c>
      <c r="F12" s="337" t="s">
        <v>1538</v>
      </c>
      <c r="G12" s="337" t="s">
        <v>119</v>
      </c>
      <c r="H12" s="338" t="s">
        <v>2155</v>
      </c>
      <c r="I12" s="337" t="s">
        <v>18</v>
      </c>
      <c r="J12" s="48">
        <v>45</v>
      </c>
      <c r="K12" s="337">
        <v>2022</v>
      </c>
      <c r="L12" s="48">
        <v>70</v>
      </c>
      <c r="M12" s="48">
        <v>100</v>
      </c>
      <c r="N12" s="337" t="s">
        <v>1541</v>
      </c>
      <c r="O12" s="337" t="s">
        <v>1542</v>
      </c>
      <c r="P12" s="337" t="s">
        <v>258</v>
      </c>
      <c r="Q12" s="337" t="s">
        <v>2066</v>
      </c>
    </row>
    <row r="13" spans="1:17" ht="52" x14ac:dyDescent="0.2">
      <c r="A13" s="337" t="s">
        <v>634</v>
      </c>
      <c r="B13" s="337" t="s">
        <v>1668</v>
      </c>
      <c r="C13" s="338" t="s">
        <v>1543</v>
      </c>
      <c r="D13" s="341">
        <v>18427</v>
      </c>
      <c r="E13" s="337" t="s">
        <v>17</v>
      </c>
      <c r="F13" s="337" t="s">
        <v>1538</v>
      </c>
      <c r="G13" s="337" t="s">
        <v>119</v>
      </c>
      <c r="H13" s="338" t="s">
        <v>1544</v>
      </c>
      <c r="I13" s="337" t="s">
        <v>1718</v>
      </c>
      <c r="J13" s="347">
        <v>0</v>
      </c>
      <c r="K13" s="337">
        <v>2022</v>
      </c>
      <c r="L13" s="48">
        <v>20</v>
      </c>
      <c r="M13" s="48">
        <v>100</v>
      </c>
      <c r="N13" s="337" t="s">
        <v>1545</v>
      </c>
      <c r="O13" s="337" t="s">
        <v>1546</v>
      </c>
      <c r="P13" s="337" t="s">
        <v>1547</v>
      </c>
      <c r="Q13" s="337" t="s">
        <v>2067</v>
      </c>
    </row>
    <row r="14" spans="1:17" ht="39" x14ac:dyDescent="0.2">
      <c r="A14" s="337" t="s">
        <v>1236</v>
      </c>
      <c r="B14" s="337" t="s">
        <v>99</v>
      </c>
      <c r="C14" s="338" t="s">
        <v>2206</v>
      </c>
      <c r="D14" s="341">
        <v>22000</v>
      </c>
      <c r="E14" s="337" t="s">
        <v>17</v>
      </c>
      <c r="F14" s="337" t="s">
        <v>1538</v>
      </c>
      <c r="G14" s="337" t="s">
        <v>119</v>
      </c>
      <c r="H14" s="338" t="s">
        <v>1548</v>
      </c>
      <c r="I14" s="337" t="s">
        <v>1651</v>
      </c>
      <c r="J14" s="48">
        <v>30</v>
      </c>
      <c r="K14" s="337">
        <v>2022</v>
      </c>
      <c r="L14" s="48">
        <v>50</v>
      </c>
      <c r="M14" s="48">
        <v>100</v>
      </c>
      <c r="N14" s="337" t="s">
        <v>1549</v>
      </c>
      <c r="O14" s="337" t="s">
        <v>1542</v>
      </c>
      <c r="P14" s="337" t="s">
        <v>237</v>
      </c>
      <c r="Q14" s="337" t="s">
        <v>2067</v>
      </c>
    </row>
    <row r="15" spans="1:17" ht="26" x14ac:dyDescent="0.2">
      <c r="A15" s="342">
        <v>2</v>
      </c>
      <c r="B15" s="342">
        <v>8</v>
      </c>
      <c r="C15" s="345" t="s">
        <v>1551</v>
      </c>
      <c r="D15" s="344">
        <f>D16+D35+D38+D49+D51+D60+D75</f>
        <v>22578377.600000001</v>
      </c>
      <c r="E15" s="342"/>
      <c r="F15" s="342"/>
      <c r="G15" s="342"/>
      <c r="H15" s="343" t="s">
        <v>1669</v>
      </c>
      <c r="I15" s="342" t="s">
        <v>18</v>
      </c>
      <c r="J15" s="353">
        <v>31.6</v>
      </c>
      <c r="K15" s="342">
        <v>2021</v>
      </c>
      <c r="L15" s="353">
        <v>35.700000000000003</v>
      </c>
      <c r="M15" s="353">
        <v>42.5</v>
      </c>
      <c r="N15" s="353" t="s">
        <v>181</v>
      </c>
      <c r="O15" s="353" t="s">
        <v>1670</v>
      </c>
      <c r="P15" s="353" t="s">
        <v>237</v>
      </c>
      <c r="Q15" s="353" t="s">
        <v>181</v>
      </c>
    </row>
    <row r="16" spans="1:17" ht="39" x14ac:dyDescent="0.2">
      <c r="A16" s="342">
        <v>2.1</v>
      </c>
      <c r="B16" s="342" t="s">
        <v>1671</v>
      </c>
      <c r="C16" s="343" t="s">
        <v>2207</v>
      </c>
      <c r="D16" s="344">
        <f>SUM(D17:D34)</f>
        <v>1977497.6000000001</v>
      </c>
      <c r="E16" s="342"/>
      <c r="F16" s="342" t="s">
        <v>1155</v>
      </c>
      <c r="G16" s="342" t="s">
        <v>2764</v>
      </c>
      <c r="H16" s="343" t="s">
        <v>1552</v>
      </c>
      <c r="I16" s="342" t="s">
        <v>18</v>
      </c>
      <c r="J16" s="353"/>
      <c r="K16" s="342"/>
      <c r="L16" s="353"/>
      <c r="M16" s="353"/>
      <c r="N16" s="342" t="s">
        <v>333</v>
      </c>
      <c r="O16" s="342" t="s">
        <v>333</v>
      </c>
      <c r="P16" s="342" t="s">
        <v>333</v>
      </c>
      <c r="Q16" s="342" t="s">
        <v>333</v>
      </c>
    </row>
    <row r="17" spans="1:17" ht="52" x14ac:dyDescent="0.2">
      <c r="A17" s="337" t="s">
        <v>652</v>
      </c>
      <c r="B17" s="337" t="s">
        <v>1672</v>
      </c>
      <c r="C17" s="338" t="s">
        <v>2208</v>
      </c>
      <c r="D17" s="341">
        <v>165000</v>
      </c>
      <c r="E17" s="337" t="s">
        <v>1555</v>
      </c>
      <c r="F17" s="337" t="s">
        <v>185</v>
      </c>
      <c r="G17" s="337" t="s">
        <v>2767</v>
      </c>
      <c r="H17" s="339" t="s">
        <v>2637</v>
      </c>
      <c r="I17" s="337" t="s">
        <v>883</v>
      </c>
      <c r="J17" s="337">
        <v>23.4</v>
      </c>
      <c r="K17" s="337">
        <v>2021</v>
      </c>
      <c r="L17" s="337">
        <v>46.8</v>
      </c>
      <c r="M17" s="337">
        <v>93.6</v>
      </c>
      <c r="N17" s="337" t="s">
        <v>2638</v>
      </c>
      <c r="O17" s="337" t="s">
        <v>2639</v>
      </c>
      <c r="P17" s="337" t="s">
        <v>2640</v>
      </c>
      <c r="Q17" s="337" t="s">
        <v>2638</v>
      </c>
    </row>
    <row r="18" spans="1:17" ht="26" x14ac:dyDescent="0.2">
      <c r="A18" s="401" t="s">
        <v>361</v>
      </c>
      <c r="B18" s="401" t="s">
        <v>1554</v>
      </c>
      <c r="C18" s="404" t="s">
        <v>2427</v>
      </c>
      <c r="D18" s="433">
        <v>500000</v>
      </c>
      <c r="E18" s="401" t="s">
        <v>1555</v>
      </c>
      <c r="F18" s="401" t="s">
        <v>185</v>
      </c>
      <c r="G18" s="401" t="s">
        <v>103</v>
      </c>
      <c r="H18" s="339" t="s">
        <v>1556</v>
      </c>
      <c r="I18" s="337" t="s">
        <v>1557</v>
      </c>
      <c r="J18" s="48">
        <v>8900</v>
      </c>
      <c r="K18" s="337">
        <v>2021</v>
      </c>
      <c r="L18" s="48">
        <v>10000</v>
      </c>
      <c r="M18" s="48">
        <v>30000</v>
      </c>
      <c r="N18" s="337" t="s">
        <v>1673</v>
      </c>
      <c r="O18" s="337" t="s">
        <v>1553</v>
      </c>
      <c r="P18" s="337" t="s">
        <v>237</v>
      </c>
      <c r="Q18" s="337" t="s">
        <v>710</v>
      </c>
    </row>
    <row r="19" spans="1:17" ht="26" x14ac:dyDescent="0.2">
      <c r="A19" s="401"/>
      <c r="B19" s="401"/>
      <c r="C19" s="404"/>
      <c r="D19" s="433"/>
      <c r="E19" s="401"/>
      <c r="F19" s="401"/>
      <c r="G19" s="401"/>
      <c r="H19" s="339" t="s">
        <v>1558</v>
      </c>
      <c r="I19" s="337" t="s">
        <v>1557</v>
      </c>
      <c r="J19" s="48">
        <v>2800</v>
      </c>
      <c r="K19" s="337">
        <v>2021</v>
      </c>
      <c r="L19" s="48">
        <v>5000</v>
      </c>
      <c r="M19" s="48">
        <v>25000</v>
      </c>
      <c r="N19" s="337" t="s">
        <v>1673</v>
      </c>
      <c r="O19" s="337" t="s">
        <v>1553</v>
      </c>
      <c r="P19" s="337" t="s">
        <v>237</v>
      </c>
      <c r="Q19" s="337" t="s">
        <v>710</v>
      </c>
    </row>
    <row r="20" spans="1:17" ht="26" x14ac:dyDescent="0.2">
      <c r="A20" s="401"/>
      <c r="B20" s="401"/>
      <c r="C20" s="404"/>
      <c r="D20" s="433"/>
      <c r="E20" s="401"/>
      <c r="F20" s="401"/>
      <c r="G20" s="401"/>
      <c r="H20" s="338" t="s">
        <v>1559</v>
      </c>
      <c r="I20" s="337" t="s">
        <v>18</v>
      </c>
      <c r="J20" s="48">
        <v>62.4</v>
      </c>
      <c r="K20" s="337">
        <v>2021</v>
      </c>
      <c r="L20" s="48">
        <v>80</v>
      </c>
      <c r="M20" s="48">
        <v>90</v>
      </c>
      <c r="N20" s="337" t="s">
        <v>1673</v>
      </c>
      <c r="O20" s="337" t="s">
        <v>1553</v>
      </c>
      <c r="P20" s="337" t="s">
        <v>237</v>
      </c>
      <c r="Q20" s="337" t="s">
        <v>710</v>
      </c>
    </row>
    <row r="21" spans="1:17" ht="26" x14ac:dyDescent="0.2">
      <c r="A21" s="401"/>
      <c r="B21" s="401"/>
      <c r="C21" s="404"/>
      <c r="D21" s="433"/>
      <c r="E21" s="401"/>
      <c r="F21" s="401"/>
      <c r="G21" s="401"/>
      <c r="H21" s="338" t="s">
        <v>1560</v>
      </c>
      <c r="I21" s="337" t="s">
        <v>30</v>
      </c>
      <c r="J21" s="48">
        <v>3000</v>
      </c>
      <c r="K21" s="337">
        <v>2021</v>
      </c>
      <c r="L21" s="48">
        <v>6000</v>
      </c>
      <c r="M21" s="48">
        <v>10000</v>
      </c>
      <c r="N21" s="337" t="s">
        <v>1673</v>
      </c>
      <c r="O21" s="337" t="s">
        <v>1553</v>
      </c>
      <c r="P21" s="337" t="s">
        <v>237</v>
      </c>
      <c r="Q21" s="337" t="s">
        <v>710</v>
      </c>
    </row>
    <row r="22" spans="1:17" ht="26" x14ac:dyDescent="0.2">
      <c r="A22" s="401"/>
      <c r="B22" s="401"/>
      <c r="C22" s="404"/>
      <c r="D22" s="433"/>
      <c r="E22" s="401"/>
      <c r="F22" s="401"/>
      <c r="G22" s="401"/>
      <c r="H22" s="338" t="s">
        <v>1561</v>
      </c>
      <c r="I22" s="337" t="s">
        <v>18</v>
      </c>
      <c r="J22" s="48">
        <v>52</v>
      </c>
      <c r="K22" s="337">
        <v>2021</v>
      </c>
      <c r="L22" s="48">
        <v>60</v>
      </c>
      <c r="M22" s="48">
        <v>80</v>
      </c>
      <c r="N22" s="337" t="s">
        <v>1673</v>
      </c>
      <c r="O22" s="337" t="s">
        <v>1553</v>
      </c>
      <c r="P22" s="337" t="s">
        <v>237</v>
      </c>
      <c r="Q22" s="337" t="s">
        <v>710</v>
      </c>
    </row>
    <row r="23" spans="1:17" ht="26" x14ac:dyDescent="0.2">
      <c r="A23" s="401"/>
      <c r="B23" s="401"/>
      <c r="C23" s="404"/>
      <c r="D23" s="433"/>
      <c r="E23" s="401"/>
      <c r="F23" s="401"/>
      <c r="G23" s="401"/>
      <c r="H23" s="338" t="s">
        <v>1562</v>
      </c>
      <c r="I23" s="337" t="s">
        <v>18</v>
      </c>
      <c r="J23" s="48">
        <v>100</v>
      </c>
      <c r="K23" s="337">
        <v>2021</v>
      </c>
      <c r="L23" s="48">
        <v>10</v>
      </c>
      <c r="M23" s="48">
        <v>50</v>
      </c>
      <c r="N23" s="337" t="s">
        <v>1673</v>
      </c>
      <c r="O23" s="337" t="s">
        <v>1553</v>
      </c>
      <c r="P23" s="337" t="s">
        <v>237</v>
      </c>
      <c r="Q23" s="337" t="s">
        <v>710</v>
      </c>
    </row>
    <row r="24" spans="1:17" x14ac:dyDescent="0.2">
      <c r="A24" s="401" t="s">
        <v>366</v>
      </c>
      <c r="B24" s="401" t="s">
        <v>1674</v>
      </c>
      <c r="C24" s="404" t="s">
        <v>2428</v>
      </c>
      <c r="D24" s="433">
        <v>1257497.6000000001</v>
      </c>
      <c r="E24" s="409" t="s">
        <v>568</v>
      </c>
      <c r="F24" s="401" t="s">
        <v>185</v>
      </c>
      <c r="G24" s="401" t="s">
        <v>204</v>
      </c>
      <c r="H24" s="339" t="s">
        <v>2343</v>
      </c>
      <c r="I24" s="337" t="s">
        <v>18</v>
      </c>
      <c r="J24" s="48">
        <v>100</v>
      </c>
      <c r="K24" s="337">
        <v>2021</v>
      </c>
      <c r="L24" s="48">
        <v>100</v>
      </c>
      <c r="M24" s="48">
        <v>100</v>
      </c>
      <c r="N24" s="401" t="s">
        <v>1673</v>
      </c>
      <c r="O24" s="401" t="s">
        <v>1553</v>
      </c>
      <c r="P24" s="401" t="s">
        <v>258</v>
      </c>
      <c r="Q24" s="401" t="s">
        <v>710</v>
      </c>
    </row>
    <row r="25" spans="1:17" x14ac:dyDescent="0.2">
      <c r="A25" s="401"/>
      <c r="B25" s="401"/>
      <c r="C25" s="404"/>
      <c r="D25" s="433"/>
      <c r="E25" s="413"/>
      <c r="F25" s="401"/>
      <c r="G25" s="401"/>
      <c r="H25" s="339" t="s">
        <v>2342</v>
      </c>
      <c r="I25" s="337" t="s">
        <v>18</v>
      </c>
      <c r="J25" s="48">
        <v>100</v>
      </c>
      <c r="K25" s="337">
        <v>2021</v>
      </c>
      <c r="L25" s="48">
        <v>100</v>
      </c>
      <c r="M25" s="48">
        <v>100</v>
      </c>
      <c r="N25" s="401"/>
      <c r="O25" s="401"/>
      <c r="P25" s="401"/>
      <c r="Q25" s="401"/>
    </row>
    <row r="26" spans="1:17" ht="26" x14ac:dyDescent="0.2">
      <c r="A26" s="401"/>
      <c r="B26" s="401"/>
      <c r="C26" s="404"/>
      <c r="D26" s="433"/>
      <c r="E26" s="413"/>
      <c r="F26" s="401"/>
      <c r="G26" s="401"/>
      <c r="H26" s="339" t="s">
        <v>2339</v>
      </c>
      <c r="I26" s="337" t="s">
        <v>18</v>
      </c>
      <c r="J26" s="48">
        <v>60</v>
      </c>
      <c r="K26" s="337">
        <v>2021</v>
      </c>
      <c r="L26" s="48">
        <v>80</v>
      </c>
      <c r="M26" s="48">
        <v>100</v>
      </c>
      <c r="N26" s="337" t="s">
        <v>1673</v>
      </c>
      <c r="O26" s="337" t="s">
        <v>1553</v>
      </c>
      <c r="P26" s="337" t="s">
        <v>237</v>
      </c>
      <c r="Q26" s="337" t="s">
        <v>710</v>
      </c>
    </row>
    <row r="27" spans="1:17" ht="26" x14ac:dyDescent="0.2">
      <c r="A27" s="401"/>
      <c r="B27" s="401"/>
      <c r="C27" s="404"/>
      <c r="D27" s="433"/>
      <c r="E27" s="413"/>
      <c r="F27" s="401"/>
      <c r="G27" s="401"/>
      <c r="H27" s="338" t="s">
        <v>2337</v>
      </c>
      <c r="I27" s="337" t="s">
        <v>18</v>
      </c>
      <c r="J27" s="347">
        <v>0</v>
      </c>
      <c r="K27" s="337">
        <v>2021</v>
      </c>
      <c r="L27" s="48">
        <v>10</v>
      </c>
      <c r="M27" s="48">
        <v>20</v>
      </c>
      <c r="N27" s="337" t="s">
        <v>1673</v>
      </c>
      <c r="O27" s="337" t="s">
        <v>1553</v>
      </c>
      <c r="P27" s="337" t="s">
        <v>237</v>
      </c>
      <c r="Q27" s="337" t="s">
        <v>710</v>
      </c>
    </row>
    <row r="28" spans="1:17" ht="26" x14ac:dyDescent="0.2">
      <c r="A28" s="401"/>
      <c r="B28" s="401"/>
      <c r="C28" s="404"/>
      <c r="D28" s="433"/>
      <c r="E28" s="413"/>
      <c r="F28" s="401"/>
      <c r="G28" s="401"/>
      <c r="H28" s="338" t="s">
        <v>2335</v>
      </c>
      <c r="I28" s="337" t="s">
        <v>18</v>
      </c>
      <c r="J28" s="347">
        <v>0</v>
      </c>
      <c r="K28" s="337">
        <v>2021</v>
      </c>
      <c r="L28" s="48">
        <v>40</v>
      </c>
      <c r="M28" s="48">
        <v>60</v>
      </c>
      <c r="N28" s="337" t="s">
        <v>1673</v>
      </c>
      <c r="O28" s="337" t="s">
        <v>1553</v>
      </c>
      <c r="P28" s="337" t="s">
        <v>237</v>
      </c>
      <c r="Q28" s="337" t="s">
        <v>710</v>
      </c>
    </row>
    <row r="29" spans="1:17" ht="26" x14ac:dyDescent="0.2">
      <c r="A29" s="401"/>
      <c r="B29" s="401"/>
      <c r="C29" s="404"/>
      <c r="D29" s="433"/>
      <c r="E29" s="410"/>
      <c r="F29" s="337" t="s">
        <v>185</v>
      </c>
      <c r="G29" s="337" t="s">
        <v>2768</v>
      </c>
      <c r="H29" s="338" t="s">
        <v>1952</v>
      </c>
      <c r="I29" s="337" t="s">
        <v>18</v>
      </c>
      <c r="J29" s="48" t="s">
        <v>1956</v>
      </c>
      <c r="K29" s="337">
        <v>2021</v>
      </c>
      <c r="L29" s="48">
        <v>142</v>
      </c>
      <c r="M29" s="48">
        <v>162</v>
      </c>
      <c r="N29" s="337" t="s">
        <v>185</v>
      </c>
      <c r="O29" s="337" t="s">
        <v>1553</v>
      </c>
      <c r="P29" s="337" t="s">
        <v>237</v>
      </c>
      <c r="Q29" s="337" t="s">
        <v>1675</v>
      </c>
    </row>
    <row r="30" spans="1:17" ht="26" x14ac:dyDescent="0.2">
      <c r="A30" s="401" t="s">
        <v>372</v>
      </c>
      <c r="B30" s="401" t="s">
        <v>1003</v>
      </c>
      <c r="C30" s="404" t="s">
        <v>2429</v>
      </c>
      <c r="D30" s="433">
        <v>28000</v>
      </c>
      <c r="E30" s="401" t="s">
        <v>17</v>
      </c>
      <c r="F30" s="401" t="s">
        <v>185</v>
      </c>
      <c r="G30" s="401" t="s">
        <v>1563</v>
      </c>
      <c r="H30" s="338" t="s">
        <v>1564</v>
      </c>
      <c r="I30" s="337" t="s">
        <v>939</v>
      </c>
      <c r="J30" s="48">
        <v>630</v>
      </c>
      <c r="K30" s="337">
        <v>2021</v>
      </c>
      <c r="L30" s="48">
        <v>3000</v>
      </c>
      <c r="M30" s="48">
        <v>8000</v>
      </c>
      <c r="N30" s="337" t="s">
        <v>185</v>
      </c>
      <c r="O30" s="337" t="s">
        <v>278</v>
      </c>
      <c r="P30" s="337" t="s">
        <v>237</v>
      </c>
      <c r="Q30" s="337" t="s">
        <v>710</v>
      </c>
    </row>
    <row r="31" spans="1:17" ht="117" x14ac:dyDescent="0.2">
      <c r="A31" s="401"/>
      <c r="B31" s="401"/>
      <c r="C31" s="404"/>
      <c r="D31" s="433"/>
      <c r="E31" s="401"/>
      <c r="F31" s="401"/>
      <c r="G31" s="401"/>
      <c r="H31" s="338" t="s">
        <v>2334</v>
      </c>
      <c r="I31" s="337" t="s">
        <v>18</v>
      </c>
      <c r="J31" s="48" t="s">
        <v>1676</v>
      </c>
      <c r="K31" s="337">
        <v>2021</v>
      </c>
      <c r="L31" s="48">
        <v>60</v>
      </c>
      <c r="M31" s="48">
        <v>100</v>
      </c>
      <c r="N31" s="337" t="s">
        <v>185</v>
      </c>
      <c r="O31" s="337" t="s">
        <v>278</v>
      </c>
      <c r="P31" s="337" t="s">
        <v>237</v>
      </c>
      <c r="Q31" s="337" t="s">
        <v>710</v>
      </c>
    </row>
    <row r="32" spans="1:17" ht="26" x14ac:dyDescent="0.2">
      <c r="A32" s="401"/>
      <c r="B32" s="401"/>
      <c r="C32" s="404"/>
      <c r="D32" s="433"/>
      <c r="E32" s="401"/>
      <c r="F32" s="401"/>
      <c r="G32" s="401"/>
      <c r="H32" s="338" t="s">
        <v>1565</v>
      </c>
      <c r="I32" s="337" t="s">
        <v>939</v>
      </c>
      <c r="J32" s="48">
        <v>900</v>
      </c>
      <c r="K32" s="337">
        <v>2021</v>
      </c>
      <c r="L32" s="48">
        <v>1400</v>
      </c>
      <c r="M32" s="48">
        <v>2000</v>
      </c>
      <c r="N32" s="337" t="s">
        <v>185</v>
      </c>
      <c r="O32" s="337" t="s">
        <v>278</v>
      </c>
      <c r="P32" s="337" t="s">
        <v>237</v>
      </c>
      <c r="Q32" s="337" t="s">
        <v>710</v>
      </c>
    </row>
    <row r="33" spans="1:17" ht="39" x14ac:dyDescent="0.2">
      <c r="A33" s="337" t="s">
        <v>952</v>
      </c>
      <c r="B33" s="337" t="s">
        <v>93</v>
      </c>
      <c r="C33" s="338" t="s">
        <v>2430</v>
      </c>
      <c r="D33" s="341">
        <v>4500</v>
      </c>
      <c r="E33" s="337" t="s">
        <v>17</v>
      </c>
      <c r="F33" s="337" t="s">
        <v>185</v>
      </c>
      <c r="G33" s="337" t="s">
        <v>2767</v>
      </c>
      <c r="H33" s="338" t="s">
        <v>1566</v>
      </c>
      <c r="I33" s="337" t="s">
        <v>18</v>
      </c>
      <c r="J33" s="48">
        <v>100</v>
      </c>
      <c r="K33" s="337">
        <v>2021</v>
      </c>
      <c r="L33" s="48">
        <v>4</v>
      </c>
      <c r="M33" s="48">
        <v>10</v>
      </c>
      <c r="N33" s="337" t="s">
        <v>1567</v>
      </c>
      <c r="O33" s="337" t="s">
        <v>1568</v>
      </c>
      <c r="P33" s="337" t="s">
        <v>237</v>
      </c>
      <c r="Q33" s="337" t="s">
        <v>1569</v>
      </c>
    </row>
    <row r="34" spans="1:17" ht="26" x14ac:dyDescent="0.2">
      <c r="A34" s="337" t="s">
        <v>956</v>
      </c>
      <c r="B34" s="337" t="s">
        <v>942</v>
      </c>
      <c r="C34" s="340" t="s">
        <v>2431</v>
      </c>
      <c r="D34" s="341">
        <v>22500</v>
      </c>
      <c r="E34" s="337" t="s">
        <v>17</v>
      </c>
      <c r="F34" s="337" t="s">
        <v>185</v>
      </c>
      <c r="G34" s="337" t="s">
        <v>2767</v>
      </c>
      <c r="H34" s="338" t="s">
        <v>1570</v>
      </c>
      <c r="I34" s="337" t="s">
        <v>2017</v>
      </c>
      <c r="J34" s="48">
        <v>78.599999999999994</v>
      </c>
      <c r="K34" s="337">
        <v>2021</v>
      </c>
      <c r="L34" s="48">
        <v>100</v>
      </c>
      <c r="M34" s="48">
        <v>130</v>
      </c>
      <c r="N34" s="337" t="s">
        <v>1677</v>
      </c>
      <c r="O34" s="337" t="s">
        <v>333</v>
      </c>
      <c r="P34" s="337" t="s">
        <v>237</v>
      </c>
      <c r="Q34" s="337" t="s">
        <v>185</v>
      </c>
    </row>
    <row r="35" spans="1:17" ht="65" x14ac:dyDescent="0.2">
      <c r="A35" s="342">
        <v>2.2000000000000002</v>
      </c>
      <c r="B35" s="342" t="s">
        <v>1671</v>
      </c>
      <c r="C35" s="343" t="s">
        <v>2432</v>
      </c>
      <c r="D35" s="344">
        <f>SUM(D36:D37)</f>
        <v>54100</v>
      </c>
      <c r="E35" s="342"/>
      <c r="F35" s="342" t="s">
        <v>1155</v>
      </c>
      <c r="G35" s="342" t="s">
        <v>2764</v>
      </c>
      <c r="H35" s="343" t="s">
        <v>2332</v>
      </c>
      <c r="I35" s="342" t="s">
        <v>30</v>
      </c>
      <c r="J35" s="353"/>
      <c r="K35" s="342"/>
      <c r="L35" s="353"/>
      <c r="M35" s="353"/>
      <c r="N35" s="342" t="s">
        <v>333</v>
      </c>
      <c r="O35" s="342" t="s">
        <v>333</v>
      </c>
      <c r="P35" s="342" t="s">
        <v>333</v>
      </c>
      <c r="Q35" s="342" t="s">
        <v>333</v>
      </c>
    </row>
    <row r="36" spans="1:17" ht="52" x14ac:dyDescent="0.2">
      <c r="A36" s="337" t="s">
        <v>377</v>
      </c>
      <c r="B36" s="337" t="s">
        <v>1678</v>
      </c>
      <c r="C36" s="338" t="s">
        <v>2641</v>
      </c>
      <c r="D36" s="341">
        <v>42000</v>
      </c>
      <c r="E36" s="337" t="s">
        <v>1555</v>
      </c>
      <c r="F36" s="337" t="s">
        <v>185</v>
      </c>
      <c r="G36" s="337" t="s">
        <v>2767</v>
      </c>
      <c r="H36" s="338" t="s">
        <v>2642</v>
      </c>
      <c r="I36" s="337" t="s">
        <v>30</v>
      </c>
      <c r="J36" s="48">
        <v>6</v>
      </c>
      <c r="K36" s="337">
        <v>2021</v>
      </c>
      <c r="L36" s="48">
        <v>10</v>
      </c>
      <c r="M36" s="48">
        <v>20</v>
      </c>
      <c r="N36" s="337" t="s">
        <v>185</v>
      </c>
      <c r="O36" s="337" t="s">
        <v>1553</v>
      </c>
      <c r="P36" s="337" t="s">
        <v>237</v>
      </c>
      <c r="Q36" s="337" t="s">
        <v>185</v>
      </c>
    </row>
    <row r="37" spans="1:17" ht="52" x14ac:dyDescent="0.2">
      <c r="A37" s="337" t="s">
        <v>381</v>
      </c>
      <c r="B37" s="337" t="s">
        <v>1679</v>
      </c>
      <c r="C37" s="338" t="s">
        <v>2433</v>
      </c>
      <c r="D37" s="341">
        <v>12100</v>
      </c>
      <c r="E37" s="337" t="s">
        <v>1555</v>
      </c>
      <c r="F37" s="337" t="s">
        <v>185</v>
      </c>
      <c r="G37" s="337" t="s">
        <v>2767</v>
      </c>
      <c r="H37" s="338" t="s">
        <v>1571</v>
      </c>
      <c r="I37" s="337" t="s">
        <v>883</v>
      </c>
      <c r="J37" s="48">
        <v>25480</v>
      </c>
      <c r="K37" s="337">
        <v>2020</v>
      </c>
      <c r="L37" s="48">
        <v>38220</v>
      </c>
      <c r="M37" s="48">
        <v>63700</v>
      </c>
      <c r="N37" s="337" t="s">
        <v>181</v>
      </c>
      <c r="O37" s="337" t="s">
        <v>1572</v>
      </c>
      <c r="P37" s="337" t="s">
        <v>237</v>
      </c>
      <c r="Q37" s="337" t="s">
        <v>185</v>
      </c>
    </row>
    <row r="38" spans="1:17" ht="39" x14ac:dyDescent="0.2">
      <c r="A38" s="342">
        <v>2.2999999999999998</v>
      </c>
      <c r="B38" s="342" t="s">
        <v>1671</v>
      </c>
      <c r="C38" s="343" t="s">
        <v>2434</v>
      </c>
      <c r="D38" s="344">
        <f>SUM(D39:D48)</f>
        <v>506600</v>
      </c>
      <c r="E38" s="342"/>
      <c r="F38" s="113" t="s">
        <v>1155</v>
      </c>
      <c r="G38" s="342" t="s">
        <v>2764</v>
      </c>
      <c r="H38" s="343" t="s">
        <v>2321</v>
      </c>
      <c r="I38" s="342" t="s">
        <v>30</v>
      </c>
      <c r="J38" s="353"/>
      <c r="K38" s="342"/>
      <c r="L38" s="353"/>
      <c r="M38" s="353"/>
      <c r="N38" s="342" t="s">
        <v>333</v>
      </c>
      <c r="O38" s="342" t="s">
        <v>333</v>
      </c>
      <c r="P38" s="342" t="s">
        <v>333</v>
      </c>
      <c r="Q38" s="342" t="s">
        <v>333</v>
      </c>
    </row>
    <row r="39" spans="1:17" ht="39" x14ac:dyDescent="0.2">
      <c r="A39" s="337" t="s">
        <v>395</v>
      </c>
      <c r="B39" s="337" t="s">
        <v>1680</v>
      </c>
      <c r="C39" s="338" t="s">
        <v>2588</v>
      </c>
      <c r="D39" s="341">
        <v>300</v>
      </c>
      <c r="E39" s="337" t="s">
        <v>17</v>
      </c>
      <c r="F39" s="337" t="s">
        <v>185</v>
      </c>
      <c r="G39" s="337" t="s">
        <v>1573</v>
      </c>
      <c r="H39" s="338" t="s">
        <v>1574</v>
      </c>
      <c r="I39" s="337" t="s">
        <v>1575</v>
      </c>
      <c r="J39" s="48">
        <v>15000</v>
      </c>
      <c r="K39" s="337">
        <v>2021</v>
      </c>
      <c r="L39" s="48" t="s">
        <v>1967</v>
      </c>
      <c r="M39" s="48" t="s">
        <v>1968</v>
      </c>
      <c r="N39" s="337" t="s">
        <v>1576</v>
      </c>
      <c r="O39" s="337" t="s">
        <v>1577</v>
      </c>
      <c r="P39" s="337" t="s">
        <v>317</v>
      </c>
      <c r="Q39" s="337" t="s">
        <v>1576</v>
      </c>
    </row>
    <row r="40" spans="1:17" ht="26" x14ac:dyDescent="0.2">
      <c r="A40" s="401" t="s">
        <v>398</v>
      </c>
      <c r="B40" s="401" t="s">
        <v>1681</v>
      </c>
      <c r="C40" s="404" t="s">
        <v>2623</v>
      </c>
      <c r="D40" s="341">
        <v>15000</v>
      </c>
      <c r="E40" s="337" t="s">
        <v>17</v>
      </c>
      <c r="F40" s="409" t="s">
        <v>185</v>
      </c>
      <c r="G40" s="409" t="s">
        <v>1578</v>
      </c>
      <c r="H40" s="338" t="s">
        <v>1579</v>
      </c>
      <c r="I40" s="337" t="s">
        <v>1656</v>
      </c>
      <c r="J40" s="48">
        <v>63.7</v>
      </c>
      <c r="K40" s="337">
        <v>2021</v>
      </c>
      <c r="L40" s="48">
        <v>65000</v>
      </c>
      <c r="M40" s="48">
        <v>55000</v>
      </c>
      <c r="N40" s="337" t="s">
        <v>1011</v>
      </c>
      <c r="O40" s="337" t="s">
        <v>1012</v>
      </c>
      <c r="P40" s="337" t="s">
        <v>237</v>
      </c>
      <c r="Q40" s="337" t="s">
        <v>181</v>
      </c>
    </row>
    <row r="41" spans="1:17" ht="39" x14ac:dyDescent="0.2">
      <c r="A41" s="401"/>
      <c r="B41" s="401"/>
      <c r="C41" s="404"/>
      <c r="D41" s="341">
        <v>15000</v>
      </c>
      <c r="E41" s="337" t="s">
        <v>547</v>
      </c>
      <c r="F41" s="413"/>
      <c r="G41" s="413"/>
      <c r="H41" s="338" t="s">
        <v>1580</v>
      </c>
      <c r="I41" s="337" t="s">
        <v>18</v>
      </c>
      <c r="J41" s="48">
        <v>18</v>
      </c>
      <c r="K41" s="337">
        <v>2021</v>
      </c>
      <c r="L41" s="48">
        <v>22</v>
      </c>
      <c r="M41" s="48">
        <v>30</v>
      </c>
      <c r="N41" s="337" t="s">
        <v>105</v>
      </c>
      <c r="O41" s="337" t="s">
        <v>1581</v>
      </c>
      <c r="P41" s="337" t="s">
        <v>237</v>
      </c>
      <c r="Q41" s="337" t="s">
        <v>710</v>
      </c>
    </row>
    <row r="42" spans="1:17" ht="65" x14ac:dyDescent="0.2">
      <c r="A42" s="401"/>
      <c r="B42" s="401"/>
      <c r="C42" s="404"/>
      <c r="D42" s="341">
        <v>10000</v>
      </c>
      <c r="E42" s="337" t="s">
        <v>17</v>
      </c>
      <c r="F42" s="410"/>
      <c r="G42" s="410"/>
      <c r="H42" s="338" t="s">
        <v>1582</v>
      </c>
      <c r="I42" s="337" t="s">
        <v>1583</v>
      </c>
      <c r="J42" s="48" t="s">
        <v>587</v>
      </c>
      <c r="K42" s="337">
        <v>2019</v>
      </c>
      <c r="L42" s="48" t="s">
        <v>587</v>
      </c>
      <c r="M42" s="48" t="s">
        <v>587</v>
      </c>
      <c r="N42" s="337" t="s">
        <v>1584</v>
      </c>
      <c r="O42" s="337" t="s">
        <v>1083</v>
      </c>
      <c r="P42" s="337" t="s">
        <v>537</v>
      </c>
      <c r="Q42" s="337" t="s">
        <v>1682</v>
      </c>
    </row>
    <row r="43" spans="1:17" ht="197.25" customHeight="1" x14ac:dyDescent="0.2">
      <c r="A43" s="401" t="s">
        <v>401</v>
      </c>
      <c r="B43" s="409" t="s">
        <v>2156</v>
      </c>
      <c r="C43" s="404" t="s">
        <v>2624</v>
      </c>
      <c r="D43" s="341">
        <v>201300</v>
      </c>
      <c r="E43" s="116" t="s">
        <v>17</v>
      </c>
      <c r="F43" s="409" t="s">
        <v>185</v>
      </c>
      <c r="G43" s="409" t="s">
        <v>2768</v>
      </c>
      <c r="H43" s="338" t="s">
        <v>1652</v>
      </c>
      <c r="I43" s="337" t="s">
        <v>18</v>
      </c>
      <c r="J43" s="48" t="s">
        <v>1683</v>
      </c>
      <c r="K43" s="337">
        <v>2021</v>
      </c>
      <c r="L43" s="48" t="s">
        <v>1978</v>
      </c>
      <c r="M43" s="48" t="s">
        <v>1977</v>
      </c>
      <c r="N43" s="337" t="s">
        <v>1585</v>
      </c>
      <c r="O43" s="337" t="s">
        <v>1586</v>
      </c>
      <c r="P43" s="337" t="s">
        <v>237</v>
      </c>
      <c r="Q43" s="337" t="s">
        <v>185</v>
      </c>
    </row>
    <row r="44" spans="1:17" ht="65" x14ac:dyDescent="0.2">
      <c r="A44" s="401"/>
      <c r="B44" s="410"/>
      <c r="C44" s="404"/>
      <c r="D44" s="341">
        <v>22000</v>
      </c>
      <c r="E44" s="116" t="s">
        <v>17</v>
      </c>
      <c r="F44" s="410"/>
      <c r="G44" s="410"/>
      <c r="H44" s="338" t="s">
        <v>2320</v>
      </c>
      <c r="I44" s="337" t="s">
        <v>30</v>
      </c>
      <c r="J44" s="48">
        <v>1</v>
      </c>
      <c r="K44" s="337">
        <v>2021</v>
      </c>
      <c r="L44" s="48" t="s">
        <v>1684</v>
      </c>
      <c r="M44" s="48" t="s">
        <v>1685</v>
      </c>
      <c r="N44" s="337" t="s">
        <v>1585</v>
      </c>
      <c r="O44" s="337" t="s">
        <v>1586</v>
      </c>
      <c r="P44" s="337" t="s">
        <v>237</v>
      </c>
      <c r="Q44" s="337" t="s">
        <v>1587</v>
      </c>
    </row>
    <row r="45" spans="1:17" ht="65" x14ac:dyDescent="0.2">
      <c r="A45" s="409" t="s">
        <v>1372</v>
      </c>
      <c r="B45" s="401" t="s">
        <v>94</v>
      </c>
      <c r="C45" s="408" t="s">
        <v>2438</v>
      </c>
      <c r="D45" s="433">
        <v>208000</v>
      </c>
      <c r="E45" s="409" t="s">
        <v>568</v>
      </c>
      <c r="F45" s="337" t="s">
        <v>185</v>
      </c>
      <c r="G45" s="337" t="s">
        <v>2768</v>
      </c>
      <c r="H45" s="338" t="s">
        <v>1686</v>
      </c>
      <c r="I45" s="337" t="s">
        <v>18</v>
      </c>
      <c r="J45" s="48">
        <v>85</v>
      </c>
      <c r="K45" s="337">
        <v>2022</v>
      </c>
      <c r="L45" s="48">
        <v>90</v>
      </c>
      <c r="M45" s="48">
        <v>100</v>
      </c>
      <c r="N45" s="337" t="s">
        <v>1585</v>
      </c>
      <c r="O45" s="337" t="s">
        <v>1586</v>
      </c>
      <c r="P45" s="337" t="s">
        <v>237</v>
      </c>
      <c r="Q45" s="337" t="s">
        <v>1587</v>
      </c>
    </row>
    <row r="46" spans="1:17" ht="39" x14ac:dyDescent="0.2">
      <c r="A46" s="410"/>
      <c r="B46" s="401"/>
      <c r="C46" s="408"/>
      <c r="D46" s="433"/>
      <c r="E46" s="410"/>
      <c r="F46" s="337" t="s">
        <v>185</v>
      </c>
      <c r="G46" s="337" t="s">
        <v>1658</v>
      </c>
      <c r="H46" s="338" t="s">
        <v>1687</v>
      </c>
      <c r="I46" s="337" t="s">
        <v>30</v>
      </c>
      <c r="J46" s="48">
        <v>476</v>
      </c>
      <c r="K46" s="337">
        <v>2020</v>
      </c>
      <c r="L46" s="48">
        <v>526</v>
      </c>
      <c r="M46" s="48">
        <v>576</v>
      </c>
      <c r="N46" s="337" t="s">
        <v>1688</v>
      </c>
      <c r="O46" s="337" t="s">
        <v>278</v>
      </c>
      <c r="P46" s="337" t="s">
        <v>237</v>
      </c>
      <c r="Q46" s="337" t="s">
        <v>1689</v>
      </c>
    </row>
    <row r="47" spans="1:17" ht="65" x14ac:dyDescent="0.2">
      <c r="A47" s="401" t="s">
        <v>1374</v>
      </c>
      <c r="B47" s="401" t="s">
        <v>95</v>
      </c>
      <c r="C47" s="408" t="s">
        <v>2440</v>
      </c>
      <c r="D47" s="341">
        <v>15000</v>
      </c>
      <c r="E47" s="337" t="s">
        <v>1690</v>
      </c>
      <c r="F47" s="337" t="s">
        <v>185</v>
      </c>
      <c r="G47" s="337" t="s">
        <v>2768</v>
      </c>
      <c r="H47" s="338" t="s">
        <v>2319</v>
      </c>
      <c r="I47" s="337" t="s">
        <v>30</v>
      </c>
      <c r="J47" s="48">
        <v>1</v>
      </c>
      <c r="K47" s="337">
        <v>2021</v>
      </c>
      <c r="L47" s="48" t="s">
        <v>235</v>
      </c>
      <c r="M47" s="48" t="s">
        <v>235</v>
      </c>
      <c r="N47" s="337" t="s">
        <v>1585</v>
      </c>
      <c r="O47" s="337" t="s">
        <v>1586</v>
      </c>
      <c r="P47" s="337" t="s">
        <v>237</v>
      </c>
      <c r="Q47" s="337" t="s">
        <v>1587</v>
      </c>
    </row>
    <row r="48" spans="1:17" ht="52" x14ac:dyDescent="0.2">
      <c r="A48" s="401"/>
      <c r="B48" s="401"/>
      <c r="C48" s="408"/>
      <c r="D48" s="341">
        <v>20000</v>
      </c>
      <c r="E48" s="337" t="s">
        <v>568</v>
      </c>
      <c r="F48" s="341" t="s">
        <v>185</v>
      </c>
      <c r="G48" s="341" t="s">
        <v>1913</v>
      </c>
      <c r="H48" s="307" t="s">
        <v>2318</v>
      </c>
      <c r="I48" s="341" t="s">
        <v>30</v>
      </c>
      <c r="J48" s="48">
        <v>842</v>
      </c>
      <c r="K48" s="337">
        <v>2020</v>
      </c>
      <c r="L48" s="48">
        <v>892</v>
      </c>
      <c r="M48" s="48">
        <v>942</v>
      </c>
      <c r="N48" s="341" t="s">
        <v>1688</v>
      </c>
      <c r="O48" s="341" t="s">
        <v>43</v>
      </c>
      <c r="P48" s="341" t="s">
        <v>237</v>
      </c>
      <c r="Q48" s="341" t="s">
        <v>1689</v>
      </c>
    </row>
    <row r="49" spans="1:17" ht="39" x14ac:dyDescent="0.2">
      <c r="A49" s="342">
        <v>2.4</v>
      </c>
      <c r="B49" s="342" t="s">
        <v>1671</v>
      </c>
      <c r="C49" s="343" t="s">
        <v>2442</v>
      </c>
      <c r="D49" s="344">
        <f>SUM(D50)</f>
        <v>1465000</v>
      </c>
      <c r="E49" s="342"/>
      <c r="F49" s="342" t="s">
        <v>1155</v>
      </c>
      <c r="G49" s="342" t="s">
        <v>2776</v>
      </c>
      <c r="H49" s="343" t="s">
        <v>2317</v>
      </c>
      <c r="I49" s="342" t="s">
        <v>30</v>
      </c>
      <c r="J49" s="353"/>
      <c r="K49" s="342"/>
      <c r="L49" s="353"/>
      <c r="M49" s="353"/>
      <c r="N49" s="342" t="s">
        <v>333</v>
      </c>
      <c r="O49" s="342" t="s">
        <v>333</v>
      </c>
      <c r="P49" s="342" t="s">
        <v>333</v>
      </c>
      <c r="Q49" s="342" t="s">
        <v>333</v>
      </c>
    </row>
    <row r="50" spans="1:17" ht="65" x14ac:dyDescent="0.2">
      <c r="A50" s="337" t="s">
        <v>410</v>
      </c>
      <c r="B50" s="337" t="s">
        <v>1691</v>
      </c>
      <c r="C50" s="338" t="s">
        <v>2443</v>
      </c>
      <c r="D50" s="341">
        <v>1465000</v>
      </c>
      <c r="E50" s="337" t="s">
        <v>1602</v>
      </c>
      <c r="F50" s="337" t="s">
        <v>204</v>
      </c>
      <c r="G50" s="337" t="s">
        <v>2777</v>
      </c>
      <c r="H50" s="338" t="s">
        <v>2317</v>
      </c>
      <c r="I50" s="337" t="s">
        <v>30</v>
      </c>
      <c r="J50" s="311" t="s">
        <v>303</v>
      </c>
      <c r="K50" s="337">
        <v>2021</v>
      </c>
      <c r="L50" s="48">
        <v>2</v>
      </c>
      <c r="M50" s="48">
        <v>5</v>
      </c>
      <c r="N50" s="337" t="s">
        <v>1692</v>
      </c>
      <c r="O50" s="337" t="s">
        <v>1553</v>
      </c>
      <c r="P50" s="337" t="s">
        <v>237</v>
      </c>
      <c r="Q50" s="337" t="s">
        <v>1692</v>
      </c>
    </row>
    <row r="51" spans="1:17" ht="39" x14ac:dyDescent="0.2">
      <c r="A51" s="342">
        <v>2.5</v>
      </c>
      <c r="B51" s="342" t="s">
        <v>1671</v>
      </c>
      <c r="C51" s="343" t="s">
        <v>2444</v>
      </c>
      <c r="D51" s="344">
        <f>SUM(D52:D59)</f>
        <v>15776600</v>
      </c>
      <c r="E51" s="342"/>
      <c r="F51" s="342" t="s">
        <v>1693</v>
      </c>
      <c r="G51" s="342" t="s">
        <v>2786</v>
      </c>
      <c r="H51" s="343" t="s">
        <v>1695</v>
      </c>
      <c r="I51" s="342" t="s">
        <v>18</v>
      </c>
      <c r="J51" s="353">
        <v>10.9</v>
      </c>
      <c r="K51" s="342">
        <v>2021</v>
      </c>
      <c r="L51" s="353">
        <v>12</v>
      </c>
      <c r="M51" s="353">
        <v>14.6</v>
      </c>
      <c r="N51" s="353" t="s">
        <v>181</v>
      </c>
      <c r="O51" s="353" t="s">
        <v>1670</v>
      </c>
      <c r="P51" s="353" t="s">
        <v>237</v>
      </c>
      <c r="Q51" s="353" t="s">
        <v>181</v>
      </c>
    </row>
    <row r="52" spans="1:17" ht="39" x14ac:dyDescent="0.2">
      <c r="A52" s="337" t="s">
        <v>419</v>
      </c>
      <c r="B52" s="337" t="s">
        <v>1659</v>
      </c>
      <c r="C52" s="338" t="s">
        <v>2445</v>
      </c>
      <c r="D52" s="341"/>
      <c r="E52" s="337"/>
      <c r="F52" s="337" t="s">
        <v>2788</v>
      </c>
      <c r="G52" s="337" t="s">
        <v>1694</v>
      </c>
      <c r="H52" s="338" t="s">
        <v>1696</v>
      </c>
      <c r="I52" s="337" t="s">
        <v>955</v>
      </c>
      <c r="J52" s="48">
        <v>679</v>
      </c>
      <c r="K52" s="337">
        <v>2021</v>
      </c>
      <c r="L52" s="48">
        <v>2479</v>
      </c>
      <c r="M52" s="48">
        <v>5479</v>
      </c>
      <c r="N52" s="337" t="s">
        <v>2070</v>
      </c>
      <c r="O52" s="48" t="s">
        <v>1670</v>
      </c>
      <c r="P52" s="48" t="s">
        <v>237</v>
      </c>
      <c r="Q52" s="337" t="s">
        <v>1697</v>
      </c>
    </row>
    <row r="53" spans="1:17" ht="45" customHeight="1" x14ac:dyDescent="0.2">
      <c r="A53" s="401" t="s">
        <v>423</v>
      </c>
      <c r="B53" s="401" t="s">
        <v>1589</v>
      </c>
      <c r="C53" s="412" t="s">
        <v>2626</v>
      </c>
      <c r="D53" s="433">
        <v>11023300</v>
      </c>
      <c r="E53" s="401" t="s">
        <v>2830</v>
      </c>
      <c r="F53" s="401" t="s">
        <v>1697</v>
      </c>
      <c r="G53" s="401" t="s">
        <v>1694</v>
      </c>
      <c r="H53" s="338" t="s">
        <v>2316</v>
      </c>
      <c r="I53" s="337" t="s">
        <v>30</v>
      </c>
      <c r="J53" s="48">
        <v>0</v>
      </c>
      <c r="K53" s="337">
        <v>2022</v>
      </c>
      <c r="L53" s="48">
        <v>3</v>
      </c>
      <c r="M53" s="48">
        <v>7</v>
      </c>
      <c r="N53" s="401" t="s">
        <v>2070</v>
      </c>
      <c r="O53" s="401" t="s">
        <v>686</v>
      </c>
      <c r="P53" s="401" t="s">
        <v>333</v>
      </c>
      <c r="Q53" s="401" t="s">
        <v>1697</v>
      </c>
    </row>
    <row r="54" spans="1:17" ht="45" customHeight="1" x14ac:dyDescent="0.2">
      <c r="A54" s="401"/>
      <c r="B54" s="401"/>
      <c r="C54" s="412"/>
      <c r="D54" s="433"/>
      <c r="E54" s="401"/>
      <c r="F54" s="401"/>
      <c r="G54" s="401"/>
      <c r="H54" s="338" t="s">
        <v>2314</v>
      </c>
      <c r="I54" s="337" t="s">
        <v>30</v>
      </c>
      <c r="J54" s="48">
        <v>0</v>
      </c>
      <c r="K54" s="337">
        <v>2022</v>
      </c>
      <c r="L54" s="48">
        <v>2563</v>
      </c>
      <c r="M54" s="48">
        <v>2871</v>
      </c>
      <c r="N54" s="401"/>
      <c r="O54" s="401"/>
      <c r="P54" s="401"/>
      <c r="Q54" s="401"/>
    </row>
    <row r="55" spans="1:17" ht="26" x14ac:dyDescent="0.2">
      <c r="A55" s="401" t="s">
        <v>427</v>
      </c>
      <c r="B55" s="401" t="s">
        <v>1698</v>
      </c>
      <c r="C55" s="404" t="s">
        <v>2627</v>
      </c>
      <c r="D55" s="433">
        <v>4753300</v>
      </c>
      <c r="E55" s="401" t="s">
        <v>2830</v>
      </c>
      <c r="F55" s="401" t="s">
        <v>175</v>
      </c>
      <c r="G55" s="401" t="s">
        <v>1694</v>
      </c>
      <c r="H55" s="338" t="s">
        <v>1590</v>
      </c>
      <c r="I55" s="337" t="s">
        <v>18</v>
      </c>
      <c r="J55" s="347">
        <v>0</v>
      </c>
      <c r="K55" s="337">
        <v>2022</v>
      </c>
      <c r="L55" s="48">
        <v>60</v>
      </c>
      <c r="M55" s="48">
        <v>55</v>
      </c>
      <c r="N55" s="401" t="s">
        <v>2070</v>
      </c>
      <c r="O55" s="401" t="s">
        <v>333</v>
      </c>
      <c r="P55" s="401" t="s">
        <v>333</v>
      </c>
      <c r="Q55" s="401" t="s">
        <v>1697</v>
      </c>
    </row>
    <row r="56" spans="1:17" ht="52" x14ac:dyDescent="0.2">
      <c r="A56" s="401"/>
      <c r="B56" s="401"/>
      <c r="C56" s="404"/>
      <c r="D56" s="433"/>
      <c r="E56" s="401"/>
      <c r="F56" s="401"/>
      <c r="G56" s="401"/>
      <c r="H56" s="338" t="s">
        <v>2315</v>
      </c>
      <c r="I56" s="337" t="s">
        <v>30</v>
      </c>
      <c r="J56" s="48">
        <v>0</v>
      </c>
      <c r="K56" s="337">
        <v>2021</v>
      </c>
      <c r="L56" s="48">
        <v>1</v>
      </c>
      <c r="M56" s="48">
        <v>3</v>
      </c>
      <c r="N56" s="401"/>
      <c r="O56" s="401"/>
      <c r="P56" s="401"/>
      <c r="Q56" s="401"/>
    </row>
    <row r="57" spans="1:17" x14ac:dyDescent="0.2">
      <c r="A57" s="401"/>
      <c r="B57" s="401"/>
      <c r="C57" s="404"/>
      <c r="D57" s="433"/>
      <c r="E57" s="401"/>
      <c r="F57" s="401"/>
      <c r="G57" s="401"/>
      <c r="H57" s="338" t="s">
        <v>2314</v>
      </c>
      <c r="I57" s="337" t="s">
        <v>30</v>
      </c>
      <c r="J57" s="48">
        <v>0</v>
      </c>
      <c r="K57" s="337">
        <v>2022</v>
      </c>
      <c r="L57" s="48">
        <v>400</v>
      </c>
      <c r="M57" s="48">
        <v>150</v>
      </c>
      <c r="N57" s="401"/>
      <c r="O57" s="401"/>
      <c r="P57" s="401"/>
      <c r="Q57" s="401"/>
    </row>
    <row r="58" spans="1:17" ht="39" customHeight="1" x14ac:dyDescent="0.2">
      <c r="A58" s="401" t="s">
        <v>1104</v>
      </c>
      <c r="B58" s="401" t="s">
        <v>1659</v>
      </c>
      <c r="C58" s="404" t="s">
        <v>2628</v>
      </c>
      <c r="D58" s="433"/>
      <c r="E58" s="409"/>
      <c r="F58" s="409" t="s">
        <v>1697</v>
      </c>
      <c r="G58" s="409" t="s">
        <v>2795</v>
      </c>
      <c r="H58" s="338" t="s">
        <v>2183</v>
      </c>
      <c r="I58" s="337" t="s">
        <v>18</v>
      </c>
      <c r="J58" s="48" t="s">
        <v>1588</v>
      </c>
      <c r="K58" s="337">
        <v>2021</v>
      </c>
      <c r="L58" s="48" t="s">
        <v>235</v>
      </c>
      <c r="M58" s="48" t="s">
        <v>235</v>
      </c>
      <c r="N58" s="337" t="s">
        <v>2070</v>
      </c>
      <c r="O58" s="337" t="s">
        <v>686</v>
      </c>
      <c r="P58" s="337" t="s">
        <v>333</v>
      </c>
      <c r="Q58" s="337" t="s">
        <v>1697</v>
      </c>
    </row>
    <row r="59" spans="1:17" ht="39" customHeight="1" x14ac:dyDescent="0.2">
      <c r="A59" s="401"/>
      <c r="B59" s="401"/>
      <c r="C59" s="404"/>
      <c r="D59" s="433"/>
      <c r="E59" s="410"/>
      <c r="F59" s="410"/>
      <c r="G59" s="410"/>
      <c r="H59" s="338" t="s">
        <v>2176</v>
      </c>
      <c r="I59" s="337" t="s">
        <v>687</v>
      </c>
      <c r="J59" s="48" t="s">
        <v>235</v>
      </c>
      <c r="K59" s="48" t="s">
        <v>235</v>
      </c>
      <c r="L59" s="48" t="s">
        <v>235</v>
      </c>
      <c r="M59" s="48" t="s">
        <v>235</v>
      </c>
      <c r="N59" s="337" t="s">
        <v>2070</v>
      </c>
      <c r="O59" s="337" t="s">
        <v>333</v>
      </c>
      <c r="P59" s="337" t="s">
        <v>333</v>
      </c>
      <c r="Q59" s="337" t="s">
        <v>32</v>
      </c>
    </row>
    <row r="60" spans="1:17" ht="52" x14ac:dyDescent="0.2">
      <c r="A60" s="342">
        <v>2.6</v>
      </c>
      <c r="B60" s="342" t="s">
        <v>1699</v>
      </c>
      <c r="C60" s="343" t="s">
        <v>2596</v>
      </c>
      <c r="D60" s="344">
        <f>SUM(D61:D74)</f>
        <v>25080</v>
      </c>
      <c r="E60" s="342"/>
      <c r="F60" s="342" t="s">
        <v>92</v>
      </c>
      <c r="G60" s="342" t="s">
        <v>224</v>
      </c>
      <c r="H60" s="343" t="s">
        <v>1700</v>
      </c>
      <c r="I60" s="342" t="s">
        <v>18</v>
      </c>
      <c r="J60" s="312" t="s">
        <v>235</v>
      </c>
      <c r="K60" s="342" t="s">
        <v>235</v>
      </c>
      <c r="L60" s="312" t="s">
        <v>235</v>
      </c>
      <c r="M60" s="312" t="s">
        <v>235</v>
      </c>
      <c r="N60" s="342" t="s">
        <v>2071</v>
      </c>
      <c r="O60" s="342" t="s">
        <v>1591</v>
      </c>
      <c r="P60" s="342" t="s">
        <v>237</v>
      </c>
      <c r="Q60" s="342" t="s">
        <v>113</v>
      </c>
    </row>
    <row r="61" spans="1:17" ht="52" x14ac:dyDescent="0.2">
      <c r="A61" s="401" t="s">
        <v>1592</v>
      </c>
      <c r="B61" s="401" t="s">
        <v>1701</v>
      </c>
      <c r="C61" s="404" t="s">
        <v>2449</v>
      </c>
      <c r="D61" s="355">
        <f>1300+8300</f>
        <v>9600</v>
      </c>
      <c r="E61" s="337" t="s">
        <v>628</v>
      </c>
      <c r="F61" s="337" t="s">
        <v>113</v>
      </c>
      <c r="G61" s="337" t="s">
        <v>105</v>
      </c>
      <c r="H61" s="338" t="s">
        <v>2313</v>
      </c>
      <c r="I61" s="337" t="s">
        <v>30</v>
      </c>
      <c r="J61" s="48">
        <v>10</v>
      </c>
      <c r="K61" s="337">
        <v>2021</v>
      </c>
      <c r="L61" s="48">
        <v>15</v>
      </c>
      <c r="M61" s="48">
        <v>20</v>
      </c>
      <c r="N61" s="337" t="s">
        <v>900</v>
      </c>
      <c r="O61" s="337" t="s">
        <v>43</v>
      </c>
      <c r="P61" s="337" t="s">
        <v>237</v>
      </c>
      <c r="Q61" s="337" t="s">
        <v>113</v>
      </c>
    </row>
    <row r="62" spans="1:17" ht="52" x14ac:dyDescent="0.2">
      <c r="A62" s="401"/>
      <c r="B62" s="401"/>
      <c r="C62" s="404"/>
      <c r="D62" s="346">
        <v>7280</v>
      </c>
      <c r="E62" s="337" t="s">
        <v>1550</v>
      </c>
      <c r="F62" s="337" t="s">
        <v>150</v>
      </c>
      <c r="G62" s="337"/>
      <c r="H62" s="339" t="s">
        <v>1702</v>
      </c>
      <c r="I62" s="337" t="s">
        <v>30</v>
      </c>
      <c r="J62" s="48" t="s">
        <v>1703</v>
      </c>
      <c r="K62" s="337">
        <v>2021</v>
      </c>
      <c r="L62" s="48">
        <v>15</v>
      </c>
      <c r="M62" s="48">
        <v>20</v>
      </c>
      <c r="N62" s="337" t="s">
        <v>1988</v>
      </c>
      <c r="O62" s="339" t="s">
        <v>43</v>
      </c>
      <c r="P62" s="337" t="s">
        <v>237</v>
      </c>
      <c r="Q62" s="337" t="s">
        <v>150</v>
      </c>
    </row>
    <row r="63" spans="1:17" ht="52" x14ac:dyDescent="0.2">
      <c r="A63" s="401" t="s">
        <v>1593</v>
      </c>
      <c r="B63" s="401" t="s">
        <v>1704</v>
      </c>
      <c r="C63" s="404" t="s">
        <v>2629</v>
      </c>
      <c r="D63" s="341"/>
      <c r="E63" s="337"/>
      <c r="F63" s="401" t="s">
        <v>113</v>
      </c>
      <c r="G63" s="401" t="s">
        <v>2803</v>
      </c>
      <c r="H63" s="338" t="s">
        <v>1705</v>
      </c>
      <c r="I63" s="337" t="s">
        <v>30</v>
      </c>
      <c r="J63" s="48">
        <v>1600</v>
      </c>
      <c r="K63" s="337">
        <v>2021</v>
      </c>
      <c r="L63" s="48">
        <v>2000</v>
      </c>
      <c r="M63" s="48">
        <v>2500</v>
      </c>
      <c r="N63" s="337" t="s">
        <v>2072</v>
      </c>
      <c r="O63" s="337" t="s">
        <v>43</v>
      </c>
      <c r="P63" s="337" t="s">
        <v>237</v>
      </c>
      <c r="Q63" s="337" t="s">
        <v>113</v>
      </c>
    </row>
    <row r="64" spans="1:17" ht="39" x14ac:dyDescent="0.2">
      <c r="A64" s="401"/>
      <c r="B64" s="401"/>
      <c r="C64" s="404"/>
      <c r="D64" s="341">
        <v>200</v>
      </c>
      <c r="E64" s="337" t="s">
        <v>547</v>
      </c>
      <c r="F64" s="401"/>
      <c r="G64" s="401"/>
      <c r="H64" s="338" t="s">
        <v>2312</v>
      </c>
      <c r="I64" s="337" t="s">
        <v>30</v>
      </c>
      <c r="J64" s="48">
        <v>15</v>
      </c>
      <c r="K64" s="337">
        <v>2021</v>
      </c>
      <c r="L64" s="48">
        <v>25</v>
      </c>
      <c r="M64" s="48">
        <v>35</v>
      </c>
      <c r="N64" s="337" t="s">
        <v>2072</v>
      </c>
      <c r="O64" s="337" t="s">
        <v>43</v>
      </c>
      <c r="P64" s="337" t="s">
        <v>237</v>
      </c>
      <c r="Q64" s="337" t="s">
        <v>113</v>
      </c>
    </row>
    <row r="65" spans="1:17" ht="65" x14ac:dyDescent="0.2">
      <c r="A65" s="401"/>
      <c r="B65" s="401"/>
      <c r="C65" s="404"/>
      <c r="D65" s="341">
        <v>150</v>
      </c>
      <c r="E65" s="337" t="s">
        <v>1602</v>
      </c>
      <c r="F65" s="401"/>
      <c r="G65" s="401"/>
      <c r="H65" s="338" t="s">
        <v>2311</v>
      </c>
      <c r="I65" s="337" t="s">
        <v>30</v>
      </c>
      <c r="J65" s="48">
        <v>100</v>
      </c>
      <c r="K65" s="337">
        <v>2021</v>
      </c>
      <c r="L65" s="48">
        <v>150</v>
      </c>
      <c r="M65" s="48">
        <v>200</v>
      </c>
      <c r="N65" s="337" t="s">
        <v>2074</v>
      </c>
      <c r="O65" s="337" t="s">
        <v>229</v>
      </c>
      <c r="P65" s="337" t="s">
        <v>237</v>
      </c>
      <c r="Q65" s="337" t="s">
        <v>113</v>
      </c>
    </row>
    <row r="66" spans="1:17" ht="65" x14ac:dyDescent="0.2">
      <c r="A66" s="401" t="s">
        <v>1594</v>
      </c>
      <c r="B66" s="401" t="s">
        <v>1706</v>
      </c>
      <c r="C66" s="404" t="s">
        <v>2630</v>
      </c>
      <c r="D66" s="341"/>
      <c r="E66" s="337"/>
      <c r="F66" s="337" t="s">
        <v>113</v>
      </c>
      <c r="G66" s="337" t="s">
        <v>105</v>
      </c>
      <c r="H66" s="338" t="s">
        <v>2310</v>
      </c>
      <c r="I66" s="337" t="s">
        <v>30</v>
      </c>
      <c r="J66" s="48">
        <v>26</v>
      </c>
      <c r="K66" s="337">
        <v>2021</v>
      </c>
      <c r="L66" s="48">
        <v>50</v>
      </c>
      <c r="M66" s="48">
        <v>100</v>
      </c>
      <c r="N66" s="337" t="s">
        <v>900</v>
      </c>
      <c r="O66" s="337" t="s">
        <v>43</v>
      </c>
      <c r="P66" s="337" t="s">
        <v>237</v>
      </c>
      <c r="Q66" s="337" t="s">
        <v>113</v>
      </c>
    </row>
    <row r="67" spans="1:17" ht="26" x14ac:dyDescent="0.2">
      <c r="A67" s="401"/>
      <c r="B67" s="401"/>
      <c r="C67" s="404"/>
      <c r="D67" s="341"/>
      <c r="E67" s="337"/>
      <c r="F67" s="337" t="s">
        <v>113</v>
      </c>
      <c r="G67" s="337" t="s">
        <v>1653</v>
      </c>
      <c r="H67" s="338" t="s">
        <v>2309</v>
      </c>
      <c r="I67" s="337" t="s">
        <v>30</v>
      </c>
      <c r="J67" s="48">
        <v>20</v>
      </c>
      <c r="K67" s="337">
        <v>2021</v>
      </c>
      <c r="L67" s="48">
        <v>100</v>
      </c>
      <c r="M67" s="48">
        <v>200</v>
      </c>
      <c r="N67" s="337" t="s">
        <v>900</v>
      </c>
      <c r="O67" s="337" t="s">
        <v>43</v>
      </c>
      <c r="P67" s="337" t="s">
        <v>237</v>
      </c>
      <c r="Q67" s="337" t="s">
        <v>113</v>
      </c>
    </row>
    <row r="68" spans="1:17" ht="39" x14ac:dyDescent="0.2">
      <c r="A68" s="401"/>
      <c r="B68" s="401"/>
      <c r="C68" s="404"/>
      <c r="D68" s="341">
        <v>5000</v>
      </c>
      <c r="E68" s="337" t="s">
        <v>547</v>
      </c>
      <c r="F68" s="337" t="s">
        <v>113</v>
      </c>
      <c r="G68" s="337" t="s">
        <v>333</v>
      </c>
      <c r="H68" s="338" t="s">
        <v>1595</v>
      </c>
      <c r="I68" s="337" t="s">
        <v>687</v>
      </c>
      <c r="J68" s="48">
        <v>1000</v>
      </c>
      <c r="K68" s="337">
        <v>2021</v>
      </c>
      <c r="L68" s="48">
        <v>4000</v>
      </c>
      <c r="M68" s="48">
        <v>10000</v>
      </c>
      <c r="N68" s="337" t="s">
        <v>900</v>
      </c>
      <c r="O68" s="337" t="s">
        <v>43</v>
      </c>
      <c r="P68" s="337" t="s">
        <v>237</v>
      </c>
      <c r="Q68" s="337" t="s">
        <v>113</v>
      </c>
    </row>
    <row r="69" spans="1:17" ht="39" x14ac:dyDescent="0.2">
      <c r="A69" s="401" t="s">
        <v>1596</v>
      </c>
      <c r="B69" s="401" t="s">
        <v>1597</v>
      </c>
      <c r="C69" s="404" t="s">
        <v>2631</v>
      </c>
      <c r="D69" s="341">
        <v>500</v>
      </c>
      <c r="E69" s="337" t="s">
        <v>547</v>
      </c>
      <c r="F69" s="337" t="s">
        <v>113</v>
      </c>
      <c r="G69" s="337" t="s">
        <v>2804</v>
      </c>
      <c r="H69" s="338" t="s">
        <v>1707</v>
      </c>
      <c r="I69" s="337" t="s">
        <v>18</v>
      </c>
      <c r="J69" s="48">
        <v>10</v>
      </c>
      <c r="K69" s="337">
        <v>2021</v>
      </c>
      <c r="L69" s="48">
        <v>80</v>
      </c>
      <c r="M69" s="48">
        <v>95</v>
      </c>
      <c r="N69" s="337" t="s">
        <v>900</v>
      </c>
      <c r="O69" s="337" t="s">
        <v>43</v>
      </c>
      <c r="P69" s="337" t="s">
        <v>237</v>
      </c>
      <c r="Q69" s="337" t="s">
        <v>113</v>
      </c>
    </row>
    <row r="70" spans="1:17" ht="39" x14ac:dyDescent="0.2">
      <c r="A70" s="401"/>
      <c r="B70" s="401"/>
      <c r="C70" s="404"/>
      <c r="D70" s="341">
        <v>800</v>
      </c>
      <c r="E70" s="337" t="s">
        <v>547</v>
      </c>
      <c r="F70" s="337" t="s">
        <v>113</v>
      </c>
      <c r="G70" s="337" t="s">
        <v>105</v>
      </c>
      <c r="H70" s="338" t="s">
        <v>2297</v>
      </c>
      <c r="I70" s="337" t="s">
        <v>30</v>
      </c>
      <c r="J70" s="48">
        <v>10</v>
      </c>
      <c r="K70" s="337">
        <v>2021</v>
      </c>
      <c r="L70" s="48">
        <v>500000</v>
      </c>
      <c r="M70" s="48">
        <v>1000000</v>
      </c>
      <c r="N70" s="337" t="s">
        <v>900</v>
      </c>
      <c r="O70" s="337" t="s">
        <v>229</v>
      </c>
      <c r="P70" s="337" t="s">
        <v>237</v>
      </c>
      <c r="Q70" s="337" t="s">
        <v>113</v>
      </c>
    </row>
    <row r="71" spans="1:17" ht="39" x14ac:dyDescent="0.2">
      <c r="A71" s="401" t="s">
        <v>1598</v>
      </c>
      <c r="B71" s="401" t="s">
        <v>1599</v>
      </c>
      <c r="C71" s="404" t="s">
        <v>2452</v>
      </c>
      <c r="D71" s="341">
        <v>250</v>
      </c>
      <c r="E71" s="337" t="s">
        <v>547</v>
      </c>
      <c r="F71" s="337" t="s">
        <v>187</v>
      </c>
      <c r="G71" s="337" t="s">
        <v>113</v>
      </c>
      <c r="H71" s="338" t="s">
        <v>2304</v>
      </c>
      <c r="I71" s="337" t="s">
        <v>18</v>
      </c>
      <c r="J71" s="311" t="s">
        <v>303</v>
      </c>
      <c r="K71" s="337">
        <v>2021</v>
      </c>
      <c r="L71" s="48">
        <v>30</v>
      </c>
      <c r="M71" s="48">
        <v>50</v>
      </c>
      <c r="N71" s="337" t="s">
        <v>1600</v>
      </c>
      <c r="O71" s="337" t="s">
        <v>43</v>
      </c>
      <c r="P71" s="337" t="s">
        <v>237</v>
      </c>
      <c r="Q71" s="337" t="s">
        <v>113</v>
      </c>
    </row>
    <row r="72" spans="1:17" ht="39" x14ac:dyDescent="0.2">
      <c r="A72" s="401"/>
      <c r="B72" s="401"/>
      <c r="C72" s="404"/>
      <c r="D72" s="341">
        <v>250</v>
      </c>
      <c r="E72" s="337" t="s">
        <v>547</v>
      </c>
      <c r="F72" s="337" t="s">
        <v>206</v>
      </c>
      <c r="G72" s="337" t="s">
        <v>105</v>
      </c>
      <c r="H72" s="338" t="s">
        <v>2305</v>
      </c>
      <c r="I72" s="337" t="s">
        <v>18</v>
      </c>
      <c r="J72" s="311" t="s">
        <v>303</v>
      </c>
      <c r="K72" s="337">
        <v>2021</v>
      </c>
      <c r="L72" s="48">
        <v>50</v>
      </c>
      <c r="M72" s="48">
        <v>100</v>
      </c>
      <c r="N72" s="337" t="s">
        <v>1601</v>
      </c>
      <c r="O72" s="337" t="s">
        <v>43</v>
      </c>
      <c r="P72" s="337" t="s">
        <v>237</v>
      </c>
      <c r="Q72" s="337" t="s">
        <v>113</v>
      </c>
    </row>
    <row r="73" spans="1:17" ht="65" x14ac:dyDescent="0.2">
      <c r="A73" s="401"/>
      <c r="B73" s="401"/>
      <c r="C73" s="404"/>
      <c r="D73" s="341">
        <v>250</v>
      </c>
      <c r="E73" s="337" t="s">
        <v>1602</v>
      </c>
      <c r="F73" s="337" t="s">
        <v>185</v>
      </c>
      <c r="G73" s="337" t="s">
        <v>146</v>
      </c>
      <c r="H73" s="338" t="s">
        <v>1708</v>
      </c>
      <c r="I73" s="337" t="s">
        <v>18</v>
      </c>
      <c r="J73" s="48">
        <v>10</v>
      </c>
      <c r="K73" s="337">
        <v>2021</v>
      </c>
      <c r="L73" s="48">
        <v>80</v>
      </c>
      <c r="M73" s="48">
        <v>95</v>
      </c>
      <c r="N73" s="337" t="s">
        <v>2075</v>
      </c>
      <c r="O73" s="337" t="s">
        <v>43</v>
      </c>
      <c r="P73" s="337" t="s">
        <v>237</v>
      </c>
      <c r="Q73" s="337" t="s">
        <v>113</v>
      </c>
    </row>
    <row r="74" spans="1:17" ht="65" x14ac:dyDescent="0.2">
      <c r="A74" s="337" t="s">
        <v>1603</v>
      </c>
      <c r="B74" s="337" t="s">
        <v>1709</v>
      </c>
      <c r="C74" s="338" t="s">
        <v>2598</v>
      </c>
      <c r="D74" s="341">
        <v>800</v>
      </c>
      <c r="E74" s="337" t="s">
        <v>1602</v>
      </c>
      <c r="F74" s="337" t="s">
        <v>113</v>
      </c>
      <c r="G74" s="337" t="s">
        <v>2805</v>
      </c>
      <c r="H74" s="338" t="s">
        <v>2295</v>
      </c>
      <c r="I74" s="337" t="s">
        <v>30</v>
      </c>
      <c r="J74" s="48">
        <v>25</v>
      </c>
      <c r="K74" s="337">
        <v>2021</v>
      </c>
      <c r="L74" s="48">
        <v>50</v>
      </c>
      <c r="M74" s="48">
        <v>100</v>
      </c>
      <c r="N74" s="337" t="s">
        <v>2076</v>
      </c>
      <c r="O74" s="337" t="s">
        <v>229</v>
      </c>
      <c r="P74" s="337" t="s">
        <v>237</v>
      </c>
      <c r="Q74" s="337" t="s">
        <v>113</v>
      </c>
    </row>
    <row r="75" spans="1:17" ht="65" x14ac:dyDescent="0.2">
      <c r="A75" s="342">
        <v>2.7</v>
      </c>
      <c r="B75" s="342" t="s">
        <v>1671</v>
      </c>
      <c r="C75" s="343" t="s">
        <v>2853</v>
      </c>
      <c r="D75" s="344">
        <f>SUM(D76:D80)</f>
        <v>2773500</v>
      </c>
      <c r="E75" s="342"/>
      <c r="F75" s="342" t="s">
        <v>223</v>
      </c>
      <c r="G75" s="342" t="s">
        <v>224</v>
      </c>
      <c r="H75" s="343" t="s">
        <v>2298</v>
      </c>
      <c r="I75" s="337" t="s">
        <v>30</v>
      </c>
      <c r="J75" s="353">
        <v>0</v>
      </c>
      <c r="K75" s="342">
        <v>2021</v>
      </c>
      <c r="L75" s="353">
        <v>1</v>
      </c>
      <c r="M75" s="353">
        <v>2</v>
      </c>
      <c r="N75" s="342" t="s">
        <v>2822</v>
      </c>
      <c r="O75" s="342" t="s">
        <v>1604</v>
      </c>
      <c r="P75" s="342" t="s">
        <v>237</v>
      </c>
      <c r="Q75" s="342" t="s">
        <v>1711</v>
      </c>
    </row>
    <row r="76" spans="1:17" ht="52" x14ac:dyDescent="0.2">
      <c r="A76" s="337" t="s">
        <v>1605</v>
      </c>
      <c r="B76" s="337" t="s">
        <v>1709</v>
      </c>
      <c r="C76" s="338" t="s">
        <v>2458</v>
      </c>
      <c r="D76" s="341">
        <v>73500</v>
      </c>
      <c r="E76" s="337" t="s">
        <v>1710</v>
      </c>
      <c r="F76" s="337" t="s">
        <v>39</v>
      </c>
      <c r="G76" s="337" t="s">
        <v>2767</v>
      </c>
      <c r="H76" s="338" t="s">
        <v>2287</v>
      </c>
      <c r="I76" s="337" t="s">
        <v>30</v>
      </c>
      <c r="J76" s="48" t="s">
        <v>235</v>
      </c>
      <c r="K76" s="337" t="s">
        <v>235</v>
      </c>
      <c r="L76" s="48" t="s">
        <v>235</v>
      </c>
      <c r="M76" s="48" t="s">
        <v>235</v>
      </c>
      <c r="N76" s="337" t="s">
        <v>1606</v>
      </c>
      <c r="O76" s="337" t="s">
        <v>1604</v>
      </c>
      <c r="P76" s="337" t="s">
        <v>742</v>
      </c>
      <c r="Q76" s="337" t="s">
        <v>39</v>
      </c>
    </row>
    <row r="77" spans="1:17" ht="78" x14ac:dyDescent="0.2">
      <c r="A77" s="337" t="s">
        <v>1607</v>
      </c>
      <c r="B77" s="337" t="s">
        <v>1712</v>
      </c>
      <c r="C77" s="338" t="s">
        <v>2460</v>
      </c>
      <c r="D77" s="341">
        <v>900000</v>
      </c>
      <c r="E77" s="337" t="s">
        <v>1710</v>
      </c>
      <c r="F77" s="337" t="s">
        <v>39</v>
      </c>
      <c r="G77" s="337" t="s">
        <v>2806</v>
      </c>
      <c r="H77" s="338" t="s">
        <v>2284</v>
      </c>
      <c r="I77" s="337" t="s">
        <v>30</v>
      </c>
      <c r="J77" s="48">
        <v>0</v>
      </c>
      <c r="K77" s="337">
        <v>2021</v>
      </c>
      <c r="L77" s="48">
        <v>2</v>
      </c>
      <c r="M77" s="48">
        <v>6</v>
      </c>
      <c r="N77" s="337" t="s">
        <v>2077</v>
      </c>
      <c r="O77" s="337" t="s">
        <v>1604</v>
      </c>
      <c r="P77" s="337" t="s">
        <v>742</v>
      </c>
      <c r="Q77" s="337" t="s">
        <v>39</v>
      </c>
    </row>
    <row r="78" spans="1:17" ht="117" x14ac:dyDescent="0.2">
      <c r="A78" s="401" t="s">
        <v>1608</v>
      </c>
      <c r="B78" s="401" t="s">
        <v>1713</v>
      </c>
      <c r="C78" s="404" t="s">
        <v>2461</v>
      </c>
      <c r="D78" s="433">
        <v>1200000</v>
      </c>
      <c r="E78" s="409" t="s">
        <v>1714</v>
      </c>
      <c r="F78" s="409" t="s">
        <v>39</v>
      </c>
      <c r="G78" s="409" t="s">
        <v>2807</v>
      </c>
      <c r="H78" s="338" t="s">
        <v>2284</v>
      </c>
      <c r="I78" s="337" t="s">
        <v>30</v>
      </c>
      <c r="J78" s="48" t="s">
        <v>235</v>
      </c>
      <c r="K78" s="48" t="s">
        <v>235</v>
      </c>
      <c r="L78" s="48" t="s">
        <v>235</v>
      </c>
      <c r="M78" s="48" t="s">
        <v>235</v>
      </c>
      <c r="N78" s="337" t="s">
        <v>2078</v>
      </c>
      <c r="O78" s="337" t="s">
        <v>1604</v>
      </c>
      <c r="P78" s="337" t="s">
        <v>742</v>
      </c>
      <c r="Q78" s="337" t="s">
        <v>39</v>
      </c>
    </row>
    <row r="79" spans="1:17" ht="39" x14ac:dyDescent="0.2">
      <c r="A79" s="401"/>
      <c r="B79" s="401"/>
      <c r="C79" s="404"/>
      <c r="D79" s="433"/>
      <c r="E79" s="410"/>
      <c r="F79" s="410"/>
      <c r="G79" s="410"/>
      <c r="H79" s="338" t="s">
        <v>1609</v>
      </c>
      <c r="I79" s="337" t="s">
        <v>18</v>
      </c>
      <c r="J79" s="48" t="s">
        <v>2073</v>
      </c>
      <c r="K79" s="337">
        <v>2021</v>
      </c>
      <c r="L79" s="48">
        <v>0.05</v>
      </c>
      <c r="M79" s="48">
        <v>0.25</v>
      </c>
      <c r="N79" s="337" t="s">
        <v>1610</v>
      </c>
      <c r="O79" s="337" t="s">
        <v>1604</v>
      </c>
      <c r="P79" s="337" t="s">
        <v>237</v>
      </c>
      <c r="Q79" s="337" t="s">
        <v>39</v>
      </c>
    </row>
    <row r="80" spans="1:17" ht="39" x14ac:dyDescent="0.2">
      <c r="A80" s="337" t="s">
        <v>1611</v>
      </c>
      <c r="B80" s="337" t="s">
        <v>51</v>
      </c>
      <c r="C80" s="338" t="s">
        <v>2463</v>
      </c>
      <c r="D80" s="341">
        <v>600000</v>
      </c>
      <c r="E80" s="337" t="s">
        <v>547</v>
      </c>
      <c r="F80" s="337" t="s">
        <v>39</v>
      </c>
      <c r="G80" s="337" t="s">
        <v>2808</v>
      </c>
      <c r="H80" s="338" t="s">
        <v>2281</v>
      </c>
      <c r="I80" s="337" t="s">
        <v>18</v>
      </c>
      <c r="J80" s="48" t="s">
        <v>235</v>
      </c>
      <c r="K80" s="48" t="s">
        <v>235</v>
      </c>
      <c r="L80" s="48" t="s">
        <v>235</v>
      </c>
      <c r="M80" s="48" t="s">
        <v>235</v>
      </c>
      <c r="N80" s="337" t="s">
        <v>333</v>
      </c>
      <c r="O80" s="337" t="s">
        <v>1604</v>
      </c>
      <c r="P80" s="337" t="s">
        <v>237</v>
      </c>
      <c r="Q80" s="337" t="s">
        <v>39</v>
      </c>
    </row>
    <row r="81" spans="1:17" ht="39" x14ac:dyDescent="0.2">
      <c r="A81" s="342">
        <v>3</v>
      </c>
      <c r="B81" s="342">
        <v>8</v>
      </c>
      <c r="C81" s="345" t="s">
        <v>2854</v>
      </c>
      <c r="D81" s="344">
        <f>D82+D86+D92+D97+D106+D113+D119+D125</f>
        <v>20097621.399999999</v>
      </c>
      <c r="E81" s="342"/>
      <c r="F81" s="342"/>
      <c r="G81" s="342"/>
      <c r="H81" s="343" t="s">
        <v>1716</v>
      </c>
      <c r="I81" s="342" t="s">
        <v>1916</v>
      </c>
      <c r="J81" s="353" t="s">
        <v>235</v>
      </c>
      <c r="K81" s="353" t="s">
        <v>235</v>
      </c>
      <c r="L81" s="353" t="s">
        <v>235</v>
      </c>
      <c r="M81" s="353" t="s">
        <v>235</v>
      </c>
      <c r="N81" s="344" t="s">
        <v>2079</v>
      </c>
      <c r="O81" s="344" t="s">
        <v>20</v>
      </c>
      <c r="P81" s="344" t="s">
        <v>237</v>
      </c>
      <c r="Q81" s="344" t="s">
        <v>210</v>
      </c>
    </row>
    <row r="82" spans="1:17" ht="52" x14ac:dyDescent="0.2">
      <c r="A82" s="342">
        <v>3.1</v>
      </c>
      <c r="B82" s="342">
        <v>4.2</v>
      </c>
      <c r="C82" s="343" t="s">
        <v>2855</v>
      </c>
      <c r="D82" s="344">
        <f>SUM(D83:D85)</f>
        <v>6205.8</v>
      </c>
      <c r="E82" s="344"/>
      <c r="F82" s="342" t="s">
        <v>1724</v>
      </c>
      <c r="G82" s="342" t="s">
        <v>2764</v>
      </c>
      <c r="H82" s="344" t="s">
        <v>1717</v>
      </c>
      <c r="I82" s="344" t="s">
        <v>1718</v>
      </c>
      <c r="J82" s="353">
        <v>0</v>
      </c>
      <c r="K82" s="308">
        <v>2021</v>
      </c>
      <c r="L82" s="353">
        <v>387</v>
      </c>
      <c r="M82" s="353">
        <v>870</v>
      </c>
      <c r="N82" s="344" t="s">
        <v>210</v>
      </c>
      <c r="O82" s="344" t="s">
        <v>20</v>
      </c>
      <c r="P82" s="344" t="s">
        <v>237</v>
      </c>
      <c r="Q82" s="344" t="s">
        <v>210</v>
      </c>
    </row>
    <row r="83" spans="1:17" ht="52" x14ac:dyDescent="0.2">
      <c r="A83" s="337" t="s">
        <v>437</v>
      </c>
      <c r="B83" s="337" t="s">
        <v>1719</v>
      </c>
      <c r="C83" s="338" t="s">
        <v>2465</v>
      </c>
      <c r="D83" s="341">
        <v>4119</v>
      </c>
      <c r="E83" s="337" t="s">
        <v>279</v>
      </c>
      <c r="F83" s="337" t="s">
        <v>210</v>
      </c>
      <c r="G83" s="337" t="s">
        <v>791</v>
      </c>
      <c r="H83" s="338" t="s">
        <v>1720</v>
      </c>
      <c r="I83" s="337" t="s">
        <v>1721</v>
      </c>
      <c r="J83" s="48">
        <v>0</v>
      </c>
      <c r="K83" s="337">
        <v>2021</v>
      </c>
      <c r="L83" s="48">
        <v>200</v>
      </c>
      <c r="M83" s="48">
        <v>950</v>
      </c>
      <c r="N83" s="337" t="s">
        <v>210</v>
      </c>
      <c r="O83" s="337" t="s">
        <v>20</v>
      </c>
      <c r="P83" s="337" t="s">
        <v>237</v>
      </c>
      <c r="Q83" s="337" t="s">
        <v>210</v>
      </c>
    </row>
    <row r="84" spans="1:17" ht="52" x14ac:dyDescent="0.2">
      <c r="A84" s="337" t="s">
        <v>442</v>
      </c>
      <c r="B84" s="337" t="s">
        <v>79</v>
      </c>
      <c r="C84" s="338" t="s">
        <v>2817</v>
      </c>
      <c r="D84" s="341">
        <v>1502.7</v>
      </c>
      <c r="E84" s="337" t="s">
        <v>279</v>
      </c>
      <c r="F84" s="337" t="s">
        <v>210</v>
      </c>
      <c r="G84" s="337" t="s">
        <v>791</v>
      </c>
      <c r="H84" s="338" t="s">
        <v>2818</v>
      </c>
      <c r="I84" s="337" t="s">
        <v>18</v>
      </c>
      <c r="J84" s="48">
        <v>20</v>
      </c>
      <c r="K84" s="337">
        <v>2021</v>
      </c>
      <c r="L84" s="48">
        <v>100</v>
      </c>
      <c r="M84" s="48">
        <v>100</v>
      </c>
      <c r="N84" s="337" t="s">
        <v>210</v>
      </c>
      <c r="O84" s="337" t="s">
        <v>20</v>
      </c>
      <c r="P84" s="337" t="s">
        <v>237</v>
      </c>
      <c r="Q84" s="337" t="s">
        <v>210</v>
      </c>
    </row>
    <row r="85" spans="1:17" ht="39" x14ac:dyDescent="0.2">
      <c r="A85" s="337" t="s">
        <v>448</v>
      </c>
      <c r="B85" s="337" t="s">
        <v>1722</v>
      </c>
      <c r="C85" s="338" t="s">
        <v>2636</v>
      </c>
      <c r="D85" s="341">
        <v>584.1</v>
      </c>
      <c r="E85" s="337" t="s">
        <v>241</v>
      </c>
      <c r="F85" s="337" t="s">
        <v>210</v>
      </c>
      <c r="G85" s="337" t="s">
        <v>791</v>
      </c>
      <c r="H85" s="338" t="s">
        <v>1723</v>
      </c>
      <c r="I85" s="337" t="s">
        <v>1721</v>
      </c>
      <c r="J85" s="48">
        <v>0</v>
      </c>
      <c r="K85" s="337">
        <v>2021</v>
      </c>
      <c r="L85" s="48">
        <v>411</v>
      </c>
      <c r="M85" s="48">
        <v>630</v>
      </c>
      <c r="N85" s="337" t="s">
        <v>210</v>
      </c>
      <c r="O85" s="337" t="s">
        <v>20</v>
      </c>
      <c r="P85" s="337" t="s">
        <v>237</v>
      </c>
      <c r="Q85" s="337" t="s">
        <v>210</v>
      </c>
    </row>
    <row r="86" spans="1:17" ht="65" x14ac:dyDescent="0.2">
      <c r="A86" s="342">
        <v>3.2</v>
      </c>
      <c r="B86" s="342">
        <v>4.2</v>
      </c>
      <c r="C86" s="343" t="s">
        <v>2856</v>
      </c>
      <c r="D86" s="344">
        <f>SUM(D87:D91)</f>
        <v>1412857.3</v>
      </c>
      <c r="E86" s="339"/>
      <c r="F86" s="342" t="s">
        <v>1724</v>
      </c>
      <c r="G86" s="342" t="s">
        <v>2809</v>
      </c>
      <c r="H86" s="343" t="s">
        <v>1725</v>
      </c>
      <c r="I86" s="342" t="s">
        <v>30</v>
      </c>
      <c r="J86" s="353" t="s">
        <v>235</v>
      </c>
      <c r="K86" s="353" t="s">
        <v>235</v>
      </c>
      <c r="L86" s="353" t="s">
        <v>235</v>
      </c>
      <c r="M86" s="353" t="s">
        <v>235</v>
      </c>
      <c r="N86" s="342" t="s">
        <v>333</v>
      </c>
      <c r="O86" s="342" t="s">
        <v>333</v>
      </c>
      <c r="P86" s="342" t="s">
        <v>333</v>
      </c>
      <c r="Q86" s="342" t="s">
        <v>333</v>
      </c>
    </row>
    <row r="87" spans="1:17" ht="39" x14ac:dyDescent="0.2">
      <c r="A87" s="401" t="s">
        <v>724</v>
      </c>
      <c r="B87" s="401" t="s">
        <v>1726</v>
      </c>
      <c r="C87" s="404" t="s">
        <v>2470</v>
      </c>
      <c r="D87" s="341">
        <v>16170</v>
      </c>
      <c r="E87" s="337" t="s">
        <v>241</v>
      </c>
      <c r="F87" s="337" t="s">
        <v>113</v>
      </c>
      <c r="G87" s="337" t="s">
        <v>171</v>
      </c>
      <c r="H87" s="338" t="s">
        <v>1640</v>
      </c>
      <c r="I87" s="337" t="s">
        <v>18</v>
      </c>
      <c r="J87" s="48">
        <v>14.8</v>
      </c>
      <c r="K87" s="337">
        <v>2021</v>
      </c>
      <c r="L87" s="48">
        <v>20</v>
      </c>
      <c r="M87" s="48">
        <v>30</v>
      </c>
      <c r="N87" s="337" t="s">
        <v>1641</v>
      </c>
      <c r="O87" s="337" t="s">
        <v>278</v>
      </c>
      <c r="P87" s="337" t="s">
        <v>237</v>
      </c>
      <c r="Q87" s="337" t="s">
        <v>113</v>
      </c>
    </row>
    <row r="88" spans="1:17" ht="26" x14ac:dyDescent="0.2">
      <c r="A88" s="401"/>
      <c r="B88" s="401"/>
      <c r="C88" s="404"/>
      <c r="D88" s="341">
        <v>9000</v>
      </c>
      <c r="E88" s="337" t="s">
        <v>17</v>
      </c>
      <c r="F88" s="337" t="s">
        <v>119</v>
      </c>
      <c r="G88" s="337" t="s">
        <v>1642</v>
      </c>
      <c r="H88" s="338" t="s">
        <v>1643</v>
      </c>
      <c r="I88" s="337" t="s">
        <v>18</v>
      </c>
      <c r="J88" s="48">
        <v>82.5</v>
      </c>
      <c r="K88" s="337">
        <v>2021</v>
      </c>
      <c r="L88" s="48">
        <v>85</v>
      </c>
      <c r="M88" s="48">
        <v>87</v>
      </c>
      <c r="N88" s="337" t="s">
        <v>1537</v>
      </c>
      <c r="O88" s="337" t="s">
        <v>278</v>
      </c>
      <c r="P88" s="337" t="s">
        <v>237</v>
      </c>
      <c r="Q88" s="337" t="s">
        <v>113</v>
      </c>
    </row>
    <row r="89" spans="1:17" ht="39" x14ac:dyDescent="0.2">
      <c r="A89" s="401"/>
      <c r="B89" s="401"/>
      <c r="C89" s="404"/>
      <c r="D89" s="341">
        <v>15000</v>
      </c>
      <c r="E89" s="337" t="s">
        <v>17</v>
      </c>
      <c r="F89" s="337" t="s">
        <v>119</v>
      </c>
      <c r="G89" s="337" t="s">
        <v>113</v>
      </c>
      <c r="H89" s="338" t="s">
        <v>1644</v>
      </c>
      <c r="I89" s="337" t="s">
        <v>30</v>
      </c>
      <c r="J89" s="48">
        <v>135</v>
      </c>
      <c r="K89" s="337">
        <v>2021</v>
      </c>
      <c r="L89" s="48">
        <v>175</v>
      </c>
      <c r="M89" s="48">
        <v>231</v>
      </c>
      <c r="N89" s="337" t="s">
        <v>1645</v>
      </c>
      <c r="O89" s="337" t="s">
        <v>573</v>
      </c>
      <c r="P89" s="337" t="s">
        <v>237</v>
      </c>
      <c r="Q89" s="337" t="s">
        <v>113</v>
      </c>
    </row>
    <row r="90" spans="1:17" ht="65" x14ac:dyDescent="0.2">
      <c r="A90" s="401" t="s">
        <v>1062</v>
      </c>
      <c r="B90" s="401" t="s">
        <v>88</v>
      </c>
      <c r="C90" s="408" t="s">
        <v>2472</v>
      </c>
      <c r="D90" s="355">
        <v>427200</v>
      </c>
      <c r="E90" s="337" t="s">
        <v>1069</v>
      </c>
      <c r="F90" s="401" t="s">
        <v>1646</v>
      </c>
      <c r="G90" s="401" t="s">
        <v>1647</v>
      </c>
      <c r="H90" s="338" t="s">
        <v>1648</v>
      </c>
      <c r="I90" s="337" t="s">
        <v>18</v>
      </c>
      <c r="J90" s="48">
        <v>69</v>
      </c>
      <c r="K90" s="337">
        <v>2018</v>
      </c>
      <c r="L90" s="48">
        <v>70</v>
      </c>
      <c r="M90" s="48">
        <v>75</v>
      </c>
      <c r="N90" s="337" t="s">
        <v>36</v>
      </c>
      <c r="O90" s="337" t="s">
        <v>229</v>
      </c>
      <c r="P90" s="337" t="s">
        <v>231</v>
      </c>
      <c r="Q90" s="337" t="s">
        <v>113</v>
      </c>
    </row>
    <row r="91" spans="1:17" ht="65" x14ac:dyDescent="0.2">
      <c r="A91" s="401"/>
      <c r="B91" s="401"/>
      <c r="C91" s="408"/>
      <c r="D91" s="355">
        <v>945487.3</v>
      </c>
      <c r="E91" s="337" t="s">
        <v>1069</v>
      </c>
      <c r="F91" s="408"/>
      <c r="G91" s="401"/>
      <c r="H91" s="338" t="s">
        <v>2816</v>
      </c>
      <c r="I91" s="337" t="s">
        <v>30</v>
      </c>
      <c r="J91" s="48">
        <v>6</v>
      </c>
      <c r="K91" s="337">
        <v>2021</v>
      </c>
      <c r="L91" s="48">
        <v>12</v>
      </c>
      <c r="M91" s="48">
        <v>13</v>
      </c>
      <c r="N91" s="337" t="s">
        <v>181</v>
      </c>
      <c r="O91" s="337" t="s">
        <v>1649</v>
      </c>
      <c r="P91" s="337" t="s">
        <v>237</v>
      </c>
      <c r="Q91" s="337" t="s">
        <v>113</v>
      </c>
    </row>
    <row r="92" spans="1:17" ht="78" x14ac:dyDescent="0.2">
      <c r="A92" s="342">
        <v>3.3</v>
      </c>
      <c r="B92" s="342">
        <v>4.2</v>
      </c>
      <c r="C92" s="343" t="s">
        <v>2473</v>
      </c>
      <c r="D92" s="344">
        <f>SUM(D93:D96)</f>
        <v>7395440</v>
      </c>
      <c r="E92" s="342"/>
      <c r="F92" s="342" t="s">
        <v>91</v>
      </c>
      <c r="G92" s="342" t="s">
        <v>2764</v>
      </c>
      <c r="H92" s="343" t="s">
        <v>1727</v>
      </c>
      <c r="I92" s="342" t="s">
        <v>1718</v>
      </c>
      <c r="J92" s="8" t="s">
        <v>1732</v>
      </c>
      <c r="K92" s="342">
        <v>2021</v>
      </c>
      <c r="L92" s="353">
        <f>L93+L94+L95+L96</f>
        <v>2618.5000000000005</v>
      </c>
      <c r="M92" s="353">
        <f>M93+M94+M95+M96</f>
        <v>4828.1000000000004</v>
      </c>
      <c r="N92" s="337" t="s">
        <v>134</v>
      </c>
      <c r="O92" s="337" t="s">
        <v>43</v>
      </c>
      <c r="P92" s="337" t="s">
        <v>237</v>
      </c>
      <c r="Q92" s="337" t="s">
        <v>134</v>
      </c>
    </row>
    <row r="93" spans="1:17" ht="52" x14ac:dyDescent="0.2">
      <c r="A93" s="337" t="s">
        <v>1401</v>
      </c>
      <c r="B93" s="337" t="s">
        <v>1728</v>
      </c>
      <c r="C93" s="338" t="s">
        <v>2606</v>
      </c>
      <c r="D93" s="341">
        <v>2822760</v>
      </c>
      <c r="E93" s="337" t="s">
        <v>1729</v>
      </c>
      <c r="F93" s="337" t="s">
        <v>134</v>
      </c>
      <c r="G93" s="337" t="s">
        <v>791</v>
      </c>
      <c r="H93" s="338" t="s">
        <v>1730</v>
      </c>
      <c r="I93" s="337" t="s">
        <v>1718</v>
      </c>
      <c r="J93" s="8" t="s">
        <v>1732</v>
      </c>
      <c r="K93" s="337">
        <v>2021</v>
      </c>
      <c r="L93" s="48">
        <v>1186.3</v>
      </c>
      <c r="M93" s="48">
        <v>2352.3000000000002</v>
      </c>
      <c r="N93" s="337" t="s">
        <v>134</v>
      </c>
      <c r="O93" s="337" t="s">
        <v>43</v>
      </c>
      <c r="P93" s="337" t="s">
        <v>237</v>
      </c>
      <c r="Q93" s="337" t="s">
        <v>134</v>
      </c>
    </row>
    <row r="94" spans="1:17" ht="39" x14ac:dyDescent="0.2">
      <c r="A94" s="337" t="s">
        <v>1406</v>
      </c>
      <c r="B94" s="337" t="s">
        <v>1731</v>
      </c>
      <c r="C94" s="338" t="s">
        <v>2475</v>
      </c>
      <c r="D94" s="341">
        <v>1057080</v>
      </c>
      <c r="E94" s="337" t="s">
        <v>1729</v>
      </c>
      <c r="F94" s="337" t="s">
        <v>134</v>
      </c>
      <c r="G94" s="337" t="s">
        <v>791</v>
      </c>
      <c r="H94" s="338" t="s">
        <v>1732</v>
      </c>
      <c r="I94" s="337" t="s">
        <v>1718</v>
      </c>
      <c r="J94" s="8" t="s">
        <v>1732</v>
      </c>
      <c r="K94" s="337">
        <v>2021</v>
      </c>
      <c r="L94" s="48">
        <v>534.1</v>
      </c>
      <c r="M94" s="48">
        <v>880.9</v>
      </c>
      <c r="N94" s="337" t="s">
        <v>134</v>
      </c>
      <c r="O94" s="337" t="s">
        <v>43</v>
      </c>
      <c r="P94" s="337" t="s">
        <v>237</v>
      </c>
      <c r="Q94" s="337" t="s">
        <v>134</v>
      </c>
    </row>
    <row r="95" spans="1:17" ht="39" x14ac:dyDescent="0.2">
      <c r="A95" s="337" t="s">
        <v>1613</v>
      </c>
      <c r="B95" s="337" t="s">
        <v>751</v>
      </c>
      <c r="C95" s="338" t="s">
        <v>2476</v>
      </c>
      <c r="D95" s="341">
        <v>1078200</v>
      </c>
      <c r="E95" s="337" t="s">
        <v>1729</v>
      </c>
      <c r="F95" s="337" t="s">
        <v>134</v>
      </c>
      <c r="G95" s="337" t="s">
        <v>791</v>
      </c>
      <c r="H95" s="338" t="s">
        <v>2184</v>
      </c>
      <c r="I95" s="337" t="s">
        <v>1718</v>
      </c>
      <c r="J95" s="8" t="s">
        <v>1732</v>
      </c>
      <c r="K95" s="337">
        <v>2021</v>
      </c>
      <c r="L95" s="48">
        <v>551.70000000000005</v>
      </c>
      <c r="M95" s="48">
        <v>898.5</v>
      </c>
      <c r="N95" s="337" t="s">
        <v>134</v>
      </c>
      <c r="O95" s="337" t="s">
        <v>43</v>
      </c>
      <c r="P95" s="337" t="s">
        <v>237</v>
      </c>
      <c r="Q95" s="337" t="s">
        <v>134</v>
      </c>
    </row>
    <row r="96" spans="1:17" ht="39" x14ac:dyDescent="0.2">
      <c r="A96" s="337" t="s">
        <v>1614</v>
      </c>
      <c r="B96" s="337" t="s">
        <v>1615</v>
      </c>
      <c r="C96" s="338" t="s">
        <v>2607</v>
      </c>
      <c r="D96" s="341">
        <v>2437400</v>
      </c>
      <c r="E96" s="337" t="s">
        <v>1729</v>
      </c>
      <c r="F96" s="337" t="s">
        <v>134</v>
      </c>
      <c r="G96" s="337" t="s">
        <v>791</v>
      </c>
      <c r="H96" s="338" t="s">
        <v>1732</v>
      </c>
      <c r="I96" s="337" t="s">
        <v>1718</v>
      </c>
      <c r="J96" s="8" t="s">
        <v>1732</v>
      </c>
      <c r="K96" s="337">
        <v>2021</v>
      </c>
      <c r="L96" s="48">
        <v>346.4</v>
      </c>
      <c r="M96" s="48">
        <v>696.4</v>
      </c>
      <c r="N96" s="337" t="s">
        <v>134</v>
      </c>
      <c r="O96" s="337" t="s">
        <v>43</v>
      </c>
      <c r="P96" s="337" t="s">
        <v>237</v>
      </c>
      <c r="Q96" s="337" t="s">
        <v>134</v>
      </c>
    </row>
    <row r="97" spans="1:17" ht="52" x14ac:dyDescent="0.2">
      <c r="A97" s="342">
        <v>3.4</v>
      </c>
      <c r="B97" s="342">
        <v>4.2</v>
      </c>
      <c r="C97" s="343" t="s">
        <v>2609</v>
      </c>
      <c r="D97" s="344">
        <f>SUM(D98:D105)</f>
        <v>298334</v>
      </c>
      <c r="E97" s="342"/>
      <c r="F97" s="342" t="s">
        <v>91</v>
      </c>
      <c r="G97" s="342" t="s">
        <v>2764</v>
      </c>
      <c r="H97" s="343" t="s">
        <v>1616</v>
      </c>
      <c r="I97" s="342" t="s">
        <v>30</v>
      </c>
      <c r="J97" s="8"/>
      <c r="K97" s="342"/>
      <c r="L97" s="353"/>
      <c r="M97" s="353"/>
      <c r="N97" s="337" t="s">
        <v>134</v>
      </c>
      <c r="O97" s="337" t="s">
        <v>43</v>
      </c>
      <c r="P97" s="337" t="s">
        <v>237</v>
      </c>
      <c r="Q97" s="337" t="s">
        <v>134</v>
      </c>
    </row>
    <row r="98" spans="1:17" ht="21" customHeight="1" x14ac:dyDescent="0.2">
      <c r="A98" s="401" t="s">
        <v>1409</v>
      </c>
      <c r="B98" s="401" t="s">
        <v>1733</v>
      </c>
      <c r="C98" s="404" t="s">
        <v>2479</v>
      </c>
      <c r="D98" s="433">
        <v>110000</v>
      </c>
      <c r="E98" s="401" t="s">
        <v>1729</v>
      </c>
      <c r="F98" s="401" t="s">
        <v>134</v>
      </c>
      <c r="G98" s="401" t="s">
        <v>1617</v>
      </c>
      <c r="H98" s="338" t="s">
        <v>1618</v>
      </c>
      <c r="I98" s="401" t="s">
        <v>1718</v>
      </c>
      <c r="J98" s="48">
        <v>149000</v>
      </c>
      <c r="K98" s="401">
        <v>2021</v>
      </c>
      <c r="L98" s="48">
        <v>14900</v>
      </c>
      <c r="M98" s="48">
        <v>14900</v>
      </c>
      <c r="N98" s="401" t="s">
        <v>134</v>
      </c>
      <c r="O98" s="401" t="s">
        <v>43</v>
      </c>
      <c r="P98" s="401" t="s">
        <v>237</v>
      </c>
      <c r="Q98" s="401" t="s">
        <v>134</v>
      </c>
    </row>
    <row r="99" spans="1:17" ht="21" customHeight="1" x14ac:dyDescent="0.2">
      <c r="A99" s="401"/>
      <c r="B99" s="401"/>
      <c r="C99" s="404"/>
      <c r="D99" s="433"/>
      <c r="E99" s="401"/>
      <c r="F99" s="401"/>
      <c r="G99" s="401"/>
      <c r="H99" s="338" t="s">
        <v>2277</v>
      </c>
      <c r="I99" s="401"/>
      <c r="J99" s="48">
        <v>100</v>
      </c>
      <c r="K99" s="401"/>
      <c r="L99" s="48">
        <v>225</v>
      </c>
      <c r="M99" s="48">
        <v>300</v>
      </c>
      <c r="N99" s="401"/>
      <c r="O99" s="401"/>
      <c r="P99" s="401"/>
      <c r="Q99" s="401"/>
    </row>
    <row r="100" spans="1:17" ht="21" customHeight="1" x14ac:dyDescent="0.2">
      <c r="A100" s="401"/>
      <c r="B100" s="401"/>
      <c r="C100" s="404"/>
      <c r="D100" s="433"/>
      <c r="E100" s="401"/>
      <c r="F100" s="401"/>
      <c r="G100" s="401"/>
      <c r="H100" s="338" t="s">
        <v>2274</v>
      </c>
      <c r="I100" s="401"/>
      <c r="J100" s="48">
        <v>260</v>
      </c>
      <c r="K100" s="401"/>
      <c r="L100" s="48">
        <v>450</v>
      </c>
      <c r="M100" s="48">
        <v>500</v>
      </c>
      <c r="N100" s="401"/>
      <c r="O100" s="401"/>
      <c r="P100" s="401"/>
      <c r="Q100" s="401"/>
    </row>
    <row r="101" spans="1:17" ht="39" x14ac:dyDescent="0.2">
      <c r="A101" s="401"/>
      <c r="B101" s="401"/>
      <c r="C101" s="404"/>
      <c r="D101" s="433"/>
      <c r="E101" s="401"/>
      <c r="F101" s="401"/>
      <c r="G101" s="401"/>
      <c r="H101" s="338" t="s">
        <v>1612</v>
      </c>
      <c r="I101" s="401"/>
      <c r="J101" s="48" t="s">
        <v>303</v>
      </c>
      <c r="K101" s="401"/>
      <c r="L101" s="48">
        <v>50</v>
      </c>
      <c r="M101" s="48">
        <v>190</v>
      </c>
      <c r="N101" s="401"/>
      <c r="O101" s="401"/>
      <c r="P101" s="401"/>
      <c r="Q101" s="401"/>
    </row>
    <row r="102" spans="1:17" ht="39" x14ac:dyDescent="0.2">
      <c r="A102" s="337" t="s">
        <v>76</v>
      </c>
      <c r="B102" s="337" t="s">
        <v>1734</v>
      </c>
      <c r="C102" s="338" t="s">
        <v>2481</v>
      </c>
      <c r="D102" s="341">
        <v>4871</v>
      </c>
      <c r="E102" s="337" t="s">
        <v>1729</v>
      </c>
      <c r="F102" s="337" t="s">
        <v>134</v>
      </c>
      <c r="G102" s="337" t="s">
        <v>1617</v>
      </c>
      <c r="H102" s="338" t="s">
        <v>1735</v>
      </c>
      <c r="I102" s="337" t="s">
        <v>2002</v>
      </c>
      <c r="J102" s="48">
        <v>54</v>
      </c>
      <c r="K102" s="337">
        <v>2021</v>
      </c>
      <c r="L102" s="48">
        <v>128</v>
      </c>
      <c r="M102" s="48">
        <v>150</v>
      </c>
      <c r="N102" s="337" t="s">
        <v>134</v>
      </c>
      <c r="O102" s="337" t="s">
        <v>43</v>
      </c>
      <c r="P102" s="337" t="s">
        <v>237</v>
      </c>
      <c r="Q102" s="337" t="s">
        <v>134</v>
      </c>
    </row>
    <row r="103" spans="1:17" ht="52" x14ac:dyDescent="0.2">
      <c r="A103" s="337" t="s">
        <v>77</v>
      </c>
      <c r="B103" s="337" t="s">
        <v>2547</v>
      </c>
      <c r="C103" s="338" t="s">
        <v>2482</v>
      </c>
      <c r="D103" s="341">
        <v>1463</v>
      </c>
      <c r="E103" s="337" t="s">
        <v>17</v>
      </c>
      <c r="F103" s="337" t="s">
        <v>134</v>
      </c>
      <c r="G103" s="337" t="s">
        <v>1736</v>
      </c>
      <c r="H103" s="338" t="s">
        <v>1737</v>
      </c>
      <c r="I103" s="337" t="s">
        <v>2002</v>
      </c>
      <c r="J103" s="48">
        <v>10185</v>
      </c>
      <c r="K103" s="337">
        <v>2021</v>
      </c>
      <c r="L103" s="48">
        <v>13840</v>
      </c>
      <c r="M103" s="48">
        <v>17500</v>
      </c>
      <c r="N103" s="337" t="s">
        <v>134</v>
      </c>
      <c r="O103" s="337" t="s">
        <v>43</v>
      </c>
      <c r="P103" s="337" t="s">
        <v>237</v>
      </c>
      <c r="Q103" s="337" t="s">
        <v>134</v>
      </c>
    </row>
    <row r="104" spans="1:17" ht="91.5" customHeight="1" x14ac:dyDescent="0.2">
      <c r="A104" s="337" t="s">
        <v>1619</v>
      </c>
      <c r="B104" s="337" t="s">
        <v>1620</v>
      </c>
      <c r="C104" s="338" t="s">
        <v>2484</v>
      </c>
      <c r="D104" s="341">
        <v>160000</v>
      </c>
      <c r="E104" s="337" t="s">
        <v>1729</v>
      </c>
      <c r="F104" s="337" t="s">
        <v>134</v>
      </c>
      <c r="G104" s="337" t="s">
        <v>224</v>
      </c>
      <c r="H104" s="338" t="s">
        <v>1738</v>
      </c>
      <c r="I104" s="337" t="s">
        <v>30</v>
      </c>
      <c r="J104" s="48" t="s">
        <v>235</v>
      </c>
      <c r="K104" s="48" t="s">
        <v>235</v>
      </c>
      <c r="L104" s="48" t="s">
        <v>235</v>
      </c>
      <c r="M104" s="48" t="s">
        <v>235</v>
      </c>
      <c r="N104" s="337" t="s">
        <v>134</v>
      </c>
      <c r="O104" s="337" t="s">
        <v>43</v>
      </c>
      <c r="P104" s="337" t="s">
        <v>237</v>
      </c>
      <c r="Q104" s="337" t="s">
        <v>134</v>
      </c>
    </row>
    <row r="105" spans="1:17" ht="84" customHeight="1" x14ac:dyDescent="0.2">
      <c r="A105" s="337" t="s">
        <v>1621</v>
      </c>
      <c r="B105" s="337" t="s">
        <v>1739</v>
      </c>
      <c r="C105" s="338" t="s">
        <v>2610</v>
      </c>
      <c r="D105" s="341">
        <v>22000</v>
      </c>
      <c r="E105" s="337" t="s">
        <v>1729</v>
      </c>
      <c r="F105" s="337" t="s">
        <v>134</v>
      </c>
      <c r="G105" s="337" t="s">
        <v>224</v>
      </c>
      <c r="H105" s="338" t="s">
        <v>2186</v>
      </c>
      <c r="I105" s="337" t="s">
        <v>30</v>
      </c>
      <c r="J105" s="48" t="s">
        <v>235</v>
      </c>
      <c r="K105" s="337">
        <v>2021</v>
      </c>
      <c r="L105" s="48" t="s">
        <v>235</v>
      </c>
      <c r="M105" s="48" t="s">
        <v>235</v>
      </c>
      <c r="N105" s="337" t="s">
        <v>134</v>
      </c>
      <c r="O105" s="337" t="s">
        <v>43</v>
      </c>
      <c r="P105" s="337" t="s">
        <v>237</v>
      </c>
      <c r="Q105" s="337" t="s">
        <v>134</v>
      </c>
    </row>
    <row r="106" spans="1:17" ht="39" x14ac:dyDescent="0.2">
      <c r="A106" s="342">
        <v>3.5</v>
      </c>
      <c r="B106" s="342">
        <v>4.2</v>
      </c>
      <c r="C106" s="343" t="s">
        <v>2857</v>
      </c>
      <c r="D106" s="344">
        <f>SUM(D107:D112)</f>
        <v>1275110</v>
      </c>
      <c r="E106" s="342"/>
      <c r="F106" s="342" t="s">
        <v>91</v>
      </c>
      <c r="G106" s="342" t="s">
        <v>2764</v>
      </c>
      <c r="H106" s="343" t="s">
        <v>2270</v>
      </c>
      <c r="I106" s="342" t="s">
        <v>30</v>
      </c>
      <c r="J106" s="353" t="s">
        <v>235</v>
      </c>
      <c r="K106" s="52" t="s">
        <v>235</v>
      </c>
      <c r="L106" s="353">
        <f>SUM(L107:L112)</f>
        <v>27</v>
      </c>
      <c r="M106" s="353">
        <f>SUM(M107:M112)</f>
        <v>56</v>
      </c>
      <c r="N106" s="342" t="s">
        <v>134</v>
      </c>
      <c r="O106" s="342" t="s">
        <v>775</v>
      </c>
      <c r="P106" s="342" t="s">
        <v>237</v>
      </c>
      <c r="Q106" s="342" t="s">
        <v>134</v>
      </c>
    </row>
    <row r="107" spans="1:17" ht="48" customHeight="1" x14ac:dyDescent="0.2">
      <c r="A107" s="337" t="s">
        <v>1419</v>
      </c>
      <c r="B107" s="337" t="s">
        <v>1622</v>
      </c>
      <c r="C107" s="338" t="s">
        <v>2611</v>
      </c>
      <c r="D107" s="341">
        <v>925000</v>
      </c>
      <c r="E107" s="337" t="s">
        <v>1657</v>
      </c>
      <c r="F107" s="337" t="s">
        <v>134</v>
      </c>
      <c r="G107" s="337" t="s">
        <v>105</v>
      </c>
      <c r="H107" s="338" t="s">
        <v>2187</v>
      </c>
      <c r="I107" s="337" t="s">
        <v>30</v>
      </c>
      <c r="J107" s="48" t="s">
        <v>235</v>
      </c>
      <c r="K107" s="337" t="s">
        <v>235</v>
      </c>
      <c r="L107" s="48">
        <v>4</v>
      </c>
      <c r="M107" s="48">
        <v>7</v>
      </c>
      <c r="N107" s="337" t="s">
        <v>134</v>
      </c>
      <c r="O107" s="337" t="s">
        <v>775</v>
      </c>
      <c r="P107" s="337" t="s">
        <v>237</v>
      </c>
      <c r="Q107" s="337" t="s">
        <v>134</v>
      </c>
    </row>
    <row r="108" spans="1:17" ht="49.5" customHeight="1" x14ac:dyDescent="0.2">
      <c r="A108" s="337" t="s">
        <v>1421</v>
      </c>
      <c r="B108" s="337" t="s">
        <v>101</v>
      </c>
      <c r="C108" s="338" t="s">
        <v>2487</v>
      </c>
      <c r="D108" s="341">
        <v>137610</v>
      </c>
      <c r="E108" s="337" t="s">
        <v>1657</v>
      </c>
      <c r="F108" s="337" t="s">
        <v>134</v>
      </c>
      <c r="G108" s="337" t="s">
        <v>105</v>
      </c>
      <c r="H108" s="338" t="s">
        <v>2188</v>
      </c>
      <c r="I108" s="337" t="s">
        <v>30</v>
      </c>
      <c r="J108" s="48" t="s">
        <v>235</v>
      </c>
      <c r="K108" s="337" t="s">
        <v>235</v>
      </c>
      <c r="L108" s="48">
        <v>11</v>
      </c>
      <c r="M108" s="48">
        <v>11</v>
      </c>
      <c r="N108" s="337" t="s">
        <v>134</v>
      </c>
      <c r="O108" s="337" t="s">
        <v>775</v>
      </c>
      <c r="P108" s="337" t="s">
        <v>237</v>
      </c>
      <c r="Q108" s="337" t="s">
        <v>134</v>
      </c>
    </row>
    <row r="109" spans="1:17" ht="52" x14ac:dyDescent="0.2">
      <c r="A109" s="337" t="s">
        <v>1424</v>
      </c>
      <c r="B109" s="337" t="s">
        <v>101</v>
      </c>
      <c r="C109" s="338" t="s">
        <v>2612</v>
      </c>
      <c r="D109" s="341">
        <v>148500</v>
      </c>
      <c r="E109" s="337" t="s">
        <v>1063</v>
      </c>
      <c r="F109" s="337" t="s">
        <v>134</v>
      </c>
      <c r="G109" s="337" t="s">
        <v>105</v>
      </c>
      <c r="H109" s="338" t="s">
        <v>2189</v>
      </c>
      <c r="I109" s="337" t="s">
        <v>30</v>
      </c>
      <c r="J109" s="48" t="s">
        <v>235</v>
      </c>
      <c r="K109" s="337" t="s">
        <v>235</v>
      </c>
      <c r="L109" s="48">
        <v>10</v>
      </c>
      <c r="M109" s="48">
        <v>33</v>
      </c>
      <c r="N109" s="337" t="s">
        <v>134</v>
      </c>
      <c r="O109" s="337" t="s">
        <v>775</v>
      </c>
      <c r="P109" s="337" t="s">
        <v>237</v>
      </c>
      <c r="Q109" s="337" t="s">
        <v>134</v>
      </c>
    </row>
    <row r="110" spans="1:17" ht="39" x14ac:dyDescent="0.2">
      <c r="A110" s="337" t="s">
        <v>1427</v>
      </c>
      <c r="B110" s="337" t="s">
        <v>1623</v>
      </c>
      <c r="C110" s="338" t="s">
        <v>2488</v>
      </c>
      <c r="D110" s="341">
        <v>35000</v>
      </c>
      <c r="E110" s="337" t="s">
        <v>1657</v>
      </c>
      <c r="F110" s="337" t="s">
        <v>134</v>
      </c>
      <c r="G110" s="337" t="s">
        <v>105</v>
      </c>
      <c r="H110" s="338" t="s">
        <v>2190</v>
      </c>
      <c r="I110" s="337" t="s">
        <v>30</v>
      </c>
      <c r="J110" s="48" t="s">
        <v>235</v>
      </c>
      <c r="K110" s="337" t="s">
        <v>235</v>
      </c>
      <c r="L110" s="48">
        <v>1</v>
      </c>
      <c r="M110" s="48">
        <v>2</v>
      </c>
      <c r="N110" s="337" t="s">
        <v>134</v>
      </c>
      <c r="O110" s="337" t="s">
        <v>775</v>
      </c>
      <c r="P110" s="337" t="s">
        <v>237</v>
      </c>
      <c r="Q110" s="337" t="s">
        <v>134</v>
      </c>
    </row>
    <row r="111" spans="1:17" ht="65" x14ac:dyDescent="0.2">
      <c r="A111" s="337" t="s">
        <v>1624</v>
      </c>
      <c r="B111" s="337" t="s">
        <v>1740</v>
      </c>
      <c r="C111" s="338" t="s">
        <v>2489</v>
      </c>
      <c r="D111" s="341">
        <v>22000</v>
      </c>
      <c r="E111" s="337" t="s">
        <v>17</v>
      </c>
      <c r="F111" s="337" t="s">
        <v>204</v>
      </c>
      <c r="G111" s="337" t="s">
        <v>134</v>
      </c>
      <c r="H111" s="338" t="s">
        <v>1716</v>
      </c>
      <c r="I111" s="337" t="s">
        <v>30</v>
      </c>
      <c r="J111" s="48" t="s">
        <v>235</v>
      </c>
      <c r="K111" s="337" t="s">
        <v>235</v>
      </c>
      <c r="L111" s="48">
        <v>1</v>
      </c>
      <c r="M111" s="48">
        <v>3</v>
      </c>
      <c r="N111" s="337" t="s">
        <v>134</v>
      </c>
      <c r="O111" s="337" t="s">
        <v>775</v>
      </c>
      <c r="P111" s="337" t="s">
        <v>237</v>
      </c>
      <c r="Q111" s="337" t="s">
        <v>134</v>
      </c>
    </row>
    <row r="112" spans="1:17" ht="65" x14ac:dyDescent="0.2">
      <c r="A112" s="337" t="s">
        <v>1625</v>
      </c>
      <c r="B112" s="337"/>
      <c r="C112" s="338" t="s">
        <v>2491</v>
      </c>
      <c r="D112" s="341">
        <v>7000</v>
      </c>
      <c r="E112" s="337" t="s">
        <v>469</v>
      </c>
      <c r="F112" s="337" t="s">
        <v>134</v>
      </c>
      <c r="G112" s="337" t="s">
        <v>1627</v>
      </c>
      <c r="H112" s="338" t="s">
        <v>2191</v>
      </c>
      <c r="I112" s="337" t="s">
        <v>18</v>
      </c>
      <c r="J112" s="48" t="s">
        <v>235</v>
      </c>
      <c r="K112" s="337" t="s">
        <v>235</v>
      </c>
      <c r="L112" s="48" t="s">
        <v>1741</v>
      </c>
      <c r="M112" s="48" t="s">
        <v>1626</v>
      </c>
      <c r="N112" s="116" t="s">
        <v>2656</v>
      </c>
      <c r="O112" s="337" t="s">
        <v>775</v>
      </c>
      <c r="P112" s="337" t="s">
        <v>237</v>
      </c>
      <c r="Q112" s="337" t="s">
        <v>134</v>
      </c>
    </row>
    <row r="113" spans="1:17" ht="35.25" customHeight="1" x14ac:dyDescent="0.2">
      <c r="A113" s="342">
        <v>3.6</v>
      </c>
      <c r="B113" s="342">
        <v>4.2</v>
      </c>
      <c r="C113" s="343" t="s">
        <v>2858</v>
      </c>
      <c r="D113" s="344">
        <f>SUM(D114:D118)</f>
        <v>35260</v>
      </c>
      <c r="E113" s="342"/>
      <c r="F113" s="342" t="s">
        <v>91</v>
      </c>
      <c r="G113" s="342" t="s">
        <v>2764</v>
      </c>
      <c r="H113" s="343" t="s">
        <v>2262</v>
      </c>
      <c r="I113" s="342" t="s">
        <v>30</v>
      </c>
      <c r="J113" s="353">
        <f>SUM(J114:J118)</f>
        <v>86</v>
      </c>
      <c r="K113" s="342">
        <v>2022</v>
      </c>
      <c r="L113" s="353">
        <f>SUM(L114:L118)</f>
        <v>125</v>
      </c>
      <c r="M113" s="353">
        <f>SUM(M114:M118)</f>
        <v>161</v>
      </c>
      <c r="N113" s="342" t="s">
        <v>134</v>
      </c>
      <c r="O113" s="342" t="s">
        <v>775</v>
      </c>
      <c r="P113" s="342" t="s">
        <v>237</v>
      </c>
      <c r="Q113" s="342" t="s">
        <v>134</v>
      </c>
    </row>
    <row r="114" spans="1:17" ht="69" customHeight="1" x14ac:dyDescent="0.2">
      <c r="A114" s="337" t="s">
        <v>1430</v>
      </c>
      <c r="B114" s="337" t="s">
        <v>1628</v>
      </c>
      <c r="C114" s="338" t="s">
        <v>2494</v>
      </c>
      <c r="D114" s="355">
        <v>3960</v>
      </c>
      <c r="E114" s="337" t="s">
        <v>1742</v>
      </c>
      <c r="F114" s="337" t="s">
        <v>134</v>
      </c>
      <c r="G114" s="337" t="s">
        <v>2810</v>
      </c>
      <c r="H114" s="338" t="s">
        <v>2262</v>
      </c>
      <c r="I114" s="337" t="s">
        <v>30</v>
      </c>
      <c r="J114" s="48">
        <v>3</v>
      </c>
      <c r="K114" s="337">
        <v>2022</v>
      </c>
      <c r="L114" s="48">
        <v>5</v>
      </c>
      <c r="M114" s="48">
        <v>8</v>
      </c>
      <c r="N114" s="337" t="s">
        <v>134</v>
      </c>
      <c r="O114" s="337" t="s">
        <v>775</v>
      </c>
      <c r="P114" s="337" t="s">
        <v>237</v>
      </c>
      <c r="Q114" s="337" t="s">
        <v>134</v>
      </c>
    </row>
    <row r="115" spans="1:17" ht="29.25" customHeight="1" x14ac:dyDescent="0.2">
      <c r="A115" s="401" t="s">
        <v>1436</v>
      </c>
      <c r="B115" s="401" t="s">
        <v>1629</v>
      </c>
      <c r="C115" s="404" t="s">
        <v>2495</v>
      </c>
      <c r="D115" s="534">
        <v>21300</v>
      </c>
      <c r="E115" s="401" t="s">
        <v>1742</v>
      </c>
      <c r="F115" s="401" t="s">
        <v>134</v>
      </c>
      <c r="G115" s="401" t="s">
        <v>2810</v>
      </c>
      <c r="H115" s="338" t="s">
        <v>1743</v>
      </c>
      <c r="I115" s="401" t="s">
        <v>30</v>
      </c>
      <c r="J115" s="48">
        <v>61</v>
      </c>
      <c r="K115" s="401">
        <v>2022</v>
      </c>
      <c r="L115" s="48">
        <v>90</v>
      </c>
      <c r="M115" s="48">
        <v>116</v>
      </c>
      <c r="N115" s="337" t="s">
        <v>134</v>
      </c>
      <c r="O115" s="337" t="s">
        <v>775</v>
      </c>
      <c r="P115" s="337" t="s">
        <v>237</v>
      </c>
      <c r="Q115" s="337" t="s">
        <v>134</v>
      </c>
    </row>
    <row r="116" spans="1:17" ht="29.25" customHeight="1" x14ac:dyDescent="0.2">
      <c r="A116" s="401"/>
      <c r="B116" s="401"/>
      <c r="C116" s="404"/>
      <c r="D116" s="534"/>
      <c r="E116" s="401"/>
      <c r="F116" s="401"/>
      <c r="G116" s="401"/>
      <c r="H116" s="338" t="s">
        <v>2259</v>
      </c>
      <c r="I116" s="401"/>
      <c r="J116" s="48">
        <v>15</v>
      </c>
      <c r="K116" s="401"/>
      <c r="L116" s="48">
        <v>20</v>
      </c>
      <c r="M116" s="48">
        <v>22</v>
      </c>
      <c r="N116" s="337" t="s">
        <v>134</v>
      </c>
      <c r="O116" s="337" t="s">
        <v>775</v>
      </c>
      <c r="P116" s="337" t="s">
        <v>237</v>
      </c>
      <c r="Q116" s="337" t="s">
        <v>134</v>
      </c>
    </row>
    <row r="117" spans="1:17" ht="29.25" customHeight="1" x14ac:dyDescent="0.2">
      <c r="A117" s="401"/>
      <c r="B117" s="401"/>
      <c r="C117" s="404"/>
      <c r="D117" s="534"/>
      <c r="E117" s="401"/>
      <c r="F117" s="401"/>
      <c r="G117" s="401"/>
      <c r="H117" s="338" t="s">
        <v>2252</v>
      </c>
      <c r="I117" s="401"/>
      <c r="J117" s="48">
        <v>7</v>
      </c>
      <c r="K117" s="401"/>
      <c r="L117" s="48">
        <v>10</v>
      </c>
      <c r="M117" s="48">
        <v>15</v>
      </c>
      <c r="N117" s="337" t="s">
        <v>134</v>
      </c>
      <c r="O117" s="337" t="s">
        <v>775</v>
      </c>
      <c r="P117" s="337" t="s">
        <v>237</v>
      </c>
      <c r="Q117" s="337" t="s">
        <v>134</v>
      </c>
    </row>
    <row r="118" spans="1:17" ht="52" x14ac:dyDescent="0.2">
      <c r="A118" s="337" t="s">
        <v>1630</v>
      </c>
      <c r="B118" s="337" t="s">
        <v>63</v>
      </c>
      <c r="C118" s="338" t="s">
        <v>2497</v>
      </c>
      <c r="D118" s="355">
        <v>10000</v>
      </c>
      <c r="E118" s="337" t="s">
        <v>17</v>
      </c>
      <c r="F118" s="337" t="s">
        <v>134</v>
      </c>
      <c r="G118" s="337" t="s">
        <v>2810</v>
      </c>
      <c r="H118" s="338" t="s">
        <v>2815</v>
      </c>
      <c r="I118" s="337" t="s">
        <v>579</v>
      </c>
      <c r="J118" s="48" t="s">
        <v>235</v>
      </c>
      <c r="K118" s="48" t="s">
        <v>235</v>
      </c>
      <c r="L118" s="48" t="s">
        <v>235</v>
      </c>
      <c r="M118" s="48" t="s">
        <v>235</v>
      </c>
      <c r="N118" s="337" t="s">
        <v>134</v>
      </c>
      <c r="O118" s="337" t="s">
        <v>775</v>
      </c>
      <c r="P118" s="337" t="s">
        <v>237</v>
      </c>
      <c r="Q118" s="337" t="s">
        <v>134</v>
      </c>
    </row>
    <row r="119" spans="1:17" ht="52" x14ac:dyDescent="0.2">
      <c r="A119" s="342">
        <v>3.7</v>
      </c>
      <c r="B119" s="342">
        <v>4.2</v>
      </c>
      <c r="C119" s="343" t="s">
        <v>2895</v>
      </c>
      <c r="D119" s="344">
        <f>SUM(D120:D124)</f>
        <v>1760000</v>
      </c>
      <c r="E119" s="342"/>
      <c r="F119" s="342" t="s">
        <v>91</v>
      </c>
      <c r="G119" s="342" t="s">
        <v>2764</v>
      </c>
      <c r="H119" s="343" t="s">
        <v>1631</v>
      </c>
      <c r="I119" s="342" t="s">
        <v>348</v>
      </c>
      <c r="J119" s="293">
        <v>0.61350000000000005</v>
      </c>
      <c r="K119" s="342">
        <v>2020</v>
      </c>
      <c r="L119" s="293">
        <v>0.71</v>
      </c>
      <c r="M119" s="293">
        <v>0.81</v>
      </c>
      <c r="N119" s="342" t="s">
        <v>2081</v>
      </c>
      <c r="O119" s="342" t="s">
        <v>1633</v>
      </c>
      <c r="P119" s="342" t="s">
        <v>237</v>
      </c>
      <c r="Q119" s="342" t="s">
        <v>639</v>
      </c>
    </row>
    <row r="120" spans="1:17" ht="39" x14ac:dyDescent="0.2">
      <c r="A120" s="337" t="s">
        <v>1440</v>
      </c>
      <c r="B120" s="337" t="s">
        <v>1744</v>
      </c>
      <c r="C120" s="338" t="s">
        <v>2613</v>
      </c>
      <c r="D120" s="341">
        <v>1000000</v>
      </c>
      <c r="E120" s="337" t="s">
        <v>17</v>
      </c>
      <c r="F120" s="337" t="s">
        <v>196</v>
      </c>
      <c r="G120" s="337" t="s">
        <v>1632</v>
      </c>
      <c r="H120" s="338" t="s">
        <v>1631</v>
      </c>
      <c r="I120" s="337" t="s">
        <v>348</v>
      </c>
      <c r="J120" s="292">
        <v>0.61350000000000005</v>
      </c>
      <c r="K120" s="337">
        <v>2020</v>
      </c>
      <c r="L120" s="292">
        <v>0.71</v>
      </c>
      <c r="M120" s="292">
        <v>0.81</v>
      </c>
      <c r="N120" s="337" t="s">
        <v>2081</v>
      </c>
      <c r="O120" s="337" t="s">
        <v>1633</v>
      </c>
      <c r="P120" s="337" t="s">
        <v>237</v>
      </c>
      <c r="Q120" s="337" t="s">
        <v>639</v>
      </c>
    </row>
    <row r="121" spans="1:17" ht="39" x14ac:dyDescent="0.2">
      <c r="A121" s="337" t="s">
        <v>1443</v>
      </c>
      <c r="B121" s="337" t="s">
        <v>1634</v>
      </c>
      <c r="C121" s="338" t="s">
        <v>2502</v>
      </c>
      <c r="D121" s="341">
        <v>575000</v>
      </c>
      <c r="E121" s="337" t="s">
        <v>1745</v>
      </c>
      <c r="F121" s="337" t="s">
        <v>196</v>
      </c>
      <c r="G121" s="337" t="s">
        <v>1632</v>
      </c>
      <c r="H121" s="338" t="s">
        <v>2248</v>
      </c>
      <c r="I121" s="337" t="s">
        <v>18</v>
      </c>
      <c r="J121" s="48" t="s">
        <v>235</v>
      </c>
      <c r="K121" s="48" t="s">
        <v>235</v>
      </c>
      <c r="L121" s="48" t="s">
        <v>235</v>
      </c>
      <c r="M121" s="48" t="s">
        <v>235</v>
      </c>
      <c r="N121" s="337" t="s">
        <v>196</v>
      </c>
      <c r="O121" s="339" t="s">
        <v>775</v>
      </c>
      <c r="P121" s="337" t="s">
        <v>237</v>
      </c>
      <c r="Q121" s="337" t="s">
        <v>196</v>
      </c>
    </row>
    <row r="122" spans="1:17" ht="39" x14ac:dyDescent="0.2">
      <c r="A122" s="337" t="s">
        <v>1445</v>
      </c>
      <c r="B122" s="337" t="s">
        <v>69</v>
      </c>
      <c r="C122" s="338" t="s">
        <v>2503</v>
      </c>
      <c r="D122" s="341">
        <v>45000</v>
      </c>
      <c r="E122" s="337" t="s">
        <v>1745</v>
      </c>
      <c r="F122" s="337" t="s">
        <v>196</v>
      </c>
      <c r="G122" s="337" t="s">
        <v>39</v>
      </c>
      <c r="H122" s="338" t="s">
        <v>1635</v>
      </c>
      <c r="I122" s="337" t="s">
        <v>30</v>
      </c>
      <c r="J122" s="48">
        <v>0</v>
      </c>
      <c r="K122" s="337">
        <v>2022</v>
      </c>
      <c r="L122" s="48">
        <v>3</v>
      </c>
      <c r="M122" s="48">
        <v>3</v>
      </c>
      <c r="N122" s="337" t="s">
        <v>2082</v>
      </c>
      <c r="O122" s="339" t="s">
        <v>775</v>
      </c>
      <c r="P122" s="337" t="s">
        <v>237</v>
      </c>
      <c r="Q122" s="337" t="s">
        <v>196</v>
      </c>
    </row>
    <row r="123" spans="1:17" ht="52" x14ac:dyDescent="0.2">
      <c r="A123" s="337" t="s">
        <v>1446</v>
      </c>
      <c r="B123" s="337"/>
      <c r="C123" s="338" t="s">
        <v>2505</v>
      </c>
      <c r="D123" s="341">
        <v>100000</v>
      </c>
      <c r="E123" s="337" t="s">
        <v>1745</v>
      </c>
      <c r="F123" s="337" t="s">
        <v>196</v>
      </c>
      <c r="G123" s="337" t="s">
        <v>134</v>
      </c>
      <c r="H123" s="338" t="s">
        <v>1636</v>
      </c>
      <c r="I123" s="337" t="s">
        <v>1858</v>
      </c>
      <c r="J123" s="309" t="s">
        <v>2003</v>
      </c>
      <c r="K123" s="337">
        <v>2021</v>
      </c>
      <c r="L123" s="48">
        <v>55</v>
      </c>
      <c r="M123" s="48">
        <v>52</v>
      </c>
      <c r="N123" s="337" t="s">
        <v>1654</v>
      </c>
      <c r="O123" s="337" t="s">
        <v>2084</v>
      </c>
      <c r="P123" s="337" t="s">
        <v>237</v>
      </c>
      <c r="Q123" s="337" t="s">
        <v>196</v>
      </c>
    </row>
    <row r="124" spans="1:17" ht="78" x14ac:dyDescent="0.2">
      <c r="A124" s="337" t="s">
        <v>1449</v>
      </c>
      <c r="B124" s="337" t="s">
        <v>2599</v>
      </c>
      <c r="C124" s="338" t="s">
        <v>2507</v>
      </c>
      <c r="D124" s="341">
        <v>40000</v>
      </c>
      <c r="E124" s="337" t="s">
        <v>241</v>
      </c>
      <c r="F124" s="337" t="s">
        <v>196</v>
      </c>
      <c r="G124" s="337" t="s">
        <v>1632</v>
      </c>
      <c r="H124" s="338" t="s">
        <v>2245</v>
      </c>
      <c r="I124" s="337" t="s">
        <v>30</v>
      </c>
      <c r="J124" s="48">
        <v>1</v>
      </c>
      <c r="K124" s="337">
        <v>2022</v>
      </c>
      <c r="L124" s="48">
        <v>2</v>
      </c>
      <c r="M124" s="48">
        <v>3</v>
      </c>
      <c r="N124" s="337" t="s">
        <v>196</v>
      </c>
      <c r="O124" s="339" t="s">
        <v>775</v>
      </c>
      <c r="P124" s="337" t="s">
        <v>237</v>
      </c>
      <c r="Q124" s="337" t="s">
        <v>196</v>
      </c>
    </row>
    <row r="125" spans="1:17" ht="69" customHeight="1" x14ac:dyDescent="0.2">
      <c r="A125" s="342">
        <v>3.8</v>
      </c>
      <c r="B125" s="342">
        <v>9.3000000000000007</v>
      </c>
      <c r="C125" s="345" t="s">
        <v>2508</v>
      </c>
      <c r="D125" s="306">
        <f>SUM(D126:D131)</f>
        <v>7914414.2999999998</v>
      </c>
      <c r="E125" s="342"/>
      <c r="F125" s="342" t="s">
        <v>1747</v>
      </c>
      <c r="G125" s="342" t="s">
        <v>1724</v>
      </c>
      <c r="H125" s="343" t="s">
        <v>2243</v>
      </c>
      <c r="I125" s="342" t="s">
        <v>579</v>
      </c>
      <c r="J125" s="353"/>
      <c r="K125" s="342"/>
      <c r="L125" s="353"/>
      <c r="M125" s="353"/>
      <c r="N125" s="337" t="s">
        <v>774</v>
      </c>
      <c r="O125" s="339" t="s">
        <v>775</v>
      </c>
      <c r="P125" s="337" t="s">
        <v>237</v>
      </c>
      <c r="Q125" s="337" t="s">
        <v>150</v>
      </c>
    </row>
    <row r="126" spans="1:17" ht="52" x14ac:dyDescent="0.2">
      <c r="A126" s="337" t="s">
        <v>1453</v>
      </c>
      <c r="B126" s="337" t="s">
        <v>2600</v>
      </c>
      <c r="C126" s="339" t="s">
        <v>1748</v>
      </c>
      <c r="D126" s="355">
        <v>492622.2</v>
      </c>
      <c r="E126" s="337" t="s">
        <v>1746</v>
      </c>
      <c r="F126" s="337" t="s">
        <v>119</v>
      </c>
      <c r="G126" s="337" t="s">
        <v>150</v>
      </c>
      <c r="H126" s="339" t="s">
        <v>2240</v>
      </c>
      <c r="I126" s="337" t="s">
        <v>18</v>
      </c>
      <c r="J126" s="48">
        <v>65</v>
      </c>
      <c r="K126" s="337">
        <v>2021</v>
      </c>
      <c r="L126" s="48">
        <v>60</v>
      </c>
      <c r="M126" s="48">
        <v>55</v>
      </c>
      <c r="N126" s="337" t="s">
        <v>774</v>
      </c>
      <c r="O126" s="339" t="s">
        <v>775</v>
      </c>
      <c r="P126" s="337" t="s">
        <v>237</v>
      </c>
      <c r="Q126" s="337" t="s">
        <v>150</v>
      </c>
    </row>
    <row r="127" spans="1:17" ht="65" x14ac:dyDescent="0.2">
      <c r="A127" s="337" t="s">
        <v>1457</v>
      </c>
      <c r="B127" s="337" t="s">
        <v>2602</v>
      </c>
      <c r="C127" s="338" t="s">
        <v>1749</v>
      </c>
      <c r="D127" s="355">
        <v>2648063.7999999998</v>
      </c>
      <c r="E127" s="337" t="s">
        <v>1746</v>
      </c>
      <c r="F127" s="337" t="s">
        <v>1144</v>
      </c>
      <c r="G127" s="337" t="s">
        <v>150</v>
      </c>
      <c r="H127" s="339" t="s">
        <v>2239</v>
      </c>
      <c r="I127" s="337" t="s">
        <v>18</v>
      </c>
      <c r="J127" s="48">
        <v>95</v>
      </c>
      <c r="K127" s="337">
        <v>2021</v>
      </c>
      <c r="L127" s="48">
        <v>96</v>
      </c>
      <c r="M127" s="48">
        <v>98</v>
      </c>
      <c r="N127" s="337" t="s">
        <v>774</v>
      </c>
      <c r="O127" s="339" t="s">
        <v>775</v>
      </c>
      <c r="P127" s="337" t="s">
        <v>237</v>
      </c>
      <c r="Q127" s="337" t="s">
        <v>150</v>
      </c>
    </row>
    <row r="128" spans="1:17" ht="65" x14ac:dyDescent="0.2">
      <c r="A128" s="337" t="s">
        <v>1459</v>
      </c>
      <c r="B128" s="337" t="s">
        <v>2603</v>
      </c>
      <c r="C128" s="338" t="s">
        <v>1750</v>
      </c>
      <c r="D128" s="355">
        <v>2828030.9</v>
      </c>
      <c r="E128" s="337" t="s">
        <v>1746</v>
      </c>
      <c r="F128" s="337" t="s">
        <v>119</v>
      </c>
      <c r="G128" s="337" t="s">
        <v>150</v>
      </c>
      <c r="H128" s="339" t="s">
        <v>1637</v>
      </c>
      <c r="I128" s="337" t="s">
        <v>18</v>
      </c>
      <c r="J128" s="48">
        <v>55</v>
      </c>
      <c r="K128" s="337">
        <v>2021</v>
      </c>
      <c r="L128" s="48">
        <v>60</v>
      </c>
      <c r="M128" s="48">
        <v>65</v>
      </c>
      <c r="N128" s="337" t="s">
        <v>774</v>
      </c>
      <c r="O128" s="339" t="s">
        <v>775</v>
      </c>
      <c r="P128" s="337" t="s">
        <v>237</v>
      </c>
      <c r="Q128" s="337" t="s">
        <v>150</v>
      </c>
    </row>
    <row r="129" spans="1:17" ht="91" x14ac:dyDescent="0.2">
      <c r="A129" s="337" t="s">
        <v>1751</v>
      </c>
      <c r="B129" s="337" t="s">
        <v>2604</v>
      </c>
      <c r="C129" s="338" t="s">
        <v>1752</v>
      </c>
      <c r="D129" s="355">
        <v>1087169</v>
      </c>
      <c r="E129" s="337" t="s">
        <v>2831</v>
      </c>
      <c r="F129" s="337" t="s">
        <v>210</v>
      </c>
      <c r="G129" s="337" t="s">
        <v>150</v>
      </c>
      <c r="H129" s="339" t="s">
        <v>1638</v>
      </c>
      <c r="I129" s="337" t="s">
        <v>18</v>
      </c>
      <c r="J129" s="48">
        <v>40</v>
      </c>
      <c r="K129" s="337">
        <v>2020</v>
      </c>
      <c r="L129" s="48">
        <v>25</v>
      </c>
      <c r="M129" s="48">
        <v>0</v>
      </c>
      <c r="N129" s="337" t="s">
        <v>774</v>
      </c>
      <c r="O129" s="339" t="s">
        <v>775</v>
      </c>
      <c r="P129" s="337" t="s">
        <v>237</v>
      </c>
      <c r="Q129" s="337" t="s">
        <v>150</v>
      </c>
    </row>
    <row r="130" spans="1:17" ht="52" x14ac:dyDescent="0.2">
      <c r="A130" s="337" t="s">
        <v>1753</v>
      </c>
      <c r="B130" s="337" t="s">
        <v>2604</v>
      </c>
      <c r="C130" s="338" t="s">
        <v>1754</v>
      </c>
      <c r="D130" s="355">
        <v>830237.8</v>
      </c>
      <c r="E130" s="337" t="s">
        <v>1746</v>
      </c>
      <c r="F130" s="337" t="s">
        <v>210</v>
      </c>
      <c r="G130" s="337" t="s">
        <v>150</v>
      </c>
      <c r="H130" s="339" t="s">
        <v>1639</v>
      </c>
      <c r="I130" s="337" t="s">
        <v>18</v>
      </c>
      <c r="J130" s="48">
        <v>18</v>
      </c>
      <c r="K130" s="337">
        <v>2020</v>
      </c>
      <c r="L130" s="48">
        <v>10</v>
      </c>
      <c r="M130" s="48">
        <v>0</v>
      </c>
      <c r="N130" s="337" t="s">
        <v>774</v>
      </c>
      <c r="O130" s="339" t="s">
        <v>775</v>
      </c>
      <c r="P130" s="337" t="s">
        <v>237</v>
      </c>
      <c r="Q130" s="337" t="s">
        <v>150</v>
      </c>
    </row>
    <row r="131" spans="1:17" ht="91" x14ac:dyDescent="0.2">
      <c r="A131" s="337" t="s">
        <v>1755</v>
      </c>
      <c r="B131" s="337" t="s">
        <v>2599</v>
      </c>
      <c r="C131" s="338" t="s">
        <v>1756</v>
      </c>
      <c r="D131" s="355">
        <v>28290.6</v>
      </c>
      <c r="E131" s="337" t="s">
        <v>2831</v>
      </c>
      <c r="F131" s="337" t="s">
        <v>150</v>
      </c>
      <c r="G131" s="337" t="s">
        <v>1757</v>
      </c>
      <c r="H131" s="339" t="s">
        <v>1758</v>
      </c>
      <c r="I131" s="337" t="s">
        <v>18</v>
      </c>
      <c r="J131" s="48">
        <v>30</v>
      </c>
      <c r="K131" s="337">
        <v>2021</v>
      </c>
      <c r="L131" s="48">
        <v>90</v>
      </c>
      <c r="M131" s="48">
        <v>100</v>
      </c>
      <c r="N131" s="337" t="s">
        <v>774</v>
      </c>
      <c r="O131" s="339" t="s">
        <v>775</v>
      </c>
      <c r="P131" s="337" t="s">
        <v>237</v>
      </c>
      <c r="Q131" s="337" t="s">
        <v>150</v>
      </c>
    </row>
  </sheetData>
  <mergeCells count="142">
    <mergeCell ref="K115:K117"/>
    <mergeCell ref="P98:P101"/>
    <mergeCell ref="Q98:Q101"/>
    <mergeCell ref="A115:A117"/>
    <mergeCell ref="B115:B117"/>
    <mergeCell ref="C115:C117"/>
    <mergeCell ref="D115:D117"/>
    <mergeCell ref="E115:E117"/>
    <mergeCell ref="F115:F117"/>
    <mergeCell ref="G115:G117"/>
    <mergeCell ref="I115:I117"/>
    <mergeCell ref="F98:F101"/>
    <mergeCell ref="G98:G101"/>
    <mergeCell ref="I98:I101"/>
    <mergeCell ref="K98:K101"/>
    <mergeCell ref="N98:N101"/>
    <mergeCell ref="O98:O101"/>
    <mergeCell ref="A90:A91"/>
    <mergeCell ref="B90:B91"/>
    <mergeCell ref="C90:C91"/>
    <mergeCell ref="F90:F91"/>
    <mergeCell ref="G90:G91"/>
    <mergeCell ref="A98:A101"/>
    <mergeCell ref="B98:B101"/>
    <mergeCell ref="C98:C101"/>
    <mergeCell ref="D98:D101"/>
    <mergeCell ref="E98:E101"/>
    <mergeCell ref="D78:D79"/>
    <mergeCell ref="E78:E79"/>
    <mergeCell ref="F78:F79"/>
    <mergeCell ref="G78:G79"/>
    <mergeCell ref="A87:A89"/>
    <mergeCell ref="B87:B89"/>
    <mergeCell ref="C87:C89"/>
    <mergeCell ref="A71:A73"/>
    <mergeCell ref="B71:B73"/>
    <mergeCell ref="C71:C73"/>
    <mergeCell ref="A78:A79"/>
    <mergeCell ref="B78:B79"/>
    <mergeCell ref="C78:C79"/>
    <mergeCell ref="A66:A68"/>
    <mergeCell ref="B66:B68"/>
    <mergeCell ref="C66:C68"/>
    <mergeCell ref="A69:A70"/>
    <mergeCell ref="B69:B70"/>
    <mergeCell ref="C69:C70"/>
    <mergeCell ref="A61:A62"/>
    <mergeCell ref="B61:B62"/>
    <mergeCell ref="C61:C62"/>
    <mergeCell ref="A63:A65"/>
    <mergeCell ref="B63:B65"/>
    <mergeCell ref="C63:C65"/>
    <mergeCell ref="A58:A59"/>
    <mergeCell ref="B58:B59"/>
    <mergeCell ref="C58:C59"/>
    <mergeCell ref="D58:D59"/>
    <mergeCell ref="E58:E59"/>
    <mergeCell ref="F58:F59"/>
    <mergeCell ref="G58:G59"/>
    <mergeCell ref="F63:F65"/>
    <mergeCell ref="G63:G65"/>
    <mergeCell ref="P53:P54"/>
    <mergeCell ref="Q53:Q54"/>
    <mergeCell ref="A55:A57"/>
    <mergeCell ref="B55:B57"/>
    <mergeCell ref="C55:C57"/>
    <mergeCell ref="D55:D57"/>
    <mergeCell ref="E55:E57"/>
    <mergeCell ref="F55:F57"/>
    <mergeCell ref="G55:G57"/>
    <mergeCell ref="N55:N57"/>
    <mergeCell ref="D53:D54"/>
    <mergeCell ref="E53:E54"/>
    <mergeCell ref="F53:F54"/>
    <mergeCell ref="G53:G54"/>
    <mergeCell ref="N53:N54"/>
    <mergeCell ref="O53:O54"/>
    <mergeCell ref="O55:O57"/>
    <mergeCell ref="P55:P57"/>
    <mergeCell ref="Q55:Q57"/>
    <mergeCell ref="A47:A48"/>
    <mergeCell ref="B47:B48"/>
    <mergeCell ref="C47:C48"/>
    <mergeCell ref="A53:A54"/>
    <mergeCell ref="B53:B54"/>
    <mergeCell ref="C53:C54"/>
    <mergeCell ref="A43:A44"/>
    <mergeCell ref="B43:B44"/>
    <mergeCell ref="C43:C44"/>
    <mergeCell ref="F43:F44"/>
    <mergeCell ref="G43:G44"/>
    <mergeCell ref="A45:A46"/>
    <mergeCell ref="B45:B46"/>
    <mergeCell ref="C45:C46"/>
    <mergeCell ref="D45:D46"/>
    <mergeCell ref="E45:E46"/>
    <mergeCell ref="G30:G32"/>
    <mergeCell ref="A40:A42"/>
    <mergeCell ref="B40:B42"/>
    <mergeCell ref="C40:C42"/>
    <mergeCell ref="F40:F42"/>
    <mergeCell ref="G40:G42"/>
    <mergeCell ref="N24:N25"/>
    <mergeCell ref="O24:O25"/>
    <mergeCell ref="P24:P25"/>
    <mergeCell ref="Q24:Q25"/>
    <mergeCell ref="A30:A32"/>
    <mergeCell ref="B30:B32"/>
    <mergeCell ref="C30:C32"/>
    <mergeCell ref="D30:D32"/>
    <mergeCell ref="E30:E32"/>
    <mergeCell ref="F30:F32"/>
    <mergeCell ref="G18:G23"/>
    <mergeCell ref="A24:A29"/>
    <mergeCell ref="B24:B29"/>
    <mergeCell ref="C24:C29"/>
    <mergeCell ref="D24:D29"/>
    <mergeCell ref="E24:E29"/>
    <mergeCell ref="F24:F28"/>
    <mergeCell ref="G24:G28"/>
    <mergeCell ref="A18:A23"/>
    <mergeCell ref="B18:B23"/>
    <mergeCell ref="C18:C23"/>
    <mergeCell ref="D18:D23"/>
    <mergeCell ref="E18:E23"/>
    <mergeCell ref="F18:F23"/>
    <mergeCell ref="J4:K4"/>
    <mergeCell ref="L4:M4"/>
    <mergeCell ref="N4:N5"/>
    <mergeCell ref="O4:O5"/>
    <mergeCell ref="P4:P5"/>
    <mergeCell ref="Q4:Q5"/>
    <mergeCell ref="N1:Q1"/>
    <mergeCell ref="A2:Q2"/>
    <mergeCell ref="A4:A5"/>
    <mergeCell ref="B4:B5"/>
    <mergeCell ref="C4:C5"/>
    <mergeCell ref="D4:D5"/>
    <mergeCell ref="E4:E5"/>
    <mergeCell ref="F4:G4"/>
    <mergeCell ref="H4:H5"/>
    <mergeCell ref="I4:I5"/>
  </mergeCells>
  <pageMargins left="0.7" right="0.7" top="0.75" bottom="0.75" header="0.3" footer="0.3"/>
  <pageSetup paperSize="8" scale="6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pageSetUpPr fitToPage="1"/>
  </sheetPr>
  <dimension ref="A1:Q144"/>
  <sheetViews>
    <sheetView view="pageBreakPreview" zoomScale="70" zoomScaleNormal="85" zoomScaleSheetLayoutView="70" zoomScalePageLayoutView="85" workbookViewId="0">
      <selection activeCell="H19" sqref="H19"/>
    </sheetView>
  </sheetViews>
  <sheetFormatPr baseColWidth="10" defaultColWidth="9.1640625" defaultRowHeight="13" x14ac:dyDescent="0.2"/>
  <cols>
    <col min="1" max="1" width="6.6640625" style="11" bestFit="1" customWidth="1"/>
    <col min="2" max="2" width="15.6640625" style="135" customWidth="1"/>
    <col min="3" max="3" width="35.6640625" style="135" customWidth="1"/>
    <col min="4" max="5" width="15.6640625" style="11" customWidth="1"/>
    <col min="6" max="6" width="15.6640625" style="135" customWidth="1"/>
    <col min="7" max="7" width="15.6640625" style="11" customWidth="1"/>
    <col min="8" max="8" width="35.6640625" style="11" customWidth="1"/>
    <col min="9" max="9" width="15.6640625" style="27" customWidth="1"/>
    <col min="10" max="10" width="20.6640625" style="29" customWidth="1"/>
    <col min="11" max="11" width="15.6640625" style="39" customWidth="1"/>
    <col min="12" max="13" width="15.6640625" style="29" customWidth="1"/>
    <col min="14" max="17" width="15.6640625" style="135" customWidth="1"/>
    <col min="18" max="21" width="14.5" style="11" bestFit="1" customWidth="1"/>
    <col min="22" max="16384" width="9.1640625" style="11"/>
  </cols>
  <sheetData>
    <row r="1" spans="1:17" ht="72.75" customHeight="1" x14ac:dyDescent="0.2">
      <c r="A1" s="28"/>
      <c r="B1" s="28"/>
      <c r="C1" s="174"/>
      <c r="D1" s="27"/>
      <c r="E1" s="28"/>
      <c r="F1" s="28"/>
      <c r="G1" s="28"/>
      <c r="H1" s="174"/>
      <c r="I1" s="28"/>
      <c r="K1" s="28"/>
      <c r="N1" s="533" t="s">
        <v>1759</v>
      </c>
      <c r="O1" s="533"/>
      <c r="P1" s="533"/>
      <c r="Q1" s="533"/>
    </row>
    <row r="2" spans="1:17" x14ac:dyDescent="0.2">
      <c r="A2" s="134"/>
      <c r="B2" s="134"/>
      <c r="C2" s="397" t="s">
        <v>2849</v>
      </c>
      <c r="D2" s="397"/>
      <c r="E2" s="397"/>
      <c r="F2" s="397"/>
      <c r="G2" s="397"/>
      <c r="H2" s="397"/>
      <c r="I2" s="397"/>
      <c r="J2" s="397"/>
      <c r="K2" s="397"/>
      <c r="L2" s="397"/>
      <c r="M2" s="397"/>
      <c r="N2" s="397"/>
      <c r="O2" s="397"/>
      <c r="P2" s="397"/>
      <c r="Q2" s="397"/>
    </row>
    <row r="3" spans="1:17" x14ac:dyDescent="0.2">
      <c r="A3" s="28"/>
      <c r="B3" s="28"/>
      <c r="C3" s="398"/>
      <c r="D3" s="398"/>
      <c r="E3" s="398"/>
      <c r="F3" s="398"/>
      <c r="G3" s="398"/>
      <c r="H3" s="398"/>
      <c r="I3" s="398"/>
      <c r="J3" s="398"/>
      <c r="K3" s="398"/>
      <c r="L3" s="398"/>
      <c r="M3" s="398"/>
      <c r="N3" s="398"/>
      <c r="O3" s="398"/>
      <c r="P3" s="398"/>
      <c r="Q3" s="398"/>
    </row>
    <row r="4" spans="1:17" ht="30" customHeight="1" x14ac:dyDescent="0.2">
      <c r="A4" s="399" t="s">
        <v>0</v>
      </c>
      <c r="B4" s="395" t="s">
        <v>215</v>
      </c>
      <c r="C4" s="395" t="s">
        <v>216</v>
      </c>
      <c r="D4" s="400" t="s">
        <v>1</v>
      </c>
      <c r="E4" s="395" t="s">
        <v>2</v>
      </c>
      <c r="F4" s="395" t="s">
        <v>218</v>
      </c>
      <c r="G4" s="395"/>
      <c r="H4" s="395" t="s">
        <v>3</v>
      </c>
      <c r="I4" s="393" t="s">
        <v>4</v>
      </c>
      <c r="J4" s="393" t="s">
        <v>5</v>
      </c>
      <c r="K4" s="393"/>
      <c r="L4" s="394" t="s">
        <v>6</v>
      </c>
      <c r="M4" s="394"/>
      <c r="N4" s="395" t="s">
        <v>7</v>
      </c>
      <c r="O4" s="395" t="s">
        <v>8</v>
      </c>
      <c r="P4" s="395" t="s">
        <v>9</v>
      </c>
      <c r="Q4" s="395" t="s">
        <v>10</v>
      </c>
    </row>
    <row r="5" spans="1:17" ht="51.75" customHeight="1" x14ac:dyDescent="0.2">
      <c r="A5" s="399"/>
      <c r="B5" s="395"/>
      <c r="C5" s="395"/>
      <c r="D5" s="400"/>
      <c r="E5" s="395"/>
      <c r="F5" s="175" t="s">
        <v>11</v>
      </c>
      <c r="G5" s="175" t="s">
        <v>12</v>
      </c>
      <c r="H5" s="395"/>
      <c r="I5" s="393"/>
      <c r="J5" s="201" t="s">
        <v>13</v>
      </c>
      <c r="K5" s="176" t="s">
        <v>14</v>
      </c>
      <c r="L5" s="201" t="s">
        <v>219</v>
      </c>
      <c r="M5" s="201" t="s">
        <v>220</v>
      </c>
      <c r="N5" s="395"/>
      <c r="O5" s="395"/>
      <c r="P5" s="395"/>
      <c r="Q5" s="395"/>
    </row>
    <row r="6" spans="1:17" x14ac:dyDescent="0.2">
      <c r="A6" s="170">
        <v>0</v>
      </c>
      <c r="B6" s="175">
        <v>1</v>
      </c>
      <c r="C6" s="175">
        <v>2</v>
      </c>
      <c r="D6" s="31" t="s">
        <v>2080</v>
      </c>
      <c r="E6" s="75">
        <v>4</v>
      </c>
      <c r="F6" s="175">
        <v>5</v>
      </c>
      <c r="G6" s="175">
        <v>6</v>
      </c>
      <c r="H6" s="175">
        <v>7</v>
      </c>
      <c r="I6" s="175">
        <v>8</v>
      </c>
      <c r="J6" s="359">
        <v>9</v>
      </c>
      <c r="K6" s="360">
        <v>10</v>
      </c>
      <c r="L6" s="359">
        <v>11</v>
      </c>
      <c r="M6" s="359">
        <v>12</v>
      </c>
      <c r="N6" s="175">
        <v>13</v>
      </c>
      <c r="O6" s="175">
        <v>14</v>
      </c>
      <c r="P6" s="175">
        <v>15</v>
      </c>
      <c r="Q6" s="175">
        <v>16</v>
      </c>
    </row>
    <row r="7" spans="1:17" ht="26" x14ac:dyDescent="0.2">
      <c r="A7" s="406">
        <v>1</v>
      </c>
      <c r="B7" s="392">
        <v>4</v>
      </c>
      <c r="C7" s="407" t="s">
        <v>2511</v>
      </c>
      <c r="D7" s="400">
        <f>SUM(D9,D14)</f>
        <v>90000</v>
      </c>
      <c r="E7" s="392"/>
      <c r="F7" s="392"/>
      <c r="G7" s="392"/>
      <c r="H7" s="159" t="s">
        <v>1761</v>
      </c>
      <c r="I7" s="160" t="s">
        <v>18</v>
      </c>
      <c r="J7" s="201">
        <v>1.4</v>
      </c>
      <c r="K7" s="160">
        <v>2021</v>
      </c>
      <c r="L7" s="201">
        <v>6</v>
      </c>
      <c r="M7" s="201">
        <v>6</v>
      </c>
      <c r="N7" s="160" t="s">
        <v>181</v>
      </c>
      <c r="O7" s="160" t="s">
        <v>1762</v>
      </c>
      <c r="P7" s="160" t="s">
        <v>237</v>
      </c>
      <c r="Q7" s="160" t="s">
        <v>181</v>
      </c>
    </row>
    <row r="8" spans="1:17" ht="26" x14ac:dyDescent="0.2">
      <c r="A8" s="406"/>
      <c r="B8" s="392"/>
      <c r="C8" s="407"/>
      <c r="D8" s="400"/>
      <c r="E8" s="392"/>
      <c r="F8" s="392"/>
      <c r="G8" s="392"/>
      <c r="H8" s="159" t="s">
        <v>1763</v>
      </c>
      <c r="I8" s="160" t="s">
        <v>18</v>
      </c>
      <c r="J8" s="201">
        <v>13.4</v>
      </c>
      <c r="K8" s="160">
        <v>2021</v>
      </c>
      <c r="L8" s="201">
        <v>6</v>
      </c>
      <c r="M8" s="201">
        <v>6</v>
      </c>
      <c r="N8" s="160" t="s">
        <v>181</v>
      </c>
      <c r="O8" s="160" t="s">
        <v>1762</v>
      </c>
      <c r="P8" s="160" t="s">
        <v>237</v>
      </c>
      <c r="Q8" s="160" t="s">
        <v>181</v>
      </c>
    </row>
    <row r="9" spans="1:17" ht="48.75" customHeight="1" x14ac:dyDescent="0.2">
      <c r="A9" s="171">
        <v>1.1000000000000001</v>
      </c>
      <c r="B9" s="160">
        <v>4.0999999999999996</v>
      </c>
      <c r="C9" s="159" t="s">
        <v>2513</v>
      </c>
      <c r="D9" s="161">
        <f>SUM(D10:D13)</f>
        <v>60000</v>
      </c>
      <c r="E9" s="160"/>
      <c r="F9" s="160" t="s">
        <v>1662</v>
      </c>
      <c r="G9" s="160" t="s">
        <v>224</v>
      </c>
      <c r="H9" s="159" t="s">
        <v>1764</v>
      </c>
      <c r="I9" s="160" t="s">
        <v>18</v>
      </c>
      <c r="J9" s="201">
        <v>6.76</v>
      </c>
      <c r="K9" s="160">
        <v>2021</v>
      </c>
      <c r="L9" s="201">
        <v>-2</v>
      </c>
      <c r="M9" s="201">
        <v>0</v>
      </c>
      <c r="N9" s="160" t="s">
        <v>181</v>
      </c>
      <c r="O9" s="160" t="s">
        <v>1762</v>
      </c>
      <c r="P9" s="160" t="s">
        <v>237</v>
      </c>
      <c r="Q9" s="160" t="s">
        <v>1765</v>
      </c>
    </row>
    <row r="10" spans="1:17" ht="52" x14ac:dyDescent="0.2">
      <c r="A10" s="172" t="s">
        <v>226</v>
      </c>
      <c r="B10" s="156" t="s">
        <v>1766</v>
      </c>
      <c r="C10" s="157" t="s">
        <v>2516</v>
      </c>
      <c r="D10" s="158">
        <v>20000</v>
      </c>
      <c r="E10" s="156" t="s">
        <v>17</v>
      </c>
      <c r="F10" s="156" t="s">
        <v>165</v>
      </c>
      <c r="G10" s="156" t="s">
        <v>204</v>
      </c>
      <c r="H10" s="157" t="s">
        <v>1767</v>
      </c>
      <c r="I10" s="156" t="s">
        <v>348</v>
      </c>
      <c r="J10" s="36" t="s">
        <v>1768</v>
      </c>
      <c r="K10" s="156">
        <v>2021</v>
      </c>
      <c r="L10" s="36" t="s">
        <v>1769</v>
      </c>
      <c r="M10" s="36" t="s">
        <v>1769</v>
      </c>
      <c r="N10" s="156" t="s">
        <v>1770</v>
      </c>
      <c r="O10" s="156" t="s">
        <v>1771</v>
      </c>
      <c r="P10" s="156" t="s">
        <v>231</v>
      </c>
      <c r="Q10" s="156" t="s">
        <v>165</v>
      </c>
    </row>
    <row r="11" spans="1:17" ht="52" x14ac:dyDescent="0.2">
      <c r="A11" s="172" t="s">
        <v>40</v>
      </c>
      <c r="B11" s="156" t="s">
        <v>1772</v>
      </c>
      <c r="C11" s="157" t="s">
        <v>2518</v>
      </c>
      <c r="D11" s="158">
        <v>15000</v>
      </c>
      <c r="E11" s="156" t="s">
        <v>17</v>
      </c>
      <c r="F11" s="156" t="s">
        <v>165</v>
      </c>
      <c r="G11" s="156" t="s">
        <v>204</v>
      </c>
      <c r="H11" s="157" t="s">
        <v>1767</v>
      </c>
      <c r="I11" s="156" t="s">
        <v>348</v>
      </c>
      <c r="J11" s="36" t="s">
        <v>1768</v>
      </c>
      <c r="K11" s="156">
        <v>2021</v>
      </c>
      <c r="L11" s="36" t="s">
        <v>1769</v>
      </c>
      <c r="M11" s="36" t="s">
        <v>1769</v>
      </c>
      <c r="N11" s="156" t="s">
        <v>1770</v>
      </c>
      <c r="O11" s="156" t="s">
        <v>1771</v>
      </c>
      <c r="P11" s="156" t="s">
        <v>231</v>
      </c>
      <c r="Q11" s="156" t="s">
        <v>165</v>
      </c>
    </row>
    <row r="12" spans="1:17" ht="39" x14ac:dyDescent="0.2">
      <c r="A12" s="172" t="s">
        <v>1773</v>
      </c>
      <c r="B12" s="156" t="s">
        <v>1774</v>
      </c>
      <c r="C12" s="157" t="s">
        <v>2520</v>
      </c>
      <c r="D12" s="158">
        <v>15000</v>
      </c>
      <c r="E12" s="156" t="s">
        <v>17</v>
      </c>
      <c r="F12" s="156" t="s">
        <v>165</v>
      </c>
      <c r="G12" s="156" t="s">
        <v>204</v>
      </c>
      <c r="H12" s="157" t="s">
        <v>1775</v>
      </c>
      <c r="I12" s="156" t="s">
        <v>18</v>
      </c>
      <c r="J12" s="36">
        <v>50.8</v>
      </c>
      <c r="K12" s="156">
        <v>2021</v>
      </c>
      <c r="L12" s="36">
        <v>60</v>
      </c>
      <c r="M12" s="36">
        <v>40</v>
      </c>
      <c r="N12" s="156" t="s">
        <v>181</v>
      </c>
      <c r="O12" s="156" t="s">
        <v>1762</v>
      </c>
      <c r="P12" s="156" t="s">
        <v>237</v>
      </c>
      <c r="Q12" s="156" t="s">
        <v>1765</v>
      </c>
    </row>
    <row r="13" spans="1:17" ht="44.5" customHeight="1" x14ac:dyDescent="0.2">
      <c r="A13" s="172">
        <v>1.1399999999999999</v>
      </c>
      <c r="B13" s="156" t="s">
        <v>1776</v>
      </c>
      <c r="C13" s="157" t="s">
        <v>2521</v>
      </c>
      <c r="D13" s="158">
        <v>10000</v>
      </c>
      <c r="E13" s="156" t="s">
        <v>17</v>
      </c>
      <c r="F13" s="156" t="s">
        <v>165</v>
      </c>
      <c r="G13" s="156" t="s">
        <v>1777</v>
      </c>
      <c r="H13" s="157" t="s">
        <v>1778</v>
      </c>
      <c r="I13" s="156" t="s">
        <v>18</v>
      </c>
      <c r="J13" s="36">
        <v>5.8</v>
      </c>
      <c r="K13" s="156">
        <v>2021</v>
      </c>
      <c r="L13" s="36">
        <v>6</v>
      </c>
      <c r="M13" s="36">
        <v>7</v>
      </c>
      <c r="N13" s="156" t="s">
        <v>181</v>
      </c>
      <c r="O13" s="156" t="s">
        <v>1762</v>
      </c>
      <c r="P13" s="156" t="s">
        <v>237</v>
      </c>
      <c r="Q13" s="156" t="s">
        <v>1779</v>
      </c>
    </row>
    <row r="14" spans="1:17" ht="45" customHeight="1" x14ac:dyDescent="0.2">
      <c r="A14" s="171">
        <v>1.2</v>
      </c>
      <c r="B14" s="131">
        <v>4.3</v>
      </c>
      <c r="C14" s="159" t="s">
        <v>2622</v>
      </c>
      <c r="D14" s="161">
        <f>SUM(D15:D17)</f>
        <v>30000</v>
      </c>
      <c r="E14" s="160"/>
      <c r="F14" s="160" t="s">
        <v>1780</v>
      </c>
      <c r="G14" s="160" t="s">
        <v>224</v>
      </c>
      <c r="H14" s="159" t="s">
        <v>1781</v>
      </c>
      <c r="I14" s="160" t="s">
        <v>18</v>
      </c>
      <c r="J14" s="201">
        <v>24</v>
      </c>
      <c r="K14" s="160">
        <v>2021</v>
      </c>
      <c r="L14" s="201">
        <v>30</v>
      </c>
      <c r="M14" s="201">
        <v>40</v>
      </c>
      <c r="N14" s="160" t="s">
        <v>1782</v>
      </c>
      <c r="O14" s="160" t="s">
        <v>1762</v>
      </c>
      <c r="P14" s="160" t="s">
        <v>317</v>
      </c>
      <c r="Q14" s="160" t="s">
        <v>1783</v>
      </c>
    </row>
    <row r="15" spans="1:17" ht="60.75" customHeight="1" x14ac:dyDescent="0.2">
      <c r="A15" s="172" t="s">
        <v>267</v>
      </c>
      <c r="B15" s="156" t="s">
        <v>1784</v>
      </c>
      <c r="C15" s="157" t="s">
        <v>2523</v>
      </c>
      <c r="D15" s="158">
        <v>10000</v>
      </c>
      <c r="E15" s="156" t="s">
        <v>17</v>
      </c>
      <c r="F15" s="156" t="s">
        <v>158</v>
      </c>
      <c r="G15" s="156" t="s">
        <v>1785</v>
      </c>
      <c r="H15" s="157" t="s">
        <v>2819</v>
      </c>
      <c r="I15" s="156" t="s">
        <v>30</v>
      </c>
      <c r="J15" s="36">
        <v>2</v>
      </c>
      <c r="K15" s="156">
        <v>2021</v>
      </c>
      <c r="L15" s="36">
        <v>10</v>
      </c>
      <c r="M15" s="36">
        <v>20</v>
      </c>
      <c r="N15" s="156" t="s">
        <v>1782</v>
      </c>
      <c r="O15" s="156" t="s">
        <v>1670</v>
      </c>
      <c r="P15" s="156" t="s">
        <v>317</v>
      </c>
      <c r="Q15" s="156" t="s">
        <v>165</v>
      </c>
    </row>
    <row r="16" spans="1:17" ht="42.75" customHeight="1" x14ac:dyDescent="0.2">
      <c r="A16" s="389" t="s">
        <v>634</v>
      </c>
      <c r="B16" s="388" t="s">
        <v>1786</v>
      </c>
      <c r="C16" s="390" t="s">
        <v>2525</v>
      </c>
      <c r="D16" s="391">
        <v>20000</v>
      </c>
      <c r="E16" s="388" t="s">
        <v>17</v>
      </c>
      <c r="F16" s="388" t="s">
        <v>158</v>
      </c>
      <c r="G16" s="388" t="s">
        <v>1785</v>
      </c>
      <c r="H16" s="157" t="s">
        <v>2821</v>
      </c>
      <c r="I16" s="156" t="s">
        <v>30</v>
      </c>
      <c r="J16" s="36">
        <v>629</v>
      </c>
      <c r="K16" s="156">
        <v>2021</v>
      </c>
      <c r="L16" s="36">
        <v>680</v>
      </c>
      <c r="M16" s="36">
        <v>730</v>
      </c>
      <c r="N16" s="156" t="s">
        <v>1782</v>
      </c>
      <c r="O16" s="156" t="s">
        <v>1670</v>
      </c>
      <c r="P16" s="156" t="s">
        <v>317</v>
      </c>
      <c r="Q16" s="156" t="s">
        <v>158</v>
      </c>
    </row>
    <row r="17" spans="1:17" ht="42.75" customHeight="1" x14ac:dyDescent="0.2">
      <c r="A17" s="389"/>
      <c r="B17" s="388"/>
      <c r="C17" s="390"/>
      <c r="D17" s="391"/>
      <c r="E17" s="388"/>
      <c r="F17" s="388"/>
      <c r="G17" s="388"/>
      <c r="H17" s="157" t="s">
        <v>2820</v>
      </c>
      <c r="I17" s="156" t="s">
        <v>30</v>
      </c>
      <c r="J17" s="36">
        <v>32</v>
      </c>
      <c r="K17" s="156">
        <v>2021</v>
      </c>
      <c r="L17" s="36">
        <v>82</v>
      </c>
      <c r="M17" s="36">
        <v>132</v>
      </c>
      <c r="N17" s="156" t="s">
        <v>158</v>
      </c>
      <c r="O17" s="156" t="s">
        <v>1670</v>
      </c>
      <c r="P17" s="156" t="s">
        <v>317</v>
      </c>
      <c r="Q17" s="156" t="s">
        <v>158</v>
      </c>
    </row>
    <row r="18" spans="1:17" ht="33" customHeight="1" x14ac:dyDescent="0.2">
      <c r="A18" s="77">
        <v>2</v>
      </c>
      <c r="B18" s="18">
        <v>4</v>
      </c>
      <c r="C18" s="23" t="s">
        <v>2528</v>
      </c>
      <c r="D18" s="22">
        <f>SUM(D19,D27,D36)</f>
        <v>540781.19999999995</v>
      </c>
      <c r="E18" s="16"/>
      <c r="F18" s="265"/>
      <c r="G18" s="265"/>
      <c r="H18" s="23" t="s">
        <v>1787</v>
      </c>
      <c r="I18" s="18" t="s">
        <v>348</v>
      </c>
      <c r="J18" s="202">
        <v>2.91</v>
      </c>
      <c r="K18" s="18">
        <v>2022</v>
      </c>
      <c r="L18" s="202">
        <v>3.5</v>
      </c>
      <c r="M18" s="202">
        <v>3.9</v>
      </c>
      <c r="N18" s="18" t="s">
        <v>144</v>
      </c>
      <c r="O18" s="18" t="s">
        <v>36</v>
      </c>
      <c r="P18" s="18" t="s">
        <v>537</v>
      </c>
      <c r="Q18" s="18" t="s">
        <v>144</v>
      </c>
    </row>
    <row r="19" spans="1:17" ht="33" customHeight="1" x14ac:dyDescent="0.2">
      <c r="A19" s="77">
        <v>2.1</v>
      </c>
      <c r="B19" s="18">
        <v>4.0999999999999996</v>
      </c>
      <c r="C19" s="23" t="s">
        <v>2529</v>
      </c>
      <c r="D19" s="22">
        <f>SUM(D20:D26)</f>
        <v>781.2</v>
      </c>
      <c r="E19" s="255"/>
      <c r="F19" s="264" t="s">
        <v>392</v>
      </c>
      <c r="G19" s="264" t="s">
        <v>1780</v>
      </c>
      <c r="H19" s="23" t="s">
        <v>1788</v>
      </c>
      <c r="I19" s="18" t="s">
        <v>348</v>
      </c>
      <c r="J19" s="202">
        <v>61.4</v>
      </c>
      <c r="K19" s="18">
        <v>2019</v>
      </c>
      <c r="L19" s="202">
        <v>68.3</v>
      </c>
      <c r="M19" s="202">
        <v>76.7</v>
      </c>
      <c r="N19" s="18" t="s">
        <v>126</v>
      </c>
      <c r="O19" s="156" t="s">
        <v>37</v>
      </c>
      <c r="P19" s="18" t="s">
        <v>237</v>
      </c>
      <c r="Q19" s="18" t="s">
        <v>126</v>
      </c>
    </row>
    <row r="20" spans="1:17" ht="37.5" customHeight="1" x14ac:dyDescent="0.2">
      <c r="A20" s="168" t="s">
        <v>652</v>
      </c>
      <c r="B20" s="169" t="s">
        <v>513</v>
      </c>
      <c r="C20" s="177" t="s">
        <v>2532</v>
      </c>
      <c r="D20" s="267"/>
      <c r="E20" s="267"/>
      <c r="F20" s="169" t="s">
        <v>165</v>
      </c>
      <c r="G20" s="169" t="s">
        <v>179</v>
      </c>
      <c r="H20" s="177" t="s">
        <v>1789</v>
      </c>
      <c r="I20" s="169" t="s">
        <v>348</v>
      </c>
      <c r="J20" s="203">
        <v>48.2</v>
      </c>
      <c r="K20" s="169">
        <v>2019</v>
      </c>
      <c r="L20" s="203">
        <v>55</v>
      </c>
      <c r="M20" s="203">
        <v>65</v>
      </c>
      <c r="N20" s="169" t="s">
        <v>126</v>
      </c>
      <c r="O20" s="156" t="s">
        <v>37</v>
      </c>
      <c r="P20" s="169" t="s">
        <v>237</v>
      </c>
      <c r="Q20" s="169" t="s">
        <v>126</v>
      </c>
    </row>
    <row r="21" spans="1:17" ht="65.25" customHeight="1" x14ac:dyDescent="0.2">
      <c r="A21" s="168" t="s">
        <v>361</v>
      </c>
      <c r="B21" s="169" t="s">
        <v>2545</v>
      </c>
      <c r="C21" s="177" t="s">
        <v>2533</v>
      </c>
      <c r="D21" s="267">
        <v>250</v>
      </c>
      <c r="E21" s="284" t="s">
        <v>17</v>
      </c>
      <c r="F21" s="169" t="s">
        <v>158</v>
      </c>
      <c r="G21" s="169" t="s">
        <v>2811</v>
      </c>
      <c r="H21" s="177" t="s">
        <v>1790</v>
      </c>
      <c r="I21" s="169" t="s">
        <v>348</v>
      </c>
      <c r="J21" s="203">
        <v>63</v>
      </c>
      <c r="K21" s="169">
        <v>2019</v>
      </c>
      <c r="L21" s="203">
        <v>70</v>
      </c>
      <c r="M21" s="203">
        <v>80</v>
      </c>
      <c r="N21" s="169" t="s">
        <v>126</v>
      </c>
      <c r="O21" s="156" t="s">
        <v>37</v>
      </c>
      <c r="P21" s="169" t="s">
        <v>237</v>
      </c>
      <c r="Q21" s="169" t="s">
        <v>126</v>
      </c>
    </row>
    <row r="22" spans="1:17" ht="39" x14ac:dyDescent="0.2">
      <c r="A22" s="168" t="s">
        <v>366</v>
      </c>
      <c r="B22" s="169" t="s">
        <v>798</v>
      </c>
      <c r="C22" s="177" t="s">
        <v>2534</v>
      </c>
      <c r="D22" s="267"/>
      <c r="E22" s="267"/>
      <c r="F22" s="169" t="s">
        <v>144</v>
      </c>
      <c r="G22" s="169" t="s">
        <v>187</v>
      </c>
      <c r="H22" s="177" t="s">
        <v>1791</v>
      </c>
      <c r="I22" s="169" t="s">
        <v>348</v>
      </c>
      <c r="J22" s="203">
        <v>73</v>
      </c>
      <c r="K22" s="169">
        <v>2019</v>
      </c>
      <c r="L22" s="203">
        <v>80</v>
      </c>
      <c r="M22" s="203">
        <v>85</v>
      </c>
      <c r="N22" s="169" t="s">
        <v>126</v>
      </c>
      <c r="O22" s="156" t="s">
        <v>37</v>
      </c>
      <c r="P22" s="169" t="s">
        <v>237</v>
      </c>
      <c r="Q22" s="169" t="s">
        <v>126</v>
      </c>
    </row>
    <row r="23" spans="1:17" ht="45.75" customHeight="1" x14ac:dyDescent="0.2">
      <c r="A23" s="372" t="s">
        <v>372</v>
      </c>
      <c r="B23" s="375" t="s">
        <v>2538</v>
      </c>
      <c r="C23" s="373" t="s">
        <v>2535</v>
      </c>
      <c r="D23" s="178">
        <v>200</v>
      </c>
      <c r="E23" s="169" t="s">
        <v>17</v>
      </c>
      <c r="F23" s="285" t="s">
        <v>165</v>
      </c>
      <c r="G23" s="285" t="s">
        <v>202</v>
      </c>
      <c r="H23" s="177" t="s">
        <v>1792</v>
      </c>
      <c r="I23" s="169" t="s">
        <v>348</v>
      </c>
      <c r="J23" s="203">
        <v>32.1</v>
      </c>
      <c r="K23" s="169">
        <v>2019</v>
      </c>
      <c r="L23" s="203">
        <v>35</v>
      </c>
      <c r="M23" s="203">
        <v>40</v>
      </c>
      <c r="N23" s="169" t="s">
        <v>126</v>
      </c>
      <c r="O23" s="156" t="s">
        <v>37</v>
      </c>
      <c r="P23" s="169" t="s">
        <v>237</v>
      </c>
      <c r="Q23" s="169" t="s">
        <v>126</v>
      </c>
    </row>
    <row r="24" spans="1:17" ht="45.75" customHeight="1" x14ac:dyDescent="0.2">
      <c r="A24" s="372"/>
      <c r="B24" s="375"/>
      <c r="C24" s="373"/>
      <c r="D24" s="158">
        <v>132</v>
      </c>
      <c r="E24" s="169" t="s">
        <v>17</v>
      </c>
      <c r="F24" s="310" t="s">
        <v>202</v>
      </c>
      <c r="G24" s="310" t="s">
        <v>146</v>
      </c>
      <c r="H24" s="177" t="s">
        <v>1793</v>
      </c>
      <c r="I24" s="169" t="s">
        <v>348</v>
      </c>
      <c r="J24" s="203">
        <v>23.1</v>
      </c>
      <c r="K24" s="169">
        <v>2019</v>
      </c>
      <c r="L24" s="203">
        <v>30</v>
      </c>
      <c r="M24" s="203">
        <v>42</v>
      </c>
      <c r="N24" s="169" t="s">
        <v>126</v>
      </c>
      <c r="O24" s="156" t="s">
        <v>37</v>
      </c>
      <c r="P24" s="169" t="s">
        <v>237</v>
      </c>
      <c r="Q24" s="169" t="s">
        <v>126</v>
      </c>
    </row>
    <row r="25" spans="1:17" ht="45.75" customHeight="1" x14ac:dyDescent="0.2">
      <c r="A25" s="372"/>
      <c r="B25" s="375"/>
      <c r="C25" s="373"/>
      <c r="D25" s="158">
        <v>88</v>
      </c>
      <c r="E25" s="169" t="s">
        <v>17</v>
      </c>
      <c r="F25" s="310" t="s">
        <v>202</v>
      </c>
      <c r="G25" s="310" t="s">
        <v>146</v>
      </c>
      <c r="H25" s="177" t="s">
        <v>1794</v>
      </c>
      <c r="I25" s="169" t="s">
        <v>348</v>
      </c>
      <c r="J25" s="203">
        <v>59.7</v>
      </c>
      <c r="K25" s="169">
        <v>2019</v>
      </c>
      <c r="L25" s="203">
        <v>70</v>
      </c>
      <c r="M25" s="203">
        <v>80</v>
      </c>
      <c r="N25" s="169" t="s">
        <v>126</v>
      </c>
      <c r="O25" s="156" t="s">
        <v>37</v>
      </c>
      <c r="P25" s="169" t="s">
        <v>237</v>
      </c>
      <c r="Q25" s="169" t="s">
        <v>126</v>
      </c>
    </row>
    <row r="26" spans="1:17" ht="52" x14ac:dyDescent="0.2">
      <c r="A26" s="168" t="s">
        <v>952</v>
      </c>
      <c r="B26" s="169" t="s">
        <v>1795</v>
      </c>
      <c r="C26" s="177" t="s">
        <v>1796</v>
      </c>
      <c r="D26" s="158">
        <v>111.2</v>
      </c>
      <c r="E26" s="169" t="s">
        <v>17</v>
      </c>
      <c r="F26" s="169" t="s">
        <v>163</v>
      </c>
      <c r="G26" s="169" t="s">
        <v>710</v>
      </c>
      <c r="H26" s="177" t="s">
        <v>1797</v>
      </c>
      <c r="I26" s="169" t="s">
        <v>30</v>
      </c>
      <c r="J26" s="203">
        <v>3330</v>
      </c>
      <c r="K26" s="169">
        <v>2021</v>
      </c>
      <c r="L26" s="203">
        <v>3530</v>
      </c>
      <c r="M26" s="203">
        <v>3980</v>
      </c>
      <c r="N26" s="169" t="s">
        <v>163</v>
      </c>
      <c r="O26" s="169" t="s">
        <v>1798</v>
      </c>
      <c r="P26" s="169" t="s">
        <v>742</v>
      </c>
      <c r="Q26" s="169" t="s">
        <v>163</v>
      </c>
    </row>
    <row r="27" spans="1:17" ht="35.25" customHeight="1" x14ac:dyDescent="0.2">
      <c r="A27" s="77">
        <v>2.2000000000000002</v>
      </c>
      <c r="B27" s="18">
        <v>4.3</v>
      </c>
      <c r="C27" s="23" t="s">
        <v>2536</v>
      </c>
      <c r="D27" s="22">
        <f>SUM(D28:D35)</f>
        <v>435000</v>
      </c>
      <c r="E27" s="18"/>
      <c r="F27" s="18" t="s">
        <v>1780</v>
      </c>
      <c r="G27" s="18" t="s">
        <v>392</v>
      </c>
      <c r="H27" s="23" t="s">
        <v>1799</v>
      </c>
      <c r="I27" s="18" t="s">
        <v>18</v>
      </c>
      <c r="J27" s="202">
        <v>49.400000000000006</v>
      </c>
      <c r="K27" s="18">
        <v>2021</v>
      </c>
      <c r="L27" s="202">
        <v>64</v>
      </c>
      <c r="M27" s="202">
        <v>73</v>
      </c>
      <c r="N27" s="18" t="s">
        <v>142</v>
      </c>
      <c r="O27" s="18" t="s">
        <v>1670</v>
      </c>
      <c r="P27" s="18" t="s">
        <v>237</v>
      </c>
      <c r="Q27" s="18" t="s">
        <v>1800</v>
      </c>
    </row>
    <row r="28" spans="1:17" ht="69" customHeight="1" x14ac:dyDescent="0.2">
      <c r="A28" s="168" t="s">
        <v>377</v>
      </c>
      <c r="B28" s="169" t="s">
        <v>1801</v>
      </c>
      <c r="C28" s="177" t="s">
        <v>2551</v>
      </c>
      <c r="D28" s="178"/>
      <c r="E28" s="169"/>
      <c r="F28" s="169" t="s">
        <v>158</v>
      </c>
      <c r="G28" s="169" t="s">
        <v>1802</v>
      </c>
      <c r="H28" s="177" t="s">
        <v>1803</v>
      </c>
      <c r="I28" s="169" t="s">
        <v>18</v>
      </c>
      <c r="J28" s="203">
        <v>13.9</v>
      </c>
      <c r="K28" s="169">
        <v>2021</v>
      </c>
      <c r="L28" s="203">
        <v>26</v>
      </c>
      <c r="M28" s="203">
        <v>32</v>
      </c>
      <c r="N28" s="169" t="s">
        <v>165</v>
      </c>
      <c r="O28" s="169" t="s">
        <v>1670</v>
      </c>
      <c r="P28" s="169" t="s">
        <v>237</v>
      </c>
      <c r="Q28" s="169" t="s">
        <v>1800</v>
      </c>
    </row>
    <row r="29" spans="1:17" ht="48" customHeight="1" x14ac:dyDescent="0.2">
      <c r="A29" s="372" t="s">
        <v>381</v>
      </c>
      <c r="B29" s="375" t="s">
        <v>1804</v>
      </c>
      <c r="C29" s="373" t="s">
        <v>2552</v>
      </c>
      <c r="D29" s="178">
        <v>10000</v>
      </c>
      <c r="E29" s="169" t="s">
        <v>17</v>
      </c>
      <c r="F29" s="375" t="s">
        <v>204</v>
      </c>
      <c r="G29" s="375" t="s">
        <v>1805</v>
      </c>
      <c r="H29" s="177" t="s">
        <v>1806</v>
      </c>
      <c r="I29" s="169" t="s">
        <v>18</v>
      </c>
      <c r="J29" s="203">
        <v>21.3</v>
      </c>
      <c r="K29" s="169">
        <v>2021</v>
      </c>
      <c r="L29" s="203">
        <v>23</v>
      </c>
      <c r="M29" s="203">
        <v>25</v>
      </c>
      <c r="N29" s="169" t="s">
        <v>181</v>
      </c>
      <c r="O29" s="169" t="s">
        <v>1670</v>
      </c>
      <c r="P29" s="169" t="s">
        <v>237</v>
      </c>
      <c r="Q29" s="169" t="s">
        <v>181</v>
      </c>
    </row>
    <row r="30" spans="1:17" ht="48" customHeight="1" x14ac:dyDescent="0.2">
      <c r="A30" s="372"/>
      <c r="B30" s="375"/>
      <c r="C30" s="373"/>
      <c r="D30" s="178">
        <v>15000</v>
      </c>
      <c r="E30" s="169" t="s">
        <v>17</v>
      </c>
      <c r="F30" s="375"/>
      <c r="G30" s="375"/>
      <c r="H30" s="177" t="s">
        <v>1807</v>
      </c>
      <c r="I30" s="169" t="s">
        <v>18</v>
      </c>
      <c r="J30" s="203">
        <v>14.2</v>
      </c>
      <c r="K30" s="169">
        <v>2021</v>
      </c>
      <c r="L30" s="203">
        <v>15</v>
      </c>
      <c r="M30" s="203">
        <v>16</v>
      </c>
      <c r="N30" s="169" t="s">
        <v>181</v>
      </c>
      <c r="O30" s="169" t="s">
        <v>1670</v>
      </c>
      <c r="P30" s="169" t="s">
        <v>237</v>
      </c>
      <c r="Q30" s="169" t="s">
        <v>181</v>
      </c>
    </row>
    <row r="31" spans="1:17" ht="26" x14ac:dyDescent="0.2">
      <c r="A31" s="168" t="s">
        <v>387</v>
      </c>
      <c r="B31" s="169" t="s">
        <v>1808</v>
      </c>
      <c r="C31" s="177" t="s">
        <v>2553</v>
      </c>
      <c r="D31" s="178">
        <v>5000</v>
      </c>
      <c r="E31" s="169" t="s">
        <v>17</v>
      </c>
      <c r="F31" s="169" t="s">
        <v>142</v>
      </c>
      <c r="G31" s="169" t="s">
        <v>1178</v>
      </c>
      <c r="H31" s="177" t="s">
        <v>1809</v>
      </c>
      <c r="I31" s="169" t="s">
        <v>18</v>
      </c>
      <c r="J31" s="203">
        <v>14.3</v>
      </c>
      <c r="K31" s="169">
        <v>2021</v>
      </c>
      <c r="L31" s="203">
        <v>10</v>
      </c>
      <c r="M31" s="203">
        <v>8</v>
      </c>
      <c r="N31" s="169" t="s">
        <v>1810</v>
      </c>
      <c r="O31" s="169" t="s">
        <v>1670</v>
      </c>
      <c r="P31" s="169" t="s">
        <v>237</v>
      </c>
      <c r="Q31" s="169" t="s">
        <v>142</v>
      </c>
    </row>
    <row r="32" spans="1:17" ht="26" x14ac:dyDescent="0.2">
      <c r="A32" s="168" t="s">
        <v>981</v>
      </c>
      <c r="B32" s="169" t="s">
        <v>78</v>
      </c>
      <c r="C32" s="177" t="s">
        <v>2554</v>
      </c>
      <c r="D32" s="178">
        <v>5000</v>
      </c>
      <c r="E32" s="169" t="s">
        <v>17</v>
      </c>
      <c r="F32" s="169" t="s">
        <v>142</v>
      </c>
      <c r="G32" s="169" t="s">
        <v>204</v>
      </c>
      <c r="H32" s="177" t="s">
        <v>1811</v>
      </c>
      <c r="I32" s="169" t="s">
        <v>18</v>
      </c>
      <c r="J32" s="203">
        <v>29.5</v>
      </c>
      <c r="K32" s="169">
        <v>2021</v>
      </c>
      <c r="L32" s="203">
        <v>31</v>
      </c>
      <c r="M32" s="203">
        <v>33</v>
      </c>
      <c r="N32" s="169" t="s">
        <v>142</v>
      </c>
      <c r="O32" s="169" t="s">
        <v>1670</v>
      </c>
      <c r="P32" s="169" t="s">
        <v>237</v>
      </c>
      <c r="Q32" s="169" t="s">
        <v>142</v>
      </c>
    </row>
    <row r="33" spans="1:17" ht="26" x14ac:dyDescent="0.2">
      <c r="A33" s="385" t="s">
        <v>991</v>
      </c>
      <c r="B33" s="385" t="s">
        <v>1812</v>
      </c>
      <c r="C33" s="379" t="s">
        <v>2556</v>
      </c>
      <c r="D33" s="382">
        <v>400000</v>
      </c>
      <c r="E33" s="385" t="s">
        <v>17</v>
      </c>
      <c r="F33" s="385" t="s">
        <v>185</v>
      </c>
      <c r="G33" s="376" t="s">
        <v>621</v>
      </c>
      <c r="H33" s="230" t="s">
        <v>1897</v>
      </c>
      <c r="I33" s="231" t="s">
        <v>30</v>
      </c>
      <c r="J33" s="232">
        <v>811</v>
      </c>
      <c r="K33" s="233">
        <v>2020</v>
      </c>
      <c r="L33" s="234">
        <v>5263</v>
      </c>
      <c r="M33" s="234">
        <v>8893</v>
      </c>
      <c r="N33" s="169" t="s">
        <v>2658</v>
      </c>
      <c r="O33" s="169" t="s">
        <v>37</v>
      </c>
      <c r="P33" s="169" t="s">
        <v>237</v>
      </c>
      <c r="Q33" s="169" t="s">
        <v>1814</v>
      </c>
    </row>
    <row r="34" spans="1:17" ht="39" x14ac:dyDescent="0.2">
      <c r="A34" s="386"/>
      <c r="B34" s="386"/>
      <c r="C34" s="380"/>
      <c r="D34" s="383"/>
      <c r="E34" s="386"/>
      <c r="F34" s="386"/>
      <c r="G34" s="377"/>
      <c r="H34" s="235" t="s">
        <v>2192</v>
      </c>
      <c r="I34" s="231" t="s">
        <v>30</v>
      </c>
      <c r="J34" s="236">
        <v>1497</v>
      </c>
      <c r="K34" s="233">
        <v>2020</v>
      </c>
      <c r="L34" s="237">
        <v>9849</v>
      </c>
      <c r="M34" s="237">
        <v>16414</v>
      </c>
      <c r="N34" s="169" t="s">
        <v>2658</v>
      </c>
      <c r="O34" s="169" t="s">
        <v>37</v>
      </c>
      <c r="P34" s="169" t="s">
        <v>237</v>
      </c>
      <c r="Q34" s="169" t="s">
        <v>1814</v>
      </c>
    </row>
    <row r="35" spans="1:17" ht="26" x14ac:dyDescent="0.2">
      <c r="A35" s="387"/>
      <c r="B35" s="387"/>
      <c r="C35" s="381"/>
      <c r="D35" s="384"/>
      <c r="E35" s="387"/>
      <c r="F35" s="387"/>
      <c r="G35" s="378"/>
      <c r="H35" s="177" t="s">
        <v>1815</v>
      </c>
      <c r="I35" s="169" t="s">
        <v>687</v>
      </c>
      <c r="J35" s="203">
        <v>44700</v>
      </c>
      <c r="K35" s="169">
        <v>2019</v>
      </c>
      <c r="L35" s="203">
        <v>150000</v>
      </c>
      <c r="M35" s="203">
        <v>250000</v>
      </c>
      <c r="N35" s="169" t="s">
        <v>1813</v>
      </c>
      <c r="O35" s="169" t="s">
        <v>37</v>
      </c>
      <c r="P35" s="169" t="s">
        <v>237</v>
      </c>
      <c r="Q35" s="169" t="s">
        <v>1814</v>
      </c>
    </row>
    <row r="36" spans="1:17" ht="26" x14ac:dyDescent="0.2">
      <c r="A36" s="77">
        <v>2.2999999999999998</v>
      </c>
      <c r="B36" s="18">
        <v>4.2</v>
      </c>
      <c r="C36" s="23" t="s">
        <v>2557</v>
      </c>
      <c r="D36" s="22">
        <f>SUM(D37:D41)</f>
        <v>105000</v>
      </c>
      <c r="E36" s="18"/>
      <c r="F36" s="18" t="s">
        <v>1662</v>
      </c>
      <c r="G36" s="18" t="s">
        <v>1816</v>
      </c>
      <c r="H36" s="23" t="s">
        <v>1817</v>
      </c>
      <c r="I36" s="18" t="s">
        <v>1818</v>
      </c>
      <c r="J36" s="202">
        <v>9247.1</v>
      </c>
      <c r="K36" s="18">
        <v>2021</v>
      </c>
      <c r="L36" s="202">
        <v>14020</v>
      </c>
      <c r="M36" s="202">
        <v>29660</v>
      </c>
      <c r="N36" s="18" t="s">
        <v>165</v>
      </c>
      <c r="O36" s="18" t="s">
        <v>1819</v>
      </c>
      <c r="P36" s="18" t="s">
        <v>1655</v>
      </c>
      <c r="Q36" s="18" t="s">
        <v>165</v>
      </c>
    </row>
    <row r="37" spans="1:17" ht="35.25" customHeight="1" x14ac:dyDescent="0.2">
      <c r="A37" s="372" t="s">
        <v>395</v>
      </c>
      <c r="B37" s="375" t="s">
        <v>1820</v>
      </c>
      <c r="C37" s="373" t="s">
        <v>2558</v>
      </c>
      <c r="D37" s="374">
        <v>2000</v>
      </c>
      <c r="E37" s="375" t="s">
        <v>241</v>
      </c>
      <c r="F37" s="385" t="s">
        <v>204</v>
      </c>
      <c r="G37" s="385" t="s">
        <v>1822</v>
      </c>
      <c r="H37" s="177" t="s">
        <v>1821</v>
      </c>
      <c r="I37" s="169" t="s">
        <v>18</v>
      </c>
      <c r="J37" s="203">
        <v>7</v>
      </c>
      <c r="K37" s="169">
        <v>2021</v>
      </c>
      <c r="L37" s="203">
        <v>10</v>
      </c>
      <c r="M37" s="203">
        <v>15</v>
      </c>
      <c r="N37" s="169" t="s">
        <v>165</v>
      </c>
      <c r="O37" s="169" t="s">
        <v>1819</v>
      </c>
      <c r="P37" s="169" t="s">
        <v>237</v>
      </c>
      <c r="Q37" s="169" t="s">
        <v>778</v>
      </c>
    </row>
    <row r="38" spans="1:17" ht="35.25" customHeight="1" x14ac:dyDescent="0.2">
      <c r="A38" s="372"/>
      <c r="B38" s="375"/>
      <c r="C38" s="373"/>
      <c r="D38" s="374"/>
      <c r="E38" s="375"/>
      <c r="F38" s="386"/>
      <c r="G38" s="386"/>
      <c r="H38" s="177" t="s">
        <v>1823</v>
      </c>
      <c r="I38" s="169" t="s">
        <v>30</v>
      </c>
      <c r="J38" s="203">
        <v>17</v>
      </c>
      <c r="K38" s="169">
        <v>2021</v>
      </c>
      <c r="L38" s="203">
        <v>18</v>
      </c>
      <c r="M38" s="203">
        <v>21</v>
      </c>
      <c r="N38" s="169" t="s">
        <v>32</v>
      </c>
      <c r="O38" s="169" t="s">
        <v>263</v>
      </c>
      <c r="P38" s="169" t="s">
        <v>237</v>
      </c>
      <c r="Q38" s="169" t="s">
        <v>204</v>
      </c>
    </row>
    <row r="39" spans="1:17" ht="35.25" customHeight="1" x14ac:dyDescent="0.2">
      <c r="A39" s="372"/>
      <c r="B39" s="375"/>
      <c r="C39" s="373"/>
      <c r="D39" s="374"/>
      <c r="E39" s="375"/>
      <c r="F39" s="387"/>
      <c r="G39" s="387"/>
      <c r="H39" s="177" t="s">
        <v>1824</v>
      </c>
      <c r="I39" s="169" t="s">
        <v>1818</v>
      </c>
      <c r="J39" s="203" t="s">
        <v>235</v>
      </c>
      <c r="K39" s="169" t="s">
        <v>235</v>
      </c>
      <c r="L39" s="203" t="s">
        <v>235</v>
      </c>
      <c r="M39" s="203" t="s">
        <v>235</v>
      </c>
      <c r="N39" s="169" t="s">
        <v>165</v>
      </c>
      <c r="O39" s="169" t="s">
        <v>1819</v>
      </c>
      <c r="P39" s="169" t="s">
        <v>237</v>
      </c>
      <c r="Q39" s="169" t="s">
        <v>1825</v>
      </c>
    </row>
    <row r="40" spans="1:17" ht="39" x14ac:dyDescent="0.2">
      <c r="A40" s="168" t="s">
        <v>398</v>
      </c>
      <c r="B40" s="169" t="s">
        <v>1826</v>
      </c>
      <c r="C40" s="177" t="s">
        <v>2559</v>
      </c>
      <c r="D40" s="178">
        <v>100000</v>
      </c>
      <c r="E40" s="169" t="s">
        <v>241</v>
      </c>
      <c r="F40" s="169" t="s">
        <v>204</v>
      </c>
      <c r="G40" s="169" t="s">
        <v>1827</v>
      </c>
      <c r="H40" s="157" t="s">
        <v>1828</v>
      </c>
      <c r="I40" s="156" t="s">
        <v>348</v>
      </c>
      <c r="J40" s="59">
        <v>30.6</v>
      </c>
      <c r="K40" s="156">
        <v>2019</v>
      </c>
      <c r="L40" s="59">
        <v>35</v>
      </c>
      <c r="M40" s="59">
        <v>40</v>
      </c>
      <c r="N40" s="156" t="s">
        <v>126</v>
      </c>
      <c r="O40" s="156" t="s">
        <v>36</v>
      </c>
      <c r="P40" s="156" t="s">
        <v>237</v>
      </c>
      <c r="Q40" s="156" t="s">
        <v>126</v>
      </c>
    </row>
    <row r="41" spans="1:17" ht="39" x14ac:dyDescent="0.2">
      <c r="A41" s="168" t="s">
        <v>401</v>
      </c>
      <c r="B41" s="169" t="s">
        <v>1829</v>
      </c>
      <c r="C41" s="177" t="s">
        <v>1830</v>
      </c>
      <c r="D41" s="178">
        <v>3000</v>
      </c>
      <c r="E41" s="169" t="s">
        <v>241</v>
      </c>
      <c r="F41" s="169" t="s">
        <v>204</v>
      </c>
      <c r="G41" s="169" t="s">
        <v>1831</v>
      </c>
      <c r="H41" s="177" t="s">
        <v>1832</v>
      </c>
      <c r="I41" s="169" t="s">
        <v>18</v>
      </c>
      <c r="J41" s="203" t="s">
        <v>235</v>
      </c>
      <c r="K41" s="169" t="s">
        <v>235</v>
      </c>
      <c r="L41" s="203" t="s">
        <v>235</v>
      </c>
      <c r="M41" s="203" t="s">
        <v>235</v>
      </c>
      <c r="N41" s="169" t="s">
        <v>1833</v>
      </c>
      <c r="O41" s="169" t="s">
        <v>1819</v>
      </c>
      <c r="P41" s="76" t="s">
        <v>237</v>
      </c>
      <c r="Q41" s="169" t="s">
        <v>1834</v>
      </c>
    </row>
    <row r="42" spans="1:17" ht="45.75" customHeight="1" x14ac:dyDescent="0.2">
      <c r="A42" s="77">
        <v>3</v>
      </c>
      <c r="B42" s="18" t="s">
        <v>2161</v>
      </c>
      <c r="C42" s="23" t="s">
        <v>2560</v>
      </c>
      <c r="D42" s="22">
        <f>SUM(D43,D55)</f>
        <v>2194200</v>
      </c>
      <c r="E42" s="18"/>
      <c r="F42" s="18"/>
      <c r="G42" s="18"/>
      <c r="H42" s="23" t="s">
        <v>1695</v>
      </c>
      <c r="I42" s="18" t="s">
        <v>18</v>
      </c>
      <c r="J42" s="202">
        <v>9</v>
      </c>
      <c r="K42" s="18">
        <v>2021</v>
      </c>
      <c r="L42" s="202">
        <v>12</v>
      </c>
      <c r="M42" s="202">
        <v>14.6</v>
      </c>
      <c r="N42" s="18" t="s">
        <v>181</v>
      </c>
      <c r="O42" s="18" t="s">
        <v>263</v>
      </c>
      <c r="P42" s="250" t="s">
        <v>237</v>
      </c>
      <c r="Q42" s="18" t="s">
        <v>181</v>
      </c>
    </row>
    <row r="43" spans="1:17" ht="50.25" customHeight="1" x14ac:dyDescent="0.2">
      <c r="A43" s="77">
        <v>3.1</v>
      </c>
      <c r="B43" s="18">
        <v>4.2</v>
      </c>
      <c r="C43" s="23" t="s">
        <v>2561</v>
      </c>
      <c r="D43" s="22">
        <f>SUM(D44:D54)</f>
        <v>1642700</v>
      </c>
      <c r="E43" s="18"/>
      <c r="F43" s="18" t="s">
        <v>1662</v>
      </c>
      <c r="G43" s="18" t="s">
        <v>224</v>
      </c>
      <c r="H43" s="23" t="s">
        <v>1835</v>
      </c>
      <c r="I43" s="18" t="s">
        <v>687</v>
      </c>
      <c r="J43" s="202">
        <v>22.5</v>
      </c>
      <c r="K43" s="18">
        <v>2021</v>
      </c>
      <c r="L43" s="202">
        <v>26.2</v>
      </c>
      <c r="M43" s="202">
        <v>29.3</v>
      </c>
      <c r="N43" s="18" t="s">
        <v>181</v>
      </c>
      <c r="O43" s="18" t="s">
        <v>1762</v>
      </c>
      <c r="P43" s="18" t="s">
        <v>237</v>
      </c>
      <c r="Q43" s="18" t="s">
        <v>1836</v>
      </c>
    </row>
    <row r="44" spans="1:17" ht="58.5" customHeight="1" x14ac:dyDescent="0.2">
      <c r="A44" s="372" t="s">
        <v>437</v>
      </c>
      <c r="B44" s="169" t="s">
        <v>1837</v>
      </c>
      <c r="C44" s="373" t="s">
        <v>2563</v>
      </c>
      <c r="D44" s="374">
        <v>200000</v>
      </c>
      <c r="E44" s="385" t="s">
        <v>449</v>
      </c>
      <c r="F44" s="385" t="s">
        <v>185</v>
      </c>
      <c r="G44" s="385" t="s">
        <v>2655</v>
      </c>
      <c r="H44" s="177" t="s">
        <v>2229</v>
      </c>
      <c r="I44" s="169" t="s">
        <v>18</v>
      </c>
      <c r="J44" s="203">
        <v>5.6</v>
      </c>
      <c r="K44" s="169">
        <v>2021</v>
      </c>
      <c r="L44" s="203">
        <v>7</v>
      </c>
      <c r="M44" s="203">
        <v>9</v>
      </c>
      <c r="N44" s="169" t="s">
        <v>2088</v>
      </c>
      <c r="O44" s="169" t="s">
        <v>263</v>
      </c>
      <c r="P44" s="169" t="s">
        <v>237</v>
      </c>
      <c r="Q44" s="169" t="s">
        <v>185</v>
      </c>
    </row>
    <row r="45" spans="1:17" ht="58.5" customHeight="1" x14ac:dyDescent="0.2">
      <c r="A45" s="372"/>
      <c r="B45" s="169" t="s">
        <v>1839</v>
      </c>
      <c r="C45" s="373"/>
      <c r="D45" s="374"/>
      <c r="E45" s="387"/>
      <c r="F45" s="387"/>
      <c r="G45" s="387"/>
      <c r="H45" s="157" t="s">
        <v>1840</v>
      </c>
      <c r="I45" s="156" t="s">
        <v>1818</v>
      </c>
      <c r="J45" s="203">
        <v>193.59</v>
      </c>
      <c r="K45" s="169">
        <v>2021</v>
      </c>
      <c r="L45" s="203">
        <v>212.9</v>
      </c>
      <c r="M45" s="203">
        <v>232.3</v>
      </c>
      <c r="N45" s="169" t="s">
        <v>1765</v>
      </c>
      <c r="O45" s="169" t="s">
        <v>43</v>
      </c>
      <c r="P45" s="169" t="s">
        <v>237</v>
      </c>
      <c r="Q45" s="169" t="s">
        <v>185</v>
      </c>
    </row>
    <row r="46" spans="1:17" ht="111" customHeight="1" x14ac:dyDescent="0.2">
      <c r="A46" s="372" t="s">
        <v>442</v>
      </c>
      <c r="B46" s="375" t="s">
        <v>1841</v>
      </c>
      <c r="C46" s="373" t="s">
        <v>2564</v>
      </c>
      <c r="D46" s="178">
        <v>537700</v>
      </c>
      <c r="E46" s="169" t="s">
        <v>241</v>
      </c>
      <c r="F46" s="310" t="s">
        <v>185</v>
      </c>
      <c r="G46" s="310" t="s">
        <v>224</v>
      </c>
      <c r="H46" s="177" t="s">
        <v>1842</v>
      </c>
      <c r="I46" s="169" t="s">
        <v>18</v>
      </c>
      <c r="J46" s="203">
        <v>25</v>
      </c>
      <c r="K46" s="169">
        <v>2020</v>
      </c>
      <c r="L46" s="203">
        <v>40</v>
      </c>
      <c r="M46" s="203">
        <v>60</v>
      </c>
      <c r="N46" s="169" t="s">
        <v>1843</v>
      </c>
      <c r="O46" s="169" t="s">
        <v>2089</v>
      </c>
      <c r="P46" s="169" t="s">
        <v>237</v>
      </c>
      <c r="Q46" s="169" t="s">
        <v>185</v>
      </c>
    </row>
    <row r="47" spans="1:17" ht="26" x14ac:dyDescent="0.2">
      <c r="A47" s="372"/>
      <c r="B47" s="375"/>
      <c r="C47" s="373"/>
      <c r="D47" s="267"/>
      <c r="E47" s="267"/>
      <c r="F47" s="310" t="s">
        <v>1844</v>
      </c>
      <c r="G47" s="310" t="s">
        <v>165</v>
      </c>
      <c r="H47" s="177" t="s">
        <v>1845</v>
      </c>
      <c r="I47" s="169" t="s">
        <v>18</v>
      </c>
      <c r="J47" s="203">
        <v>5</v>
      </c>
      <c r="K47" s="169">
        <v>2021</v>
      </c>
      <c r="L47" s="203">
        <v>15</v>
      </c>
      <c r="M47" s="203">
        <v>30</v>
      </c>
      <c r="N47" s="169" t="s">
        <v>181</v>
      </c>
      <c r="O47" s="156" t="s">
        <v>1670</v>
      </c>
      <c r="P47" s="169" t="s">
        <v>237</v>
      </c>
      <c r="Q47" s="169" t="s">
        <v>1844</v>
      </c>
    </row>
    <row r="48" spans="1:17" ht="26" x14ac:dyDescent="0.2">
      <c r="A48" s="372"/>
      <c r="B48" s="375"/>
      <c r="C48" s="373"/>
      <c r="D48" s="267"/>
      <c r="E48" s="267"/>
      <c r="F48" s="310" t="s">
        <v>119</v>
      </c>
      <c r="G48" s="310" t="s">
        <v>144</v>
      </c>
      <c r="H48" s="177" t="s">
        <v>2202</v>
      </c>
      <c r="I48" s="169" t="s">
        <v>18</v>
      </c>
      <c r="J48" s="203">
        <v>30</v>
      </c>
      <c r="K48" s="169">
        <v>2022</v>
      </c>
      <c r="L48" s="203">
        <v>40</v>
      </c>
      <c r="M48" s="203">
        <v>60</v>
      </c>
      <c r="N48" s="169" t="s">
        <v>119</v>
      </c>
      <c r="O48" s="169" t="s">
        <v>1846</v>
      </c>
      <c r="P48" s="169" t="s">
        <v>237</v>
      </c>
      <c r="Q48" s="169" t="s">
        <v>119</v>
      </c>
    </row>
    <row r="49" spans="1:17" ht="50.25" customHeight="1" x14ac:dyDescent="0.2">
      <c r="A49" s="168" t="s">
        <v>448</v>
      </c>
      <c r="B49" s="169" t="s">
        <v>1847</v>
      </c>
      <c r="C49" s="177" t="s">
        <v>2565</v>
      </c>
      <c r="D49" s="267"/>
      <c r="E49" s="267"/>
      <c r="F49" s="169" t="s">
        <v>1848</v>
      </c>
      <c r="G49" s="169" t="s">
        <v>224</v>
      </c>
      <c r="H49" s="177" t="s">
        <v>2205</v>
      </c>
      <c r="I49" s="169" t="s">
        <v>30</v>
      </c>
      <c r="J49" s="203" t="s">
        <v>235</v>
      </c>
      <c r="K49" s="169" t="s">
        <v>235</v>
      </c>
      <c r="L49" s="203" t="s">
        <v>235</v>
      </c>
      <c r="M49" s="203" t="s">
        <v>235</v>
      </c>
      <c r="N49" s="169"/>
      <c r="O49" s="169" t="s">
        <v>37</v>
      </c>
      <c r="P49" s="169" t="s">
        <v>237</v>
      </c>
      <c r="Q49" s="169" t="s">
        <v>1848</v>
      </c>
    </row>
    <row r="50" spans="1:17" ht="26" x14ac:dyDescent="0.2">
      <c r="A50" s="372" t="s">
        <v>455</v>
      </c>
      <c r="B50" s="375" t="s">
        <v>1849</v>
      </c>
      <c r="C50" s="373" t="s">
        <v>2566</v>
      </c>
      <c r="D50" s="178">
        <v>200000</v>
      </c>
      <c r="E50" s="169" t="s">
        <v>17</v>
      </c>
      <c r="F50" s="310" t="s">
        <v>39</v>
      </c>
      <c r="G50" s="310" t="s">
        <v>224</v>
      </c>
      <c r="H50" s="177" t="s">
        <v>1850</v>
      </c>
      <c r="I50" s="169" t="s">
        <v>18</v>
      </c>
      <c r="J50" s="203">
        <v>0.4</v>
      </c>
      <c r="K50" s="169">
        <v>2021</v>
      </c>
      <c r="L50" s="203">
        <v>2</v>
      </c>
      <c r="M50" s="203">
        <v>4</v>
      </c>
      <c r="N50" s="169" t="s">
        <v>39</v>
      </c>
      <c r="O50" s="169" t="s">
        <v>37</v>
      </c>
      <c r="P50" s="169" t="s">
        <v>237</v>
      </c>
      <c r="Q50" s="169" t="s">
        <v>39</v>
      </c>
    </row>
    <row r="51" spans="1:17" ht="39" x14ac:dyDescent="0.2">
      <c r="A51" s="372"/>
      <c r="B51" s="375"/>
      <c r="C51" s="373"/>
      <c r="D51" s="158">
        <v>200000</v>
      </c>
      <c r="E51" s="169" t="s">
        <v>241</v>
      </c>
      <c r="F51" s="129" t="s">
        <v>196</v>
      </c>
      <c r="G51" s="129" t="s">
        <v>224</v>
      </c>
      <c r="H51" s="157" t="s">
        <v>1851</v>
      </c>
      <c r="I51" s="156" t="s">
        <v>18</v>
      </c>
      <c r="J51" s="36">
        <v>1</v>
      </c>
      <c r="K51" s="156">
        <v>2020</v>
      </c>
      <c r="L51" s="36">
        <v>2</v>
      </c>
      <c r="M51" s="36">
        <v>4</v>
      </c>
      <c r="N51" s="156" t="s">
        <v>196</v>
      </c>
      <c r="O51" s="156" t="s">
        <v>1852</v>
      </c>
      <c r="P51" s="156" t="s">
        <v>222</v>
      </c>
      <c r="Q51" s="156" t="s">
        <v>196</v>
      </c>
    </row>
    <row r="52" spans="1:17" ht="73.5" customHeight="1" x14ac:dyDescent="0.2">
      <c r="A52" s="372" t="s">
        <v>460</v>
      </c>
      <c r="B52" s="375" t="s">
        <v>1853</v>
      </c>
      <c r="C52" s="373" t="s">
        <v>2567</v>
      </c>
      <c r="D52" s="374">
        <v>500000</v>
      </c>
      <c r="E52" s="375" t="s">
        <v>17</v>
      </c>
      <c r="F52" s="375" t="s">
        <v>113</v>
      </c>
      <c r="G52" s="375" t="s">
        <v>224</v>
      </c>
      <c r="H52" s="177" t="s">
        <v>1854</v>
      </c>
      <c r="I52" s="169" t="s">
        <v>1855</v>
      </c>
      <c r="J52" s="203">
        <v>0.57699999999999996</v>
      </c>
      <c r="K52" s="169">
        <v>2019</v>
      </c>
      <c r="L52" s="203">
        <v>1</v>
      </c>
      <c r="M52" s="203">
        <v>2</v>
      </c>
      <c r="N52" s="169" t="s">
        <v>181</v>
      </c>
      <c r="O52" s="169" t="s">
        <v>43</v>
      </c>
      <c r="P52" s="169" t="s">
        <v>237</v>
      </c>
      <c r="Q52" s="169" t="s">
        <v>1856</v>
      </c>
    </row>
    <row r="53" spans="1:17" ht="73.5" customHeight="1" x14ac:dyDescent="0.2">
      <c r="A53" s="372"/>
      <c r="B53" s="375"/>
      <c r="C53" s="373"/>
      <c r="D53" s="374"/>
      <c r="E53" s="375"/>
      <c r="F53" s="375"/>
      <c r="G53" s="375"/>
      <c r="H53" s="177" t="s">
        <v>1857</v>
      </c>
      <c r="I53" s="169" t="s">
        <v>1858</v>
      </c>
      <c r="J53" s="203">
        <v>93</v>
      </c>
      <c r="K53" s="169">
        <v>2019</v>
      </c>
      <c r="L53" s="203">
        <v>90</v>
      </c>
      <c r="M53" s="203">
        <v>80</v>
      </c>
      <c r="N53" s="169" t="s">
        <v>1859</v>
      </c>
      <c r="O53" s="169" t="s">
        <v>43</v>
      </c>
      <c r="P53" s="156" t="s">
        <v>222</v>
      </c>
      <c r="Q53" s="169" t="s">
        <v>113</v>
      </c>
    </row>
    <row r="54" spans="1:17" ht="78" x14ac:dyDescent="0.2">
      <c r="A54" s="168" t="s">
        <v>464</v>
      </c>
      <c r="B54" s="169" t="s">
        <v>1860</v>
      </c>
      <c r="C54" s="177" t="s">
        <v>2568</v>
      </c>
      <c r="D54" s="178">
        <v>5000</v>
      </c>
      <c r="E54" s="169" t="s">
        <v>241</v>
      </c>
      <c r="F54" s="169" t="s">
        <v>185</v>
      </c>
      <c r="G54" s="169" t="s">
        <v>224</v>
      </c>
      <c r="H54" s="177" t="s">
        <v>2225</v>
      </c>
      <c r="I54" s="169" t="s">
        <v>30</v>
      </c>
      <c r="J54" s="203">
        <v>3</v>
      </c>
      <c r="K54" s="169">
        <v>2021</v>
      </c>
      <c r="L54" s="203">
        <v>8</v>
      </c>
      <c r="M54" s="203">
        <v>15</v>
      </c>
      <c r="N54" s="169" t="s">
        <v>1838</v>
      </c>
      <c r="O54" s="169" t="s">
        <v>1861</v>
      </c>
      <c r="P54" s="169" t="s">
        <v>237</v>
      </c>
      <c r="Q54" s="169" t="s">
        <v>185</v>
      </c>
    </row>
    <row r="55" spans="1:17" ht="26" x14ac:dyDescent="0.2">
      <c r="A55" s="77">
        <v>3.2</v>
      </c>
      <c r="B55" s="18">
        <v>7.5</v>
      </c>
      <c r="C55" s="23" t="s">
        <v>2569</v>
      </c>
      <c r="D55" s="22">
        <f>SUM(D56:D60)</f>
        <v>551500</v>
      </c>
      <c r="E55" s="18"/>
      <c r="F55" s="18" t="s">
        <v>1153</v>
      </c>
      <c r="G55" s="18" t="s">
        <v>224</v>
      </c>
      <c r="H55" s="23" t="s">
        <v>1862</v>
      </c>
      <c r="I55" s="18" t="s">
        <v>348</v>
      </c>
      <c r="J55" s="202">
        <v>2.37</v>
      </c>
      <c r="K55" s="18">
        <v>2018</v>
      </c>
      <c r="L55" s="202">
        <v>2.6</v>
      </c>
      <c r="M55" s="202">
        <v>3</v>
      </c>
      <c r="N55" s="18" t="s">
        <v>1863</v>
      </c>
      <c r="O55" s="18" t="s">
        <v>1864</v>
      </c>
      <c r="P55" s="18" t="s">
        <v>237</v>
      </c>
      <c r="Q55" s="18" t="s">
        <v>204</v>
      </c>
    </row>
    <row r="56" spans="1:17" ht="182" x14ac:dyDescent="0.2">
      <c r="A56" s="168" t="s">
        <v>724</v>
      </c>
      <c r="B56" s="169" t="s">
        <v>1865</v>
      </c>
      <c r="C56" s="16" t="s">
        <v>2570</v>
      </c>
      <c r="D56" s="158">
        <v>1500</v>
      </c>
      <c r="E56" s="169" t="s">
        <v>241</v>
      </c>
      <c r="F56" s="156" t="s">
        <v>196</v>
      </c>
      <c r="G56" s="156" t="s">
        <v>224</v>
      </c>
      <c r="H56" s="157" t="s">
        <v>1866</v>
      </c>
      <c r="I56" s="156" t="s">
        <v>18</v>
      </c>
      <c r="J56" s="36">
        <v>2.5</v>
      </c>
      <c r="K56" s="156">
        <v>2020</v>
      </c>
      <c r="L56" s="36">
        <v>2.7</v>
      </c>
      <c r="M56" s="36">
        <v>3.2</v>
      </c>
      <c r="N56" s="156" t="s">
        <v>1867</v>
      </c>
      <c r="O56" s="156" t="s">
        <v>1868</v>
      </c>
      <c r="P56" s="169" t="s">
        <v>237</v>
      </c>
      <c r="Q56" s="156" t="s">
        <v>196</v>
      </c>
    </row>
    <row r="57" spans="1:17" ht="30.75" customHeight="1" x14ac:dyDescent="0.2">
      <c r="A57" s="372" t="s">
        <v>1062</v>
      </c>
      <c r="B57" s="375" t="s">
        <v>1869</v>
      </c>
      <c r="C57" s="373" t="s">
        <v>2571</v>
      </c>
      <c r="D57" s="178">
        <v>50000</v>
      </c>
      <c r="E57" s="169" t="s">
        <v>17</v>
      </c>
      <c r="F57" s="169" t="s">
        <v>134</v>
      </c>
      <c r="G57" s="169" t="s">
        <v>224</v>
      </c>
      <c r="H57" s="177" t="s">
        <v>1870</v>
      </c>
      <c r="I57" s="169" t="s">
        <v>30</v>
      </c>
      <c r="J57" s="203"/>
      <c r="K57" s="169"/>
      <c r="L57" s="203"/>
      <c r="M57" s="203"/>
      <c r="N57" s="169" t="s">
        <v>134</v>
      </c>
      <c r="O57" s="169" t="s">
        <v>970</v>
      </c>
      <c r="P57" s="169" t="s">
        <v>237</v>
      </c>
      <c r="Q57" s="169" t="s">
        <v>134</v>
      </c>
    </row>
    <row r="58" spans="1:17" ht="30.75" customHeight="1" x14ac:dyDescent="0.2">
      <c r="A58" s="372"/>
      <c r="B58" s="375"/>
      <c r="C58" s="373"/>
      <c r="D58" s="178">
        <v>100000</v>
      </c>
      <c r="E58" s="169" t="s">
        <v>17</v>
      </c>
      <c r="F58" s="169" t="s">
        <v>134</v>
      </c>
      <c r="G58" s="169" t="s">
        <v>202</v>
      </c>
      <c r="H58" s="177" t="s">
        <v>1871</v>
      </c>
      <c r="I58" s="169" t="s">
        <v>348</v>
      </c>
      <c r="J58" s="203">
        <v>43.3</v>
      </c>
      <c r="K58" s="169">
        <v>2019</v>
      </c>
      <c r="L58" s="203">
        <v>50</v>
      </c>
      <c r="M58" s="203">
        <v>60</v>
      </c>
      <c r="N58" s="169" t="s">
        <v>126</v>
      </c>
      <c r="O58" s="156" t="s">
        <v>37</v>
      </c>
      <c r="P58" s="169" t="s">
        <v>237</v>
      </c>
      <c r="Q58" s="169" t="s">
        <v>134</v>
      </c>
    </row>
    <row r="59" spans="1:17" ht="30.75" customHeight="1" x14ac:dyDescent="0.2">
      <c r="A59" s="372"/>
      <c r="B59" s="375"/>
      <c r="C59" s="373"/>
      <c r="D59" s="178">
        <v>200000</v>
      </c>
      <c r="E59" s="169" t="s">
        <v>17</v>
      </c>
      <c r="F59" s="169" t="s">
        <v>134</v>
      </c>
      <c r="G59" s="169" t="s">
        <v>224</v>
      </c>
      <c r="H59" s="177" t="s">
        <v>1872</v>
      </c>
      <c r="I59" s="169" t="s">
        <v>348</v>
      </c>
      <c r="J59" s="203">
        <v>34.700000000000003</v>
      </c>
      <c r="K59" s="169">
        <v>2019</v>
      </c>
      <c r="L59" s="203">
        <v>40</v>
      </c>
      <c r="M59" s="203">
        <v>50</v>
      </c>
      <c r="N59" s="169" t="s">
        <v>126</v>
      </c>
      <c r="O59" s="156" t="s">
        <v>37</v>
      </c>
      <c r="P59" s="156" t="s">
        <v>237</v>
      </c>
      <c r="Q59" s="156" t="s">
        <v>126</v>
      </c>
    </row>
    <row r="60" spans="1:17" ht="30.75" customHeight="1" x14ac:dyDescent="0.2">
      <c r="A60" s="372"/>
      <c r="B60" s="375"/>
      <c r="C60" s="373"/>
      <c r="D60" s="178">
        <v>200000</v>
      </c>
      <c r="E60" s="169" t="s">
        <v>17</v>
      </c>
      <c r="F60" s="169" t="s">
        <v>134</v>
      </c>
      <c r="G60" s="169" t="s">
        <v>224</v>
      </c>
      <c r="H60" s="177" t="s">
        <v>1873</v>
      </c>
      <c r="I60" s="169" t="s">
        <v>348</v>
      </c>
      <c r="J60" s="203">
        <v>41.4</v>
      </c>
      <c r="K60" s="169">
        <v>2019</v>
      </c>
      <c r="L60" s="203">
        <v>50</v>
      </c>
      <c r="M60" s="203">
        <v>60</v>
      </c>
      <c r="N60" s="169" t="s">
        <v>126</v>
      </c>
      <c r="O60" s="156" t="s">
        <v>37</v>
      </c>
      <c r="P60" s="169" t="s">
        <v>237</v>
      </c>
      <c r="Q60" s="169" t="s">
        <v>134</v>
      </c>
    </row>
    <row r="61" spans="1:17" ht="60.75" customHeight="1" x14ac:dyDescent="0.2">
      <c r="A61" s="77">
        <v>4</v>
      </c>
      <c r="B61" s="18">
        <v>2</v>
      </c>
      <c r="C61" s="23" t="s">
        <v>1874</v>
      </c>
      <c r="D61" s="22">
        <f>SUM(D62,D71)</f>
        <v>995493.26</v>
      </c>
      <c r="E61" s="18"/>
      <c r="F61" s="18"/>
      <c r="G61" s="18"/>
      <c r="H61" s="23" t="s">
        <v>1875</v>
      </c>
      <c r="I61" s="18" t="s">
        <v>18</v>
      </c>
      <c r="J61" s="202">
        <v>0.18</v>
      </c>
      <c r="K61" s="18">
        <v>2018</v>
      </c>
      <c r="L61" s="202">
        <v>2.5</v>
      </c>
      <c r="M61" s="202">
        <v>3</v>
      </c>
      <c r="N61" s="169" t="s">
        <v>181</v>
      </c>
      <c r="O61" s="169" t="s">
        <v>970</v>
      </c>
      <c r="P61" s="169" t="s">
        <v>237</v>
      </c>
      <c r="Q61" s="169" t="s">
        <v>121</v>
      </c>
    </row>
    <row r="62" spans="1:17" ht="65" x14ac:dyDescent="0.2">
      <c r="A62" s="77">
        <v>4.0999999999999996</v>
      </c>
      <c r="B62" s="18">
        <v>2.4</v>
      </c>
      <c r="C62" s="23" t="s">
        <v>1876</v>
      </c>
      <c r="D62" s="22">
        <f>SUM(D63:D70)</f>
        <v>854493.26</v>
      </c>
      <c r="E62" s="18"/>
      <c r="F62" s="18" t="s">
        <v>995</v>
      </c>
      <c r="G62" s="18" t="s">
        <v>224</v>
      </c>
      <c r="H62" s="23" t="s">
        <v>1877</v>
      </c>
      <c r="I62" s="18" t="s">
        <v>18</v>
      </c>
      <c r="J62" s="202">
        <v>4.7</v>
      </c>
      <c r="K62" s="18">
        <v>2021</v>
      </c>
      <c r="L62" s="202">
        <v>6</v>
      </c>
      <c r="M62" s="202">
        <v>9</v>
      </c>
      <c r="N62" s="258" t="s">
        <v>2659</v>
      </c>
      <c r="O62" s="18" t="s">
        <v>37</v>
      </c>
      <c r="P62" s="18" t="s">
        <v>237</v>
      </c>
      <c r="Q62" s="18" t="s">
        <v>1878</v>
      </c>
    </row>
    <row r="63" spans="1:17" ht="78" customHeight="1" x14ac:dyDescent="0.2">
      <c r="A63" s="168" t="s">
        <v>485</v>
      </c>
      <c r="B63" s="169" t="s">
        <v>1879</v>
      </c>
      <c r="C63" s="177" t="s">
        <v>2572</v>
      </c>
      <c r="D63" s="178">
        <v>10000</v>
      </c>
      <c r="E63" s="169" t="s">
        <v>17</v>
      </c>
      <c r="F63" s="169" t="s">
        <v>121</v>
      </c>
      <c r="G63" s="169" t="s">
        <v>224</v>
      </c>
      <c r="H63" s="157" t="s">
        <v>2221</v>
      </c>
      <c r="I63" s="169" t="s">
        <v>30</v>
      </c>
      <c r="J63" s="203">
        <v>743</v>
      </c>
      <c r="K63" s="169">
        <v>2021</v>
      </c>
      <c r="L63" s="203">
        <v>960</v>
      </c>
      <c r="M63" s="203">
        <v>1240</v>
      </c>
      <c r="N63" s="169" t="s">
        <v>121</v>
      </c>
      <c r="O63" s="169" t="s">
        <v>970</v>
      </c>
      <c r="P63" s="169" t="s">
        <v>237</v>
      </c>
      <c r="Q63" s="169" t="s">
        <v>121</v>
      </c>
    </row>
    <row r="64" spans="1:17" ht="81.75" customHeight="1" x14ac:dyDescent="0.2">
      <c r="A64" s="168" t="s">
        <v>491</v>
      </c>
      <c r="B64" s="169" t="s">
        <v>1880</v>
      </c>
      <c r="C64" s="177" t="s">
        <v>2573</v>
      </c>
      <c r="D64" s="178">
        <v>225000</v>
      </c>
      <c r="E64" s="169" t="s">
        <v>17</v>
      </c>
      <c r="F64" s="169" t="s">
        <v>2812</v>
      </c>
      <c r="G64" s="169" t="s">
        <v>224</v>
      </c>
      <c r="H64" s="177" t="s">
        <v>2218</v>
      </c>
      <c r="I64" s="169" t="s">
        <v>30</v>
      </c>
      <c r="J64" s="203">
        <v>0</v>
      </c>
      <c r="K64" s="169">
        <v>2022</v>
      </c>
      <c r="L64" s="203">
        <v>5</v>
      </c>
      <c r="M64" s="203">
        <v>11</v>
      </c>
      <c r="N64" s="169" t="s">
        <v>121</v>
      </c>
      <c r="O64" s="169" t="s">
        <v>970</v>
      </c>
      <c r="P64" s="169" t="s">
        <v>237</v>
      </c>
      <c r="Q64" s="169" t="s">
        <v>121</v>
      </c>
    </row>
    <row r="65" spans="1:17" ht="57.75" customHeight="1" x14ac:dyDescent="0.2">
      <c r="A65" s="168" t="s">
        <v>494</v>
      </c>
      <c r="B65" s="169" t="s">
        <v>1881</v>
      </c>
      <c r="C65" s="177" t="s">
        <v>2574</v>
      </c>
      <c r="D65" s="178">
        <v>5000</v>
      </c>
      <c r="E65" s="169" t="s">
        <v>17</v>
      </c>
      <c r="F65" s="169" t="s">
        <v>121</v>
      </c>
      <c r="G65" s="169" t="s">
        <v>165</v>
      </c>
      <c r="H65" s="177" t="s">
        <v>1882</v>
      </c>
      <c r="I65" s="169" t="s">
        <v>687</v>
      </c>
      <c r="J65" s="203" t="s">
        <v>235</v>
      </c>
      <c r="K65" s="169" t="s">
        <v>235</v>
      </c>
      <c r="L65" s="203" t="s">
        <v>235</v>
      </c>
      <c r="M65" s="203" t="s">
        <v>235</v>
      </c>
      <c r="N65" s="169"/>
      <c r="O65" s="169" t="s">
        <v>37</v>
      </c>
      <c r="P65" s="169" t="s">
        <v>237</v>
      </c>
      <c r="Q65" s="169" t="s">
        <v>121</v>
      </c>
    </row>
    <row r="66" spans="1:17" ht="33" customHeight="1" x14ac:dyDescent="0.2">
      <c r="A66" s="168" t="s">
        <v>500</v>
      </c>
      <c r="B66" s="169" t="s">
        <v>2530</v>
      </c>
      <c r="C66" s="71" t="s">
        <v>2575</v>
      </c>
      <c r="D66" s="178">
        <v>10000</v>
      </c>
      <c r="E66" s="169" t="s">
        <v>241</v>
      </c>
      <c r="F66" s="169" t="s">
        <v>1660</v>
      </c>
      <c r="G66" s="169" t="s">
        <v>224</v>
      </c>
      <c r="H66" s="177" t="s">
        <v>1883</v>
      </c>
      <c r="I66" s="169" t="s">
        <v>687</v>
      </c>
      <c r="J66" s="203">
        <v>0</v>
      </c>
      <c r="K66" s="169">
        <v>2021</v>
      </c>
      <c r="L66" s="203">
        <v>4000</v>
      </c>
      <c r="M66" s="203">
        <v>10000</v>
      </c>
      <c r="N66" s="156"/>
      <c r="O66" s="156"/>
      <c r="P66" s="156"/>
      <c r="Q66" s="156"/>
    </row>
    <row r="67" spans="1:17" ht="33" customHeight="1" x14ac:dyDescent="0.2">
      <c r="A67" s="172" t="s">
        <v>513</v>
      </c>
      <c r="B67" s="156" t="s">
        <v>90</v>
      </c>
      <c r="C67" s="157" t="s">
        <v>2577</v>
      </c>
      <c r="D67" s="158">
        <v>122065.95</v>
      </c>
      <c r="E67" s="156" t="s">
        <v>17</v>
      </c>
      <c r="F67" s="156" t="s">
        <v>196</v>
      </c>
      <c r="G67" s="156" t="s">
        <v>224</v>
      </c>
      <c r="H67" s="157" t="s">
        <v>2216</v>
      </c>
      <c r="I67" s="156" t="s">
        <v>30</v>
      </c>
      <c r="J67" s="36">
        <v>0</v>
      </c>
      <c r="K67" s="156">
        <v>2022</v>
      </c>
      <c r="L67" s="36">
        <v>0</v>
      </c>
      <c r="M67" s="36">
        <v>1</v>
      </c>
      <c r="N67" s="156" t="s">
        <v>196</v>
      </c>
      <c r="O67" s="156"/>
      <c r="P67" s="156" t="s">
        <v>237</v>
      </c>
      <c r="Q67" s="156" t="s">
        <v>196</v>
      </c>
    </row>
    <row r="68" spans="1:17" ht="33" customHeight="1" x14ac:dyDescent="0.2">
      <c r="A68" s="168" t="s">
        <v>1115</v>
      </c>
      <c r="B68" s="169" t="s">
        <v>1884</v>
      </c>
      <c r="C68" s="157" t="s">
        <v>2578</v>
      </c>
      <c r="D68" s="158">
        <v>427312.5</v>
      </c>
      <c r="E68" s="156" t="s">
        <v>279</v>
      </c>
      <c r="F68" s="156" t="s">
        <v>196</v>
      </c>
      <c r="G68" s="156" t="s">
        <v>224</v>
      </c>
      <c r="H68" s="157" t="s">
        <v>2214</v>
      </c>
      <c r="I68" s="156" t="s">
        <v>30</v>
      </c>
      <c r="J68" s="36">
        <v>0</v>
      </c>
      <c r="K68" s="156">
        <v>2021</v>
      </c>
      <c r="L68" s="36">
        <v>0</v>
      </c>
      <c r="M68" s="36">
        <v>1</v>
      </c>
      <c r="N68" s="156" t="s">
        <v>196</v>
      </c>
      <c r="O68" s="169" t="s">
        <v>37</v>
      </c>
      <c r="P68" s="156" t="s">
        <v>237</v>
      </c>
      <c r="Q68" s="156" t="s">
        <v>196</v>
      </c>
    </row>
    <row r="69" spans="1:17" ht="52" x14ac:dyDescent="0.2">
      <c r="A69" s="168" t="s">
        <v>1119</v>
      </c>
      <c r="B69" s="169" t="s">
        <v>1884</v>
      </c>
      <c r="C69" s="157" t="s">
        <v>2632</v>
      </c>
      <c r="D69" s="158">
        <v>28914.81</v>
      </c>
      <c r="E69" s="169" t="s">
        <v>241</v>
      </c>
      <c r="F69" s="156" t="s">
        <v>196</v>
      </c>
      <c r="G69" s="158" t="s">
        <v>2634</v>
      </c>
      <c r="H69" s="79" t="s">
        <v>2209</v>
      </c>
      <c r="I69" s="158" t="s">
        <v>30</v>
      </c>
      <c r="J69" s="36">
        <v>0</v>
      </c>
      <c r="K69" s="196">
        <v>2021</v>
      </c>
      <c r="L69" s="36">
        <v>1</v>
      </c>
      <c r="M69" s="36">
        <v>1</v>
      </c>
      <c r="N69" s="158" t="s">
        <v>333</v>
      </c>
      <c r="O69" s="158" t="s">
        <v>333</v>
      </c>
      <c r="P69" s="158" t="s">
        <v>333</v>
      </c>
      <c r="Q69" s="158" t="s">
        <v>196</v>
      </c>
    </row>
    <row r="70" spans="1:17" ht="65" x14ac:dyDescent="0.2">
      <c r="A70" s="172" t="s">
        <v>1485</v>
      </c>
      <c r="B70" s="156" t="s">
        <v>860</v>
      </c>
      <c r="C70" s="157" t="s">
        <v>2579</v>
      </c>
      <c r="D70" s="158">
        <v>26200</v>
      </c>
      <c r="E70" s="156" t="s">
        <v>449</v>
      </c>
      <c r="F70" s="156" t="s">
        <v>113</v>
      </c>
      <c r="G70" s="156" t="s">
        <v>294</v>
      </c>
      <c r="H70" s="157" t="s">
        <v>2210</v>
      </c>
      <c r="I70" s="156" t="s">
        <v>30</v>
      </c>
      <c r="J70" s="36">
        <v>3</v>
      </c>
      <c r="K70" s="156">
        <v>2021</v>
      </c>
      <c r="L70" s="36">
        <v>10</v>
      </c>
      <c r="M70" s="36">
        <v>20</v>
      </c>
      <c r="N70" s="156" t="s">
        <v>121</v>
      </c>
      <c r="O70" s="156" t="s">
        <v>278</v>
      </c>
      <c r="P70" s="156" t="s">
        <v>237</v>
      </c>
      <c r="Q70" s="156" t="s">
        <v>121</v>
      </c>
    </row>
    <row r="71" spans="1:17" ht="52" x14ac:dyDescent="0.2">
      <c r="A71" s="77">
        <v>4.2</v>
      </c>
      <c r="B71" s="18">
        <v>7.5</v>
      </c>
      <c r="C71" s="23" t="s">
        <v>2580</v>
      </c>
      <c r="D71" s="22">
        <f>SUM(D72:D76)</f>
        <v>141000</v>
      </c>
      <c r="E71" s="18"/>
      <c r="F71" s="18" t="s">
        <v>2813</v>
      </c>
      <c r="G71" s="18" t="s">
        <v>392</v>
      </c>
      <c r="H71" s="23" t="s">
        <v>1885</v>
      </c>
      <c r="I71" s="18" t="s">
        <v>348</v>
      </c>
      <c r="J71" s="202">
        <v>34.200000000000003</v>
      </c>
      <c r="K71" s="18">
        <v>2021</v>
      </c>
      <c r="L71" s="202">
        <v>38</v>
      </c>
      <c r="M71" s="202">
        <v>40</v>
      </c>
      <c r="N71" s="18" t="s">
        <v>1886</v>
      </c>
      <c r="O71" s="18" t="s">
        <v>37</v>
      </c>
      <c r="P71" s="18" t="s">
        <v>237</v>
      </c>
      <c r="Q71" s="18" t="s">
        <v>121</v>
      </c>
    </row>
    <row r="72" spans="1:17" ht="65" x14ac:dyDescent="0.2">
      <c r="A72" s="169" t="s">
        <v>751</v>
      </c>
      <c r="B72" s="169" t="s">
        <v>1887</v>
      </c>
      <c r="C72" s="177" t="s">
        <v>2581</v>
      </c>
      <c r="D72" s="158">
        <v>12500</v>
      </c>
      <c r="E72" s="169" t="s">
        <v>17</v>
      </c>
      <c r="F72" s="169" t="s">
        <v>121</v>
      </c>
      <c r="G72" s="169" t="s">
        <v>224</v>
      </c>
      <c r="H72" s="157" t="s">
        <v>1888</v>
      </c>
      <c r="I72" s="156" t="s">
        <v>30</v>
      </c>
      <c r="J72" s="36">
        <v>81</v>
      </c>
      <c r="K72" s="156">
        <v>2020</v>
      </c>
      <c r="L72" s="36">
        <v>100</v>
      </c>
      <c r="M72" s="36">
        <v>150</v>
      </c>
      <c r="N72" s="156" t="s">
        <v>181</v>
      </c>
      <c r="O72" s="156" t="s">
        <v>43</v>
      </c>
      <c r="P72" s="169" t="s">
        <v>237</v>
      </c>
      <c r="Q72" s="169" t="s">
        <v>1889</v>
      </c>
    </row>
    <row r="73" spans="1:17" ht="26" x14ac:dyDescent="0.2">
      <c r="A73" s="169" t="s">
        <v>755</v>
      </c>
      <c r="B73" s="169" t="s">
        <v>1890</v>
      </c>
      <c r="C73" s="177" t="s">
        <v>2582</v>
      </c>
      <c r="D73" s="158">
        <v>12500</v>
      </c>
      <c r="E73" s="169" t="s">
        <v>17</v>
      </c>
      <c r="F73" s="169" t="s">
        <v>121</v>
      </c>
      <c r="G73" s="169" t="s">
        <v>224</v>
      </c>
      <c r="H73" s="157" t="s">
        <v>1891</v>
      </c>
      <c r="I73" s="156" t="s">
        <v>30</v>
      </c>
      <c r="J73" s="36">
        <v>188</v>
      </c>
      <c r="K73" s="156">
        <v>2021</v>
      </c>
      <c r="L73" s="36">
        <v>350</v>
      </c>
      <c r="M73" s="36">
        <v>670</v>
      </c>
      <c r="N73" s="156" t="s">
        <v>187</v>
      </c>
      <c r="O73" s="156" t="s">
        <v>187</v>
      </c>
      <c r="P73" s="169" t="s">
        <v>237</v>
      </c>
      <c r="Q73" s="169" t="s">
        <v>121</v>
      </c>
    </row>
    <row r="74" spans="1:17" ht="23.25" customHeight="1" x14ac:dyDescent="0.2">
      <c r="A74" s="375" t="s">
        <v>759</v>
      </c>
      <c r="B74" s="375" t="s">
        <v>1892</v>
      </c>
      <c r="C74" s="373" t="s">
        <v>2583</v>
      </c>
      <c r="D74" s="158">
        <v>15000</v>
      </c>
      <c r="E74" s="169" t="s">
        <v>17</v>
      </c>
      <c r="F74" s="375" t="s">
        <v>121</v>
      </c>
      <c r="G74" s="375" t="s">
        <v>224</v>
      </c>
      <c r="H74" s="157" t="s">
        <v>1893</v>
      </c>
      <c r="I74" s="156" t="s">
        <v>30</v>
      </c>
      <c r="J74" s="36">
        <v>1663</v>
      </c>
      <c r="K74" s="156">
        <v>2020</v>
      </c>
      <c r="L74" s="36">
        <v>2000</v>
      </c>
      <c r="M74" s="36">
        <v>2500</v>
      </c>
      <c r="N74" s="156" t="s">
        <v>187</v>
      </c>
      <c r="O74" s="156" t="s">
        <v>37</v>
      </c>
      <c r="P74" s="169" t="s">
        <v>237</v>
      </c>
      <c r="Q74" s="169" t="s">
        <v>121</v>
      </c>
    </row>
    <row r="75" spans="1:17" x14ac:dyDescent="0.2">
      <c r="A75" s="375"/>
      <c r="B75" s="375"/>
      <c r="C75" s="373"/>
      <c r="D75" s="158">
        <v>100000</v>
      </c>
      <c r="E75" s="169" t="s">
        <v>17</v>
      </c>
      <c r="F75" s="375"/>
      <c r="G75" s="375"/>
      <c r="H75" s="177" t="s">
        <v>1894</v>
      </c>
      <c r="I75" s="169" t="s">
        <v>348</v>
      </c>
      <c r="J75" s="203">
        <v>19.600000000000001</v>
      </c>
      <c r="K75" s="169">
        <v>2019</v>
      </c>
      <c r="L75" s="203">
        <v>30</v>
      </c>
      <c r="M75" s="203">
        <v>45</v>
      </c>
      <c r="N75" s="169" t="s">
        <v>126</v>
      </c>
      <c r="O75" s="169" t="s">
        <v>37</v>
      </c>
      <c r="P75" s="169" t="s">
        <v>237</v>
      </c>
      <c r="Q75" s="169" t="s">
        <v>126</v>
      </c>
    </row>
    <row r="76" spans="1:17" ht="169" x14ac:dyDescent="0.2">
      <c r="A76" s="169" t="s">
        <v>762</v>
      </c>
      <c r="B76" s="169" t="s">
        <v>1895</v>
      </c>
      <c r="C76" s="157" t="s">
        <v>2635</v>
      </c>
      <c r="D76" s="158">
        <v>1000</v>
      </c>
      <c r="E76" s="158" t="s">
        <v>17</v>
      </c>
      <c r="F76" s="158" t="s">
        <v>196</v>
      </c>
      <c r="G76" s="158" t="s">
        <v>165</v>
      </c>
      <c r="H76" s="158" t="s">
        <v>2814</v>
      </c>
      <c r="I76" s="158" t="s">
        <v>30</v>
      </c>
      <c r="J76" s="36">
        <v>0</v>
      </c>
      <c r="K76" s="196">
        <v>2022</v>
      </c>
      <c r="L76" s="36">
        <v>1</v>
      </c>
      <c r="M76" s="36">
        <v>1</v>
      </c>
      <c r="N76" s="158" t="s">
        <v>1896</v>
      </c>
      <c r="O76" s="158" t="s">
        <v>1762</v>
      </c>
      <c r="P76" s="158" t="s">
        <v>237</v>
      </c>
      <c r="Q76" s="158" t="s">
        <v>196</v>
      </c>
    </row>
    <row r="77" spans="1:17" x14ac:dyDescent="0.2">
      <c r="A77" s="28"/>
      <c r="D77" s="27"/>
      <c r="E77" s="28"/>
      <c r="G77" s="28"/>
      <c r="H77" s="174"/>
    </row>
    <row r="78" spans="1:17" x14ac:dyDescent="0.2">
      <c r="A78" s="28"/>
      <c r="D78" s="27"/>
      <c r="E78" s="28"/>
      <c r="G78" s="28"/>
      <c r="H78" s="174"/>
    </row>
    <row r="79" spans="1:17" x14ac:dyDescent="0.2">
      <c r="A79" s="28"/>
      <c r="D79" s="27"/>
      <c r="E79" s="28"/>
      <c r="G79" s="28"/>
      <c r="H79" s="174"/>
    </row>
    <row r="80" spans="1:17" x14ac:dyDescent="0.2">
      <c r="A80" s="28"/>
      <c r="D80" s="27"/>
      <c r="E80" s="28"/>
      <c r="G80" s="28"/>
      <c r="H80" s="174"/>
    </row>
    <row r="81" spans="1:8" x14ac:dyDescent="0.2">
      <c r="A81" s="28"/>
      <c r="D81" s="27"/>
      <c r="E81" s="28"/>
      <c r="G81" s="28"/>
      <c r="H81" s="174"/>
    </row>
    <row r="82" spans="1:8" x14ac:dyDescent="0.2">
      <c r="A82" s="28"/>
      <c r="D82" s="27"/>
      <c r="E82" s="28"/>
      <c r="G82" s="28"/>
      <c r="H82" s="174"/>
    </row>
    <row r="83" spans="1:8" x14ac:dyDescent="0.2">
      <c r="A83" s="28"/>
      <c r="D83" s="27"/>
      <c r="E83" s="28"/>
      <c r="G83" s="28"/>
      <c r="H83" s="174"/>
    </row>
    <row r="84" spans="1:8" x14ac:dyDescent="0.2">
      <c r="A84" s="28"/>
      <c r="D84" s="27"/>
      <c r="E84" s="28"/>
      <c r="G84" s="28"/>
      <c r="H84" s="174"/>
    </row>
    <row r="85" spans="1:8" x14ac:dyDescent="0.2">
      <c r="A85" s="28"/>
      <c r="D85" s="27"/>
      <c r="E85" s="28"/>
      <c r="G85" s="28"/>
      <c r="H85" s="174"/>
    </row>
    <row r="86" spans="1:8" x14ac:dyDescent="0.2">
      <c r="A86" s="28"/>
      <c r="D86" s="27"/>
      <c r="E86" s="28"/>
      <c r="G86" s="28"/>
      <c r="H86" s="174"/>
    </row>
    <row r="87" spans="1:8" x14ac:dyDescent="0.2">
      <c r="A87" s="28"/>
      <c r="D87" s="27"/>
      <c r="E87" s="28"/>
      <c r="G87" s="28"/>
      <c r="H87" s="174"/>
    </row>
    <row r="88" spans="1:8" x14ac:dyDescent="0.2">
      <c r="A88" s="28"/>
      <c r="D88" s="27"/>
      <c r="E88" s="28"/>
      <c r="G88" s="28"/>
      <c r="H88" s="174"/>
    </row>
    <row r="89" spans="1:8" x14ac:dyDescent="0.2">
      <c r="A89" s="28"/>
      <c r="D89" s="27"/>
      <c r="E89" s="28"/>
      <c r="G89" s="28"/>
      <c r="H89" s="174"/>
    </row>
    <row r="90" spans="1:8" x14ac:dyDescent="0.2">
      <c r="A90" s="28"/>
      <c r="D90" s="27"/>
      <c r="E90" s="28"/>
      <c r="G90" s="28"/>
      <c r="H90" s="174"/>
    </row>
    <row r="91" spans="1:8" x14ac:dyDescent="0.2">
      <c r="A91" s="28"/>
      <c r="D91" s="27"/>
      <c r="E91" s="28"/>
      <c r="G91" s="28"/>
      <c r="H91" s="174"/>
    </row>
    <row r="92" spans="1:8" x14ac:dyDescent="0.2">
      <c r="A92" s="28"/>
      <c r="D92" s="27"/>
      <c r="E92" s="28"/>
      <c r="G92" s="28"/>
      <c r="H92" s="174"/>
    </row>
    <row r="93" spans="1:8" x14ac:dyDescent="0.2">
      <c r="A93" s="28"/>
      <c r="D93" s="27"/>
      <c r="E93" s="28"/>
      <c r="G93" s="28"/>
      <c r="H93" s="174"/>
    </row>
    <row r="94" spans="1:8" x14ac:dyDescent="0.2">
      <c r="A94" s="28"/>
      <c r="D94" s="27"/>
      <c r="E94" s="28"/>
      <c r="G94" s="28"/>
      <c r="H94" s="174"/>
    </row>
    <row r="95" spans="1:8" x14ac:dyDescent="0.2">
      <c r="A95" s="28"/>
      <c r="D95" s="27"/>
      <c r="E95" s="28"/>
      <c r="G95" s="28"/>
      <c r="H95" s="174"/>
    </row>
    <row r="96" spans="1:8" x14ac:dyDescent="0.2">
      <c r="A96" s="28"/>
      <c r="D96" s="27"/>
      <c r="E96" s="28"/>
      <c r="G96" s="28"/>
      <c r="H96" s="174"/>
    </row>
    <row r="97" spans="1:8" x14ac:dyDescent="0.2">
      <c r="A97" s="28"/>
      <c r="D97" s="27"/>
      <c r="E97" s="28"/>
      <c r="G97" s="28"/>
      <c r="H97" s="174"/>
    </row>
    <row r="98" spans="1:8" x14ac:dyDescent="0.2">
      <c r="A98" s="28"/>
      <c r="D98" s="27"/>
      <c r="E98" s="28"/>
      <c r="G98" s="28"/>
      <c r="H98" s="174"/>
    </row>
    <row r="99" spans="1:8" x14ac:dyDescent="0.2">
      <c r="A99" s="28"/>
      <c r="D99" s="27"/>
      <c r="E99" s="28"/>
      <c r="G99" s="28"/>
      <c r="H99" s="174"/>
    </row>
    <row r="100" spans="1:8" x14ac:dyDescent="0.2">
      <c r="A100" s="28"/>
      <c r="D100" s="27"/>
      <c r="E100" s="28"/>
      <c r="G100" s="28"/>
      <c r="H100" s="174"/>
    </row>
    <row r="101" spans="1:8" x14ac:dyDescent="0.2">
      <c r="A101" s="28"/>
      <c r="D101" s="27"/>
      <c r="E101" s="28"/>
      <c r="G101" s="28"/>
      <c r="H101" s="174"/>
    </row>
    <row r="102" spans="1:8" x14ac:dyDescent="0.2">
      <c r="A102" s="28"/>
      <c r="D102" s="27"/>
      <c r="E102" s="28"/>
      <c r="G102" s="28"/>
      <c r="H102" s="174"/>
    </row>
    <row r="103" spans="1:8" x14ac:dyDescent="0.2">
      <c r="A103" s="28"/>
      <c r="D103" s="27"/>
      <c r="E103" s="28"/>
      <c r="G103" s="28"/>
      <c r="H103" s="174"/>
    </row>
    <row r="104" spans="1:8" x14ac:dyDescent="0.2">
      <c r="A104" s="28"/>
      <c r="D104" s="27"/>
      <c r="E104" s="28"/>
      <c r="G104" s="28"/>
      <c r="H104" s="174"/>
    </row>
    <row r="105" spans="1:8" x14ac:dyDescent="0.2">
      <c r="A105" s="28"/>
      <c r="D105" s="27"/>
      <c r="E105" s="28"/>
      <c r="G105" s="28"/>
      <c r="H105" s="174"/>
    </row>
    <row r="106" spans="1:8" x14ac:dyDescent="0.2">
      <c r="A106" s="28"/>
      <c r="D106" s="27"/>
      <c r="E106" s="28"/>
      <c r="G106" s="28"/>
      <c r="H106" s="174"/>
    </row>
    <row r="107" spans="1:8" x14ac:dyDescent="0.2">
      <c r="A107" s="28"/>
      <c r="D107" s="27"/>
      <c r="E107" s="28"/>
      <c r="G107" s="28"/>
      <c r="H107" s="174"/>
    </row>
    <row r="108" spans="1:8" x14ac:dyDescent="0.2">
      <c r="A108" s="28"/>
      <c r="D108" s="27"/>
      <c r="E108" s="28"/>
      <c r="G108" s="28"/>
      <c r="H108" s="174"/>
    </row>
    <row r="109" spans="1:8" x14ac:dyDescent="0.2">
      <c r="A109" s="28"/>
      <c r="D109" s="27"/>
      <c r="E109" s="28"/>
      <c r="G109" s="28"/>
      <c r="H109" s="174"/>
    </row>
    <row r="110" spans="1:8" x14ac:dyDescent="0.2">
      <c r="A110" s="28"/>
      <c r="D110" s="27"/>
      <c r="E110" s="28"/>
      <c r="G110" s="28"/>
      <c r="H110" s="174"/>
    </row>
    <row r="111" spans="1:8" x14ac:dyDescent="0.2">
      <c r="A111" s="28"/>
      <c r="D111" s="27"/>
      <c r="E111" s="28"/>
      <c r="G111" s="28"/>
      <c r="H111" s="174"/>
    </row>
    <row r="112" spans="1:8" x14ac:dyDescent="0.2">
      <c r="A112" s="28"/>
      <c r="D112" s="27"/>
      <c r="E112" s="28"/>
      <c r="G112" s="28"/>
      <c r="H112" s="174"/>
    </row>
    <row r="113" spans="1:8" x14ac:dyDescent="0.2">
      <c r="A113" s="28"/>
      <c r="D113" s="27"/>
      <c r="E113" s="28"/>
      <c r="G113" s="28"/>
      <c r="H113" s="174"/>
    </row>
    <row r="114" spans="1:8" x14ac:dyDescent="0.2">
      <c r="A114" s="28"/>
      <c r="D114" s="27"/>
      <c r="E114" s="28"/>
      <c r="G114" s="28"/>
      <c r="H114" s="174"/>
    </row>
    <row r="115" spans="1:8" x14ac:dyDescent="0.2">
      <c r="A115" s="28"/>
      <c r="D115" s="27"/>
      <c r="E115" s="28"/>
      <c r="G115" s="28"/>
      <c r="H115" s="174"/>
    </row>
    <row r="116" spans="1:8" x14ac:dyDescent="0.2">
      <c r="A116" s="28"/>
      <c r="D116" s="27"/>
      <c r="E116" s="28"/>
      <c r="G116" s="28"/>
      <c r="H116" s="174"/>
    </row>
    <row r="117" spans="1:8" x14ac:dyDescent="0.2">
      <c r="A117" s="28"/>
      <c r="D117" s="27"/>
      <c r="E117" s="28"/>
      <c r="G117" s="28"/>
      <c r="H117" s="174"/>
    </row>
    <row r="118" spans="1:8" x14ac:dyDescent="0.2">
      <c r="A118" s="28"/>
      <c r="D118" s="27"/>
      <c r="E118" s="28"/>
      <c r="G118" s="28"/>
      <c r="H118" s="174"/>
    </row>
    <row r="119" spans="1:8" x14ac:dyDescent="0.2">
      <c r="A119" s="28"/>
      <c r="D119" s="27"/>
      <c r="E119" s="28"/>
      <c r="G119" s="28"/>
      <c r="H119" s="174"/>
    </row>
    <row r="120" spans="1:8" x14ac:dyDescent="0.2">
      <c r="A120" s="28"/>
      <c r="D120" s="27"/>
      <c r="E120" s="28"/>
      <c r="G120" s="28"/>
      <c r="H120" s="174"/>
    </row>
    <row r="121" spans="1:8" x14ac:dyDescent="0.2">
      <c r="A121" s="28"/>
      <c r="D121" s="27"/>
      <c r="E121" s="28"/>
      <c r="G121" s="28"/>
      <c r="H121" s="174"/>
    </row>
    <row r="122" spans="1:8" x14ac:dyDescent="0.2">
      <c r="A122" s="28"/>
      <c r="D122" s="27"/>
      <c r="E122" s="28"/>
      <c r="G122" s="28"/>
      <c r="H122" s="174"/>
    </row>
    <row r="123" spans="1:8" x14ac:dyDescent="0.2">
      <c r="A123" s="28"/>
      <c r="D123" s="27"/>
      <c r="E123" s="28"/>
      <c r="G123" s="28"/>
      <c r="H123" s="174"/>
    </row>
    <row r="124" spans="1:8" x14ac:dyDescent="0.2">
      <c r="A124" s="28"/>
      <c r="D124" s="27"/>
      <c r="E124" s="28"/>
      <c r="G124" s="28"/>
      <c r="H124" s="174"/>
    </row>
    <row r="125" spans="1:8" x14ac:dyDescent="0.2">
      <c r="A125" s="28"/>
      <c r="D125" s="27"/>
      <c r="E125" s="28"/>
      <c r="G125" s="28"/>
      <c r="H125" s="174"/>
    </row>
    <row r="126" spans="1:8" x14ac:dyDescent="0.2">
      <c r="A126" s="28"/>
      <c r="D126" s="27"/>
      <c r="E126" s="28"/>
      <c r="G126" s="28"/>
      <c r="H126" s="174"/>
    </row>
    <row r="127" spans="1:8" x14ac:dyDescent="0.2">
      <c r="A127" s="28"/>
      <c r="D127" s="27"/>
      <c r="E127" s="28"/>
      <c r="G127" s="28"/>
      <c r="H127" s="174"/>
    </row>
    <row r="128" spans="1:8" x14ac:dyDescent="0.2">
      <c r="A128" s="28"/>
      <c r="D128" s="27"/>
      <c r="E128" s="28"/>
      <c r="G128" s="28"/>
      <c r="H128" s="174"/>
    </row>
    <row r="129" spans="1:8" x14ac:dyDescent="0.2">
      <c r="A129" s="28"/>
      <c r="D129" s="27"/>
      <c r="E129" s="28"/>
      <c r="G129" s="28"/>
      <c r="H129" s="174"/>
    </row>
    <row r="130" spans="1:8" x14ac:dyDescent="0.2">
      <c r="A130" s="28"/>
      <c r="D130" s="27"/>
      <c r="E130" s="28"/>
      <c r="G130" s="28"/>
      <c r="H130" s="174"/>
    </row>
    <row r="131" spans="1:8" x14ac:dyDescent="0.2">
      <c r="A131" s="28"/>
      <c r="D131" s="27"/>
      <c r="E131" s="28"/>
      <c r="G131" s="28"/>
      <c r="H131" s="174"/>
    </row>
    <row r="132" spans="1:8" x14ac:dyDescent="0.2">
      <c r="A132" s="28"/>
      <c r="D132" s="27"/>
      <c r="E132" s="28"/>
      <c r="G132" s="28"/>
      <c r="H132" s="174"/>
    </row>
    <row r="133" spans="1:8" x14ac:dyDescent="0.2">
      <c r="A133" s="28"/>
      <c r="D133" s="27"/>
      <c r="E133" s="28"/>
      <c r="G133" s="28"/>
      <c r="H133" s="174"/>
    </row>
    <row r="134" spans="1:8" x14ac:dyDescent="0.2">
      <c r="A134" s="28"/>
      <c r="D134" s="27"/>
      <c r="E134" s="28"/>
      <c r="G134" s="28"/>
      <c r="H134" s="174"/>
    </row>
    <row r="135" spans="1:8" x14ac:dyDescent="0.2">
      <c r="A135" s="28"/>
      <c r="D135" s="27"/>
      <c r="E135" s="28"/>
      <c r="G135" s="28"/>
      <c r="H135" s="174"/>
    </row>
    <row r="136" spans="1:8" x14ac:dyDescent="0.2">
      <c r="A136" s="28"/>
      <c r="D136" s="27"/>
      <c r="E136" s="28"/>
      <c r="G136" s="28"/>
      <c r="H136" s="174"/>
    </row>
    <row r="137" spans="1:8" x14ac:dyDescent="0.2">
      <c r="A137" s="28"/>
      <c r="D137" s="27"/>
      <c r="E137" s="28"/>
      <c r="G137" s="28"/>
      <c r="H137" s="174"/>
    </row>
    <row r="138" spans="1:8" x14ac:dyDescent="0.2">
      <c r="A138" s="28"/>
      <c r="D138" s="27"/>
      <c r="E138" s="28"/>
      <c r="G138" s="28"/>
      <c r="H138" s="174"/>
    </row>
    <row r="139" spans="1:8" x14ac:dyDescent="0.2">
      <c r="A139" s="28"/>
      <c r="D139" s="27"/>
      <c r="E139" s="28"/>
      <c r="G139" s="28"/>
      <c r="H139" s="174"/>
    </row>
    <row r="140" spans="1:8" x14ac:dyDescent="0.2">
      <c r="A140" s="28"/>
      <c r="D140" s="27"/>
      <c r="E140" s="28"/>
      <c r="G140" s="28"/>
      <c r="H140" s="174"/>
    </row>
    <row r="141" spans="1:8" x14ac:dyDescent="0.2">
      <c r="A141" s="28"/>
      <c r="D141" s="27"/>
      <c r="E141" s="28"/>
      <c r="G141" s="28"/>
      <c r="H141" s="174"/>
    </row>
    <row r="142" spans="1:8" x14ac:dyDescent="0.2">
      <c r="A142" s="28"/>
      <c r="D142" s="27"/>
      <c r="E142" s="28"/>
      <c r="G142" s="28"/>
      <c r="H142" s="174"/>
    </row>
    <row r="143" spans="1:8" x14ac:dyDescent="0.2">
      <c r="A143" s="28"/>
      <c r="D143" s="27"/>
      <c r="E143" s="28"/>
      <c r="G143" s="28"/>
      <c r="H143" s="174"/>
    </row>
    <row r="144" spans="1:8" x14ac:dyDescent="0.2">
      <c r="A144" s="28"/>
      <c r="D144" s="27"/>
      <c r="E144" s="28"/>
      <c r="G144" s="28"/>
      <c r="H144" s="174"/>
    </row>
  </sheetData>
  <mergeCells count="80">
    <mergeCell ref="B52:B53"/>
    <mergeCell ref="C52:C53"/>
    <mergeCell ref="A44:A45"/>
    <mergeCell ref="C44:C45"/>
    <mergeCell ref="D44:D45"/>
    <mergeCell ref="E44:E45"/>
    <mergeCell ref="G74:G75"/>
    <mergeCell ref="A74:A75"/>
    <mergeCell ref="B74:B75"/>
    <mergeCell ref="C74:C75"/>
    <mergeCell ref="F74:F75"/>
    <mergeCell ref="A57:A60"/>
    <mergeCell ref="B57:B60"/>
    <mergeCell ref="C57:C60"/>
    <mergeCell ref="A50:A51"/>
    <mergeCell ref="B50:B51"/>
    <mergeCell ref="C50:C51"/>
    <mergeCell ref="A52:A53"/>
    <mergeCell ref="D52:D53"/>
    <mergeCell ref="E52:E53"/>
    <mergeCell ref="F52:F53"/>
    <mergeCell ref="G52:G53"/>
    <mergeCell ref="A37:A39"/>
    <mergeCell ref="B37:B39"/>
    <mergeCell ref="C37:C39"/>
    <mergeCell ref="D37:D39"/>
    <mergeCell ref="E37:E39"/>
    <mergeCell ref="F37:F39"/>
    <mergeCell ref="G37:G39"/>
    <mergeCell ref="F44:F45"/>
    <mergeCell ref="G44:G45"/>
    <mergeCell ref="A46:A48"/>
    <mergeCell ref="B46:B48"/>
    <mergeCell ref="C46:C48"/>
    <mergeCell ref="F29:F30"/>
    <mergeCell ref="G29:G30"/>
    <mergeCell ref="B33:B35"/>
    <mergeCell ref="C33:C35"/>
    <mergeCell ref="D33:D35"/>
    <mergeCell ref="E33:E35"/>
    <mergeCell ref="F33:F35"/>
    <mergeCell ref="G33:G35"/>
    <mergeCell ref="A33:A35"/>
    <mergeCell ref="A23:A25"/>
    <mergeCell ref="B23:B25"/>
    <mergeCell ref="C23:C25"/>
    <mergeCell ref="A29:A30"/>
    <mergeCell ref="B29:B30"/>
    <mergeCell ref="C29:C30"/>
    <mergeCell ref="Q4:Q5"/>
    <mergeCell ref="E7:E8"/>
    <mergeCell ref="F7:F8"/>
    <mergeCell ref="G7:G8"/>
    <mergeCell ref="A16:A17"/>
    <mergeCell ref="B16:B17"/>
    <mergeCell ref="C16:C17"/>
    <mergeCell ref="D16:D17"/>
    <mergeCell ref="E16:E17"/>
    <mergeCell ref="F16:F17"/>
    <mergeCell ref="G16:G17"/>
    <mergeCell ref="A7:A8"/>
    <mergeCell ref="B7:B8"/>
    <mergeCell ref="C7:C8"/>
    <mergeCell ref="D7:D8"/>
    <mergeCell ref="N1:Q1"/>
    <mergeCell ref="C2:Q2"/>
    <mergeCell ref="C3:Q3"/>
    <mergeCell ref="A4:A5"/>
    <mergeCell ref="B4:B5"/>
    <mergeCell ref="C4:C5"/>
    <mergeCell ref="D4:D5"/>
    <mergeCell ref="E4:E5"/>
    <mergeCell ref="F4:G4"/>
    <mergeCell ref="H4:H5"/>
    <mergeCell ref="I4:I5"/>
    <mergeCell ref="J4:K4"/>
    <mergeCell ref="L4:M4"/>
    <mergeCell ref="N4:N5"/>
    <mergeCell ref="O4:O5"/>
    <mergeCell ref="P4:P5"/>
  </mergeCells>
  <hyperlinks>
    <hyperlink ref="N62" r:id="rId1"/>
  </hyperlinks>
  <pageMargins left="0.25" right="0.25" top="0.75" bottom="0.75" header="0.3" footer="0.3"/>
  <pageSetup paperSize="8" scale="67" fitToHeight="0" orientation="landscape"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Товчилсон үг</vt:lpstr>
      <vt:lpstr>Нэгтгэсэн файл</vt:lpstr>
      <vt:lpstr>1. ХХЗХ</vt:lpstr>
      <vt:lpstr>2. НХЗХ</vt:lpstr>
      <vt:lpstr>3. БОЗХ</vt:lpstr>
      <vt:lpstr>4. ЗЗХ</vt:lpstr>
      <vt:lpstr>5. БХЗХ</vt:lpstr>
      <vt:lpstr>6. ҮӨЧНЗХ</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Төгөлдөр Галбадрах</dc:creator>
  <cp:keywords/>
  <dc:description/>
  <cp:lastModifiedBy>Microsoft Office User</cp:lastModifiedBy>
  <cp:revision/>
  <cp:lastPrinted>2022-07-01T03:55:25Z</cp:lastPrinted>
  <dcterms:created xsi:type="dcterms:W3CDTF">2015-06-05T18:17:20Z</dcterms:created>
  <dcterms:modified xsi:type="dcterms:W3CDTF">2022-07-05T07:48:17Z</dcterms:modified>
  <cp:category/>
  <cp:contentStatus/>
</cp:coreProperties>
</file>