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jragchaa\Desktop\2023\ШЭМХБ\Өргөн мэдүүлэх\УИХ-д уламжилсан\"/>
    </mc:Choice>
  </mc:AlternateContent>
  <bookViews>
    <workbookView xWindow="-105" yWindow="-105" windowWidth="23250" windowHeight="12570" firstSheet="1" activeTab="2"/>
  </bookViews>
  <sheets>
    <sheet name="Нэгтгэсэн файл" sheetId="21" state="hidden" r:id="rId1"/>
    <sheet name="ШЕЗ-ийн тогтоолын хавсралт" sheetId="25" r:id="rId2"/>
    <sheet name="УИХ-ын тогтоолын хавсралт" sheetId="23" r:id="rId3"/>
  </sheets>
  <definedNames>
    <definedName name="_xlnm._FilterDatabase" localSheetId="0" hidden="1">'Нэгтгэсэн файл'!$A$5:$R$5</definedName>
    <definedName name="_xlnm._FilterDatabase" localSheetId="2" hidden="1">'УИХ-ын тогтоолын хавсралт'!#REF!</definedName>
    <definedName name="_xlnm._FilterDatabase" localSheetId="1" hidden="1">'ШЕЗ-ийн тогтоолын хавсралт'!#REF!</definedName>
    <definedName name="_xlnm.Print_Titles" localSheetId="2">'УИХ-ын тогтоолын хавсралт'!$11:$13</definedName>
    <definedName name="_xlnm.Print_Titles" localSheetId="1">'ШЕЗ-ийн тогтоолын хавсралт'!$11:$13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8" i="25" l="1"/>
  <c r="C133" i="25"/>
  <c r="C132" i="25"/>
  <c r="C129" i="25"/>
  <c r="C123" i="25"/>
  <c r="C113" i="25"/>
  <c r="C112" i="25"/>
  <c r="C102" i="25"/>
  <c r="C98" i="25"/>
  <c r="C86" i="25"/>
  <c r="C85" i="25"/>
  <c r="C80" i="25"/>
  <c r="C68" i="25"/>
  <c r="C67" i="25" s="1"/>
  <c r="C50" i="25"/>
  <c r="C38" i="25"/>
  <c r="C32" i="25"/>
  <c r="C31" i="25"/>
  <c r="C14" i="25"/>
  <c r="C149" i="25" l="1"/>
  <c r="C138" i="23"/>
  <c r="C133" i="23"/>
  <c r="C132" i="23" s="1"/>
  <c r="C129" i="23"/>
  <c r="C123" i="23"/>
  <c r="C113" i="23"/>
  <c r="C102" i="23"/>
  <c r="C98" i="23"/>
  <c r="C86" i="23"/>
  <c r="C80" i="23"/>
  <c r="C68" i="23"/>
  <c r="C50" i="23"/>
  <c r="C38" i="23"/>
  <c r="C32" i="23"/>
  <c r="C14" i="23"/>
  <c r="C67" i="23" l="1"/>
  <c r="C112" i="23"/>
  <c r="C85" i="23"/>
  <c r="C31" i="23"/>
  <c r="C149" i="23" l="1"/>
  <c r="D255" i="21" l="1"/>
  <c r="D241" i="21"/>
  <c r="D238" i="21"/>
  <c r="D201" i="21"/>
  <c r="D212" i="21"/>
  <c r="D217" i="21"/>
  <c r="D223" i="21"/>
  <c r="D228" i="21"/>
  <c r="D234" i="21"/>
  <c r="D250" i="21"/>
  <c r="D253" i="21"/>
  <c r="D254" i="21"/>
  <c r="D261" i="21"/>
  <c r="D264" i="21"/>
  <c r="D267" i="21"/>
  <c r="D270" i="21"/>
  <c r="D276" i="21"/>
  <c r="D281" i="21"/>
  <c r="D287" i="21"/>
  <c r="D288" i="21"/>
  <c r="D289" i="21"/>
  <c r="D294" i="21"/>
  <c r="D197" i="21"/>
  <c r="D186" i="21"/>
  <c r="D835" i="21"/>
  <c r="D844" i="21"/>
  <c r="D828" i="21"/>
  <c r="D816" i="21"/>
  <c r="D815" i="21" s="1"/>
  <c r="D809" i="21"/>
  <c r="D800" i="21"/>
  <c r="D792" i="21"/>
  <c r="D787" i="21"/>
  <c r="D782" i="21"/>
  <c r="D485" i="21"/>
  <c r="D445" i="21"/>
  <c r="D464" i="21"/>
  <c r="D416" i="21"/>
  <c r="D430" i="21"/>
  <c r="D399" i="21"/>
  <c r="D390" i="21"/>
  <c r="D371" i="21"/>
  <c r="D352" i="21"/>
  <c r="D336" i="21"/>
  <c r="D324" i="21"/>
  <c r="D311" i="21"/>
  <c r="D31" i="21"/>
  <c r="D24" i="21"/>
  <c r="D625" i="21"/>
  <c r="D621" i="21"/>
  <c r="D595" i="21"/>
  <c r="D611" i="21"/>
  <c r="D605" i="21"/>
  <c r="D589" i="21"/>
  <c r="D583" i="21"/>
  <c r="D580" i="21"/>
  <c r="D574" i="21"/>
  <c r="D570" i="21"/>
  <c r="D567" i="21"/>
  <c r="D563" i="21"/>
  <c r="D559" i="21"/>
  <c r="D554" i="21"/>
  <c r="D550" i="21"/>
  <c r="D544" i="21"/>
  <c r="D539" i="21"/>
  <c r="D525" i="21"/>
  <c r="D521" i="21"/>
  <c r="D516" i="21"/>
  <c r="D510" i="21"/>
  <c r="D492" i="21"/>
  <c r="D132" i="21"/>
  <c r="D153" i="21"/>
  <c r="D107" i="21"/>
  <c r="D106" i="21" s="1"/>
  <c r="D90" i="21"/>
  <c r="D89" i="21" s="1"/>
  <c r="D85" i="21"/>
  <c r="D82" i="21"/>
  <c r="D78" i="21"/>
  <c r="D72" i="21"/>
  <c r="D67" i="21"/>
  <c r="D62" i="21"/>
  <c r="D38" i="21"/>
  <c r="D761" i="21"/>
  <c r="D755" i="21"/>
  <c r="M749" i="21"/>
  <c r="L749" i="21"/>
  <c r="J749" i="21"/>
  <c r="D749" i="21"/>
  <c r="M742" i="21"/>
  <c r="L742" i="21"/>
  <c r="D742" i="21"/>
  <c r="D733" i="21"/>
  <c r="M728" i="21"/>
  <c r="L728" i="21"/>
  <c r="D728" i="21"/>
  <c r="D722" i="21"/>
  <c r="D718" i="21"/>
  <c r="D711" i="21"/>
  <c r="D697" i="21"/>
  <c r="D696" i="21" s="1"/>
  <c r="D687" i="21"/>
  <c r="D685" i="21"/>
  <c r="D674" i="21"/>
  <c r="D671" i="21"/>
  <c r="D652" i="21"/>
  <c r="D647" i="21"/>
  <c r="D645" i="21"/>
  <c r="D644" i="21" s="1"/>
  <c r="D15" i="21"/>
  <c r="D14" i="21"/>
  <c r="D13" i="21"/>
  <c r="D834" i="21" l="1"/>
  <c r="D249" i="21"/>
  <c r="D184" i="21"/>
  <c r="D260" i="21"/>
  <c r="D227" i="21"/>
  <c r="D131" i="21"/>
  <c r="D643" i="21"/>
  <c r="D309" i="21"/>
  <c r="D484" i="21"/>
  <c r="D558" i="21"/>
  <c r="D593" i="21"/>
  <c r="D524" i="21"/>
  <c r="D444" i="21"/>
  <c r="D8" i="21"/>
  <c r="D7" i="21" s="1"/>
  <c r="D717" i="21"/>
  <c r="D65" i="21"/>
  <c r="D334" i="21"/>
  <c r="D211" i="21"/>
  <c r="D388" i="21"/>
  <c r="D780" i="21"/>
  <c r="D286" i="21"/>
  <c r="D285" i="21" s="1"/>
  <c r="D651" i="21"/>
  <c r="D237" i="21"/>
  <c r="D413" i="21"/>
  <c r="D791" i="21"/>
  <c r="D172" i="21" l="1"/>
  <c r="D472" i="21"/>
  <c r="D631" i="21"/>
  <c r="D850" i="21"/>
  <c r="D297" i="21"/>
  <c r="D768" i="21"/>
</calcChain>
</file>

<file path=xl/sharedStrings.xml><?xml version="1.0" encoding="utf-8"?>
<sst xmlns="http://schemas.openxmlformats.org/spreadsheetml/2006/main" count="10603" uniqueCount="3149">
  <si>
    <t>№</t>
  </si>
  <si>
    <t>Шаардагдах хөрөнгийн хэмжээ (сая.төгрөг)</t>
  </si>
  <si>
    <t>Санхүүжилтийн эх үүсвэр</t>
  </si>
  <si>
    <t>Шалгуур үзүүлэлт</t>
  </si>
  <si>
    <t>Хэмжих нэгж</t>
  </si>
  <si>
    <t>Суурь</t>
  </si>
  <si>
    <t>Зорилтот түвшин</t>
  </si>
  <si>
    <t>Мэдээллийн эх сурвалж</t>
  </si>
  <si>
    <t>Мэдээлэл цуглуулах арга зүй</t>
  </si>
  <si>
    <t>Мэдээлэл цуглуулах давтамж</t>
  </si>
  <si>
    <t>Хариуцах байгууллага</t>
  </si>
  <si>
    <t>Үндсэн</t>
  </si>
  <si>
    <t>Хамтрагч</t>
  </si>
  <si>
    <t>Түвшин</t>
  </si>
  <si>
    <t>Он</t>
  </si>
  <si>
    <t>БХЯ</t>
  </si>
  <si>
    <t>Зорилт 1.5. Улс орны батлан хамгаалах тогтолцоог боловсронгуй болгож, чадавхыг бэхжүүлнэ.</t>
  </si>
  <si>
    <t>Улсын төсөв</t>
  </si>
  <si>
    <t>Хувь</t>
  </si>
  <si>
    <t>Монгол Улсын батлан хамгаалах бодлогын үндэс, батлан хамгаалахын багц хуулиуд</t>
  </si>
  <si>
    <t>Тайлан мэдээ</t>
  </si>
  <si>
    <t>1.5.1</t>
  </si>
  <si>
    <t>7.1.1</t>
  </si>
  <si>
    <t>1.5.2</t>
  </si>
  <si>
    <t>7.2.2</t>
  </si>
  <si>
    <t>Батлан хамгаалах багц хуулиуд, Зэвсэгт хүчний байгуулалтын хөгжүүлэх бодлогын баримт бичиг</t>
  </si>
  <si>
    <t>1.5.3</t>
  </si>
  <si>
    <t>7.1.3</t>
  </si>
  <si>
    <t>ХХЗХ</t>
  </si>
  <si>
    <t xml:space="preserve"> -</t>
  </si>
  <si>
    <t>Тоо</t>
  </si>
  <si>
    <t>"Хүүхэд, залуучуудад эх оронч үзэл төлөвшүүлэх хөтөлбөр"</t>
  </si>
  <si>
    <t>ГХЯ</t>
  </si>
  <si>
    <t>Соёл, боловсрол, спорт</t>
  </si>
  <si>
    <t>Үндэсний нэгдмэл үнэт зүйлийн индексийн үзүүлэлт</t>
  </si>
  <si>
    <t>Индексийн судалгаа</t>
  </si>
  <si>
    <t>Түүвэр судалгаа</t>
  </si>
  <si>
    <t>Тайлан</t>
  </si>
  <si>
    <t xml:space="preserve">Тоо </t>
  </si>
  <si>
    <t>СоЯ</t>
  </si>
  <si>
    <t>1.1.2</t>
  </si>
  <si>
    <t>Үндэсний жагсаалтад бүртгэсэн соёлын биет бус өвийн тоо</t>
  </si>
  <si>
    <t xml:space="preserve">Соёлын өвийн улсын нэгдэн бүртгэл мэдээллийн сангийн мэдээлэл </t>
  </si>
  <si>
    <t>Статистик мэдээ</t>
  </si>
  <si>
    <t xml:space="preserve">Соёлын өвийн улсын нэгдсэн бүртгэл мэдээллийн санд бүртгэгдсэн өвлөн уламжлагчийн тоо </t>
  </si>
  <si>
    <t>1.4.1</t>
  </si>
  <si>
    <t xml:space="preserve">Улсын төсөв </t>
  </si>
  <si>
    <t>ХНХЯ, СЯ</t>
  </si>
  <si>
    <t>Зорилго</t>
  </si>
  <si>
    <t>Зорилт</t>
  </si>
  <si>
    <t>Үйл ажиллагаа</t>
  </si>
  <si>
    <t>1.1.19</t>
  </si>
  <si>
    <t>1.2.10</t>
  </si>
  <si>
    <t>Боловсрол</t>
  </si>
  <si>
    <t>2.1.10</t>
  </si>
  <si>
    <t>2.1.11</t>
  </si>
  <si>
    <t>2.1.12</t>
  </si>
  <si>
    <t>2.1.13</t>
  </si>
  <si>
    <t>Эрүүл мэнд</t>
  </si>
  <si>
    <t>2.2.10</t>
  </si>
  <si>
    <t>2.2.13</t>
  </si>
  <si>
    <t>2.2.16</t>
  </si>
  <si>
    <t>Үйл ажиллагаа 1.1.1. Нөхөн үржихүйн эрүүл мэндийн тусламж үйлчилгээний хүртээмж, чанар, өсвөр үе залуучуудын мэдлэг, ойлголтыг дээшлүүлнэ.</t>
  </si>
  <si>
    <t>2.2.17</t>
  </si>
  <si>
    <t>2.2.22</t>
  </si>
  <si>
    <t>2.2.35</t>
  </si>
  <si>
    <t>2.2.36</t>
  </si>
  <si>
    <t>2.3.11</t>
  </si>
  <si>
    <t>2.3.12</t>
  </si>
  <si>
    <t>2.4.11</t>
  </si>
  <si>
    <t>3.1.8.</t>
  </si>
  <si>
    <t>3.1.10</t>
  </si>
  <si>
    <t>3.1.12</t>
  </si>
  <si>
    <t>Үйл ажиллагаа 1.2.1. Ахмад настнуудад үзүүлэх эрүүл мэнд (гериатр), сэтгэл зүйн үйлчилгээний хүртээмж, чанарыг дээшлүүлнэ.</t>
  </si>
  <si>
    <t>3.3.11</t>
  </si>
  <si>
    <t>3.3.22</t>
  </si>
  <si>
    <t>3.4.2.</t>
  </si>
  <si>
    <t>3.4.3.</t>
  </si>
  <si>
    <t>4.1.25</t>
  </si>
  <si>
    <t>4.2.35</t>
  </si>
  <si>
    <t>Зорилт 2.4. Иргэдийн эрх зүйн болон улс төрийн мэдлэг, соёлыг дээшлүүлж, хариуцлагатай иргэн болгож төлөвшүүлнэ.</t>
  </si>
  <si>
    <t>6.1.4.</t>
  </si>
  <si>
    <t>6.2.14</t>
  </si>
  <si>
    <t>6.2.15</t>
  </si>
  <si>
    <t>6.4.11</t>
  </si>
  <si>
    <t>6.4.12</t>
  </si>
  <si>
    <t>6.4.13</t>
  </si>
  <si>
    <t>6.4.16</t>
  </si>
  <si>
    <t>6.4.22</t>
  </si>
  <si>
    <t>7.3.11</t>
  </si>
  <si>
    <t>7.5.14</t>
  </si>
  <si>
    <t>Дэд бүтэц</t>
  </si>
  <si>
    <t>Аялал жуулчлал</t>
  </si>
  <si>
    <t>8.3.15</t>
  </si>
  <si>
    <t>8.3.18</t>
  </si>
  <si>
    <t>8.3.19</t>
  </si>
  <si>
    <t>8.3.33</t>
  </si>
  <si>
    <t>Үйл ажиллагаа 3.1.1. Хүнсний сүлжээний бүх шатанд зохистой дадал, олон улсын чанарын удирдлагын тогтолцоог нэвтрүүлнэ.</t>
  </si>
  <si>
    <t>9.2.14</t>
  </si>
  <si>
    <t>9.2.40</t>
  </si>
  <si>
    <t>9.2.41</t>
  </si>
  <si>
    <t>9.3.22</t>
  </si>
  <si>
    <t>АЗДТГ</t>
  </si>
  <si>
    <t>АНЗДТГ</t>
  </si>
  <si>
    <t>АТГ</t>
  </si>
  <si>
    <t>БОАЖЯ</t>
  </si>
  <si>
    <t>БТСУХ</t>
  </si>
  <si>
    <t>БХБЯ</t>
  </si>
  <si>
    <t>БШУЯ</t>
  </si>
  <si>
    <t>ДЭЗФ</t>
  </si>
  <si>
    <t>ЗГХЭГ</t>
  </si>
  <si>
    <t>ЗТХЯ</t>
  </si>
  <si>
    <t>ИНБ</t>
  </si>
  <si>
    <t>МБ</t>
  </si>
  <si>
    <t>МҮХАҮТ</t>
  </si>
  <si>
    <t>МХЕГ</t>
  </si>
  <si>
    <t>МХХ</t>
  </si>
  <si>
    <t>НЗДТГ</t>
  </si>
  <si>
    <t>ОБЕГ</t>
  </si>
  <si>
    <t>СЕХ</t>
  </si>
  <si>
    <t>СЗХ</t>
  </si>
  <si>
    <t>СХЗГ</t>
  </si>
  <si>
    <t>СЯ</t>
  </si>
  <si>
    <t>УГ</t>
  </si>
  <si>
    <t>УУХҮЯ</t>
  </si>
  <si>
    <t>ҮАБЗ</t>
  </si>
  <si>
    <t>ҮАГ</t>
  </si>
  <si>
    <t>ҮСХ</t>
  </si>
  <si>
    <t>Үндэсний статистикийн хороо</t>
  </si>
  <si>
    <t>ҮХЦ</t>
  </si>
  <si>
    <t>ХХААХҮЯ</t>
  </si>
  <si>
    <t>ХЗДХЯ</t>
  </si>
  <si>
    <t>ХНХЯ</t>
  </si>
  <si>
    <t>ХХЕГ</t>
  </si>
  <si>
    <t>Хил хамгаалах ерөнхий газар</t>
  </si>
  <si>
    <t>ХЭҮК</t>
  </si>
  <si>
    <t>ЦХХХЯ</t>
  </si>
  <si>
    <t>ЦЭК</t>
  </si>
  <si>
    <t>ШЕЗ</t>
  </si>
  <si>
    <t>ШӨХТГ</t>
  </si>
  <si>
    <t>ЭЗХЯ</t>
  </si>
  <si>
    <t>ЭМЯ</t>
  </si>
  <si>
    <t>ЭХЯ</t>
  </si>
  <si>
    <t>ЭЭХХЗГ</t>
  </si>
  <si>
    <t>ХҮНИЙ ХӨГЖЛИЙН ЗОРИЛТОТ ХӨТӨЛБӨР</t>
  </si>
  <si>
    <t>Бодлогын үндэслэл 
(Алсын хараа-2050)</t>
  </si>
  <si>
    <t>Зорилго, зорилт, үйл ажиллагаа</t>
  </si>
  <si>
    <t>Шаардагдах хөрөнгийн хэмжээ 
(сая төгрөг)</t>
  </si>
  <si>
    <t>Хамрах салбар, хариуцах байгууллага</t>
  </si>
  <si>
    <t>2025 он 
(5 жил)</t>
  </si>
  <si>
    <t>2030 он 
(10 жил)</t>
  </si>
  <si>
    <t>Үндэсний нэгдмэл үнэт зүйлийн индексийн судалгаа</t>
  </si>
  <si>
    <t>2 жил</t>
  </si>
  <si>
    <t>Соёл</t>
  </si>
  <si>
    <t>Холбогдох бусад</t>
  </si>
  <si>
    <t>Үндэсний эв нэгдлийн индексийн үзүүлэлт</t>
  </si>
  <si>
    <t>1.1.1</t>
  </si>
  <si>
    <t>1.1.2, 1.1.6, 1.1.7, 1.2.9, 1.2.6, 1.4.4, 1.4.7, 1.4.10</t>
  </si>
  <si>
    <t>Соёлын яам (СоЯ), Шинжлэх ухааны академи (ШУА)</t>
  </si>
  <si>
    <t>Судалгааны тайлан</t>
  </si>
  <si>
    <t xml:space="preserve">Судалгааны ажил </t>
  </si>
  <si>
    <t>5 жил</t>
  </si>
  <si>
    <t>1.1.3</t>
  </si>
  <si>
    <t>1.1.1, 1.1.14, 1.1.20.</t>
  </si>
  <si>
    <t>Олон улсад гаргасан уран бүтээл</t>
  </si>
  <si>
    <t>Тодорхойлох шаардлагатай</t>
  </si>
  <si>
    <t>СоЯ-ны тайлан</t>
  </si>
  <si>
    <t>Жил</t>
  </si>
  <si>
    <t>1.1.7,
1.4.3, 1.4.4,
1.4.8, 1.4.9,
1.5.3, 1.5.9</t>
  </si>
  <si>
    <t>Аймаг, нийслэлийн засаг даргын тамгын газар (АНЗДТГ)</t>
  </si>
  <si>
    <t>Соёлын өвийн улсын нэгдсэн бүртгэл мэдээллийн сангийн мэдээлэл</t>
  </si>
  <si>
    <t>Улсын төсөв, Гадаад зээл, тусламж</t>
  </si>
  <si>
    <t>Дэлхийн байгалийн болон соёлын өвд бүртгүүлсэн өв</t>
  </si>
  <si>
    <t>ЮНЕСКО-ийн тайлан</t>
  </si>
  <si>
    <t>ЮНЕСКО-д бүртгүүлсэн соёлын биет бус өв</t>
  </si>
  <si>
    <t>ЮНЕСКО-д бүртгүүлсэн баримтат өв</t>
  </si>
  <si>
    <t>Соёлын биет бус өвийн үндэсний жагсаалтад бүртгэгдсэн өвлөн уламжлагч</t>
  </si>
  <si>
    <t>1.1.4</t>
  </si>
  <si>
    <t>1.1.4, 1.5.12</t>
  </si>
  <si>
    <t>Уралдаан наадам</t>
  </si>
  <si>
    <t>Соёлын статистик</t>
  </si>
  <si>
    <t>Уран бүтээлчдэд олгосон мөнгөн шагналын хэмжээ</t>
  </si>
  <si>
    <t>Уралдаан наадамд оролцогчдын тоо</t>
  </si>
  <si>
    <t>1.1.5</t>
  </si>
  <si>
    <t>1.2.5, 1.5.12, 3.5.12.</t>
  </si>
  <si>
    <t>Олимп, паралимпын наадамд оролцох эрх авсан тамирчид</t>
  </si>
  <si>
    <t>Олон улсын спортын холбоо</t>
  </si>
  <si>
    <t xml:space="preserve">БСУХ-ны тайлан </t>
  </si>
  <si>
    <t>4 жил</t>
  </si>
  <si>
    <t>Үндэсний шигшээ багт хамрагдаж буй тамирчдын тоо</t>
  </si>
  <si>
    <t>Насанд хүрэгчид-163
Залуучууд-15
Өсвөр үе-6716</t>
  </si>
  <si>
    <t>Насанд хүрэгчид 193 
 Залуучууд 90
 Өсвөр үе 6761</t>
  </si>
  <si>
    <t>Насанд хүрэгчид 243 
 Залуучууд 215
 Өсвөр үе 6836</t>
  </si>
  <si>
    <t>Салбарын тайлан</t>
  </si>
  <si>
    <t>БТСУХ-ны тайлан</t>
  </si>
  <si>
    <t>Соёл, боловсрол</t>
  </si>
  <si>
    <t>Нүүдлийн соёл иргэншлийн индекс</t>
  </si>
  <si>
    <t>1.2.1</t>
  </si>
  <si>
    <t>1.1.3, 1.5.7, 1.1.10, 1.1.15, 1.1.19</t>
  </si>
  <si>
    <t>Орон нутгийн төсөв</t>
  </si>
  <si>
    <t xml:space="preserve">СоЯ-ны тайлан </t>
  </si>
  <si>
    <t>Үндэсний хэв шинж, архитектор, дизайны шийдэл бүхий орчин, орон зайг тогтоох судалгаа</t>
  </si>
  <si>
    <t>ЗДТГ-ын тайлан</t>
  </si>
  <si>
    <t>Нүүдлийн соёл иргэншлийн онцлогийг хадгалсан орон зай</t>
  </si>
  <si>
    <t>СоЯ, Байгаль орчин, аялал жуулчлалын яам (БОАЖЯ), Хөдөлмөр, нийгмийн хамгааллын яам (ХНХЯ)</t>
  </si>
  <si>
    <t>Хүүхдийн соёлын орчин бүрдүүлсэн зуслан, цогцолбор</t>
  </si>
  <si>
    <t>2-оор нэмэгдүүлнэ</t>
  </si>
  <si>
    <t>5-аар нэмэгдүүлнэ</t>
  </si>
  <si>
    <t>Жилийн тайлан</t>
  </si>
  <si>
    <t>Гадаад зээл, тусламж</t>
  </si>
  <si>
    <t>Боловсрол, соёл</t>
  </si>
  <si>
    <t>Монгол хэл, бичгийн индекс</t>
  </si>
  <si>
    <t>1.3.1</t>
  </si>
  <si>
    <t>Үйл ажиллагаа 1.3.1. Иргэдийн эх хэлний мэдлэг чадварыг нэмэгдүүлнэ.</t>
  </si>
  <si>
    <t>БШУЯ, СоЯ</t>
  </si>
  <si>
    <t>Монгол хэл, бичгийн чадварын судалгаа</t>
  </si>
  <si>
    <t>Бага насны хүүхдийн эх хэлний хэрэглээний түвшин</t>
  </si>
  <si>
    <t>Нөхцөл байдлын судалгаа, түүвэр судалгаа</t>
  </si>
  <si>
    <t>Хос хэлтэн (тэл хэлтэн) иргэдийн эх хэлний хэрэглээний түвшин</t>
  </si>
  <si>
    <t>1.3.2</t>
  </si>
  <si>
    <t>1.3.1, 1.3.2</t>
  </si>
  <si>
    <t>Үйл ажиллагаа 1.3.2. Бүх нийтийн эх хэлний соёлын түвшнийг дээшлүүлнэ.</t>
  </si>
  <si>
    <t>Хэлний дээд, дунд, доод найруулгын түвшин</t>
  </si>
  <si>
    <t>нөхцөл байдлын судалгаа, түүвэр судалгаа</t>
  </si>
  <si>
    <t>БШУЯ, ШУА</t>
  </si>
  <si>
    <t>Идэвхтэй үгийн мэдээллийн сан дахь эерэг хандлагатай үг хэллэг</t>
  </si>
  <si>
    <t>ШУА</t>
  </si>
  <si>
    <t>Иргэдийн соён гэгээрлийн түвшин</t>
  </si>
  <si>
    <t>БШУЯ, ХНХЯ</t>
  </si>
  <si>
    <t>Соёл, урлагийн боловсрол олгох сургалтын хөтөлбөр</t>
  </si>
  <si>
    <t>Хэрэгжүүлсэн хөтөлбөрийн үр дүн</t>
  </si>
  <si>
    <t>Хөтөлбөр хэрэгжүүлэгч соёл, урлагийн байгууллага, сургалтын төвүүд,ТББ</t>
  </si>
  <si>
    <t>Түүврийн сэтгэл ханамжийн судалгаа</t>
  </si>
  <si>
    <t>-</t>
  </si>
  <si>
    <t>СоЯ, ХНХЯ</t>
  </si>
  <si>
    <t>Албан бус соёл, урлагийн боловсролын хамрагдалтын түвшин</t>
  </si>
  <si>
    <t> Тодорхойлох шаардлагатай</t>
  </si>
  <si>
    <t>СоЯ, ЦХХХЯ</t>
  </si>
  <si>
    <t>Олон нийтийн радио, телевизийн эфирт соёлын боловсролын нэвтрүүлгийн эзлэх хувь</t>
  </si>
  <si>
    <t>Телевизийн эфирийн судалгаа</t>
  </si>
  <si>
    <t>Захиалгат судалгаа</t>
  </si>
  <si>
    <t>БШУЯ, ХНХЯ, СоЯ</t>
  </si>
  <si>
    <t xml:space="preserve">Мэдээллийн болон цахим боловсролын сургалтын хамрагдалтын түвшин </t>
  </si>
  <si>
    <t>2021</t>
  </si>
  <si>
    <t>Өрхийн МХХТ-н хэрэглээ, хүртээмжийн судалгааны тайлан</t>
  </si>
  <si>
    <t>Статистик</t>
  </si>
  <si>
    <t>2021 оны статистик мэдээ</t>
  </si>
  <si>
    <t>Хагас жил</t>
  </si>
  <si>
    <t>ҮСГ</t>
  </si>
  <si>
    <t>Утга зохиолын төрөл, шүүмж судлалыг хөгжүүлэх чиглэлээр дэмжлэг үзүүлсэн арга хэмжээ, ном бүтээлийн тоо</t>
  </si>
  <si>
    <t>2022 оны статистик мэдээ</t>
  </si>
  <si>
    <t>1.4.2</t>
  </si>
  <si>
    <t>1.4.6,
1.1.2,
2.1.5,
1.1.14</t>
  </si>
  <si>
    <t>Үйл ажиллагаа 1.4.2. Эх оронч, хариуцлагатай иргэдийг төлөвшүүлнэ.</t>
  </si>
  <si>
    <t>БШУЯ, Батлан хамгаалах яам (БХЯ)</t>
  </si>
  <si>
    <t>Иргэдийн эрх зүйн боловсролын түвшин</t>
  </si>
  <si>
    <t>50% нэмэгдүүлнэ</t>
  </si>
  <si>
    <t>90% нэмэгдүүлнэ</t>
  </si>
  <si>
    <t>Баримт бичгийн шинжилгээ, социологийн судалгаа, статистик мэдээлэл</t>
  </si>
  <si>
    <t>СоЯ, холбогдох бусад</t>
  </si>
  <si>
    <t>"Оюутан цэрэг" хөтөлбөрт хамрагдах хүсэлт гаргасан оюутны нийт оюутанд эзлэх хувь</t>
  </si>
  <si>
    <t>Хэрэглэгчийн боловсролыг дээшлүүлсэн түвшин</t>
  </si>
  <si>
    <t>1.4.4</t>
  </si>
  <si>
    <t> </t>
  </si>
  <si>
    <t>Уран бүтээлийн тоо</t>
  </si>
  <si>
    <t>Шинээр буй болсон үйлчилгээний төрөл</t>
  </si>
  <si>
    <t>Тэргүүлэх зэрэглэлийн уралдаанд ирж оролцох улсын тоо</t>
  </si>
  <si>
    <t>Технологид суурилсан соёлын бүтээгдэхүүн, үйлчилгээний тоо</t>
  </si>
  <si>
    <t>1.4.5</t>
  </si>
  <si>
    <t>БХБЯ, АНЗДТГ</t>
  </si>
  <si>
    <t>Стандартын шаардлага хангасан номын сан</t>
  </si>
  <si>
    <t>Стандартын шаардлага хангасан театр</t>
  </si>
  <si>
    <t>Стандартын шаардлага хангасан музей</t>
  </si>
  <si>
    <t>Стандартын шаардлага хангасан Соёлын төв, соёлын ордон</t>
  </si>
  <si>
    <t>Зорилт 1.5. Дэлхий дахинд монгол үндэсний үнэт зүйлсийн дархлаа тогтож, монгол соёлыг түгээн дэлгэрүүлж, гадаад нэр хүнд, үнэлэмжийг дээшлүүлж, хилийн чанад дахь монголчууд, монгол угсаатны хамтын ажиллагаа төлөвшинө.</t>
  </si>
  <si>
    <t>Дэлхийн Монгол индекс</t>
  </si>
  <si>
    <t>1.2.5, 1.3.7, 1.4.3, 1.4.8, 1.5.7, 1.5.8, 1.5.9, 1.5.10, 1.5.12</t>
  </si>
  <si>
    <t>Үйл ажиллагаа 1.5.1. “Дэлхийн Монголчууд” цогц арга хэмжээг хэрэгжүүлнэ</t>
  </si>
  <si>
    <t>Оноо</t>
  </si>
  <si>
    <t>1.1.7, 1.4.3, 1.4.8, 1.5.3, 1.5.4, 1.5.5, 1.5.6, 1.5.9,</t>
  </si>
  <si>
    <t>Үйл ажиллагаа 1.5.2. “Гадаад сурталчилгааны - Монгол Үндэстний үнэлэмж” цогц арга хэмжээг хэрэгжүүлнэ</t>
  </si>
  <si>
    <t>Азийн повер индекс</t>
  </si>
  <si>
    <t>Хүн амын дундаж наслалт</t>
  </si>
  <si>
    <t>Төрөлтөөс тооцсон дундаж наслалт</t>
  </si>
  <si>
    <t>Эрэгтэйчүүд эмэгтэйчүүдийн дундаж наслалтын зөрүү</t>
  </si>
  <si>
    <t>Төрөлтөөс тооцсон эрэгтэй дундаж наслалт</t>
  </si>
  <si>
    <t>Эрүүл мэнд, боловсрол</t>
  </si>
  <si>
    <t>Зүрх судасны өвчин, хорт хавдар,
чихрийн шижин болон амьсгалын замын архаг өвчний улмаас 30-70 хүртэлх насандаа нас барах магадлал</t>
  </si>
  <si>
    <t xml:space="preserve">Эрүүл мэндийн статистик үзүүлэлт </t>
  </si>
  <si>
    <t>Эрүүл мэндийн статистик</t>
  </si>
  <si>
    <t>ЭМЯ, ЭМХТ</t>
  </si>
  <si>
    <t>2.1.2</t>
  </si>
  <si>
    <t>2.2.5,
2.2.38</t>
  </si>
  <si>
    <t>Эрүүл мэндийн яам (ЭМЯ)</t>
  </si>
  <si>
    <t>Эрт илрүүлэг үзлэгт хамрагдсан хүн ам</t>
  </si>
  <si>
    <t>ЭМЯ, ЭМХТ, ЭМДЕГ</t>
  </si>
  <si>
    <t>2.1.3</t>
  </si>
  <si>
    <t>Хөдөлгөөний хомсдолтой хүн ам</t>
  </si>
  <si>
    <t>Халдварт бус өвчний эрсдэлт хүчин зүйлсийн судалгаа</t>
  </si>
  <si>
    <t xml:space="preserve">Судалгаа </t>
  </si>
  <si>
    <t>НЭМҮТ</t>
  </si>
  <si>
    <t>Илүүдэл жин ба таргалалттай хүн ам (БЖИ&gt;=25 кг/м2)</t>
  </si>
  <si>
    <t>2.1.4</t>
  </si>
  <si>
    <t>Эрүүл мэндийн үзүүлэлт</t>
  </si>
  <si>
    <t>Дотоод хэрэг, засаглал</t>
  </si>
  <si>
    <t xml:space="preserve">Олон Улсын эрүүл мэндийн дүрмийг хэрэгжүүлэх чадавх, нийгмийн эрүүл мэндийн ноцтой үеийн бэлэн байдал </t>
  </si>
  <si>
    <t>Жил бүрийн тайлан</t>
  </si>
  <si>
    <t>2.2.1</t>
  </si>
  <si>
    <t>ОБЕГ, ЗДТГ, ЦХХХЯ</t>
  </si>
  <si>
    <t xml:space="preserve">Эрүүл мэндийн байгууллагуудын тайлан </t>
  </si>
  <si>
    <t xml:space="preserve">Тайлан </t>
  </si>
  <si>
    <t>2.2.2</t>
  </si>
  <si>
    <t> 2.2.10</t>
  </si>
  <si>
    <t>ОБЕГ, ЗДТГ</t>
  </si>
  <si>
    <t>Нөөцийн мэдээний сан</t>
  </si>
  <si>
    <t xml:space="preserve">Нөөцөд байх шаардлагатай эм, эмнэлгийн хэрэгсэл, ариутгал халдваргүйтгэлийн бодис, урвалж оношлуурын бүртгэл </t>
  </si>
  <si>
    <t xml:space="preserve">Сар </t>
  </si>
  <si>
    <t>2.2.3</t>
  </si>
  <si>
    <t>ЗДТГ, СЯ</t>
  </si>
  <si>
    <t>100,000 хүн ам дахь сүрьеэгийн түвшин</t>
  </si>
  <si>
    <t>Просантимилль</t>
  </si>
  <si>
    <t>ЭМЯ, ХӨСҮТ</t>
  </si>
  <si>
    <t>Засаглал</t>
  </si>
  <si>
    <t>Бүх нийтийн эрүүл мэндийн хамралт</t>
  </si>
  <si>
    <t>ЭМ-ийн үзүүлэлт</t>
  </si>
  <si>
    <t>2.3.1</t>
  </si>
  <si>
    <t xml:space="preserve">Тав хүртэлх насны хүүхдийн эндэгдлийн түвшин </t>
  </si>
  <si>
    <t xml:space="preserve">Промиль </t>
  </si>
  <si>
    <t>2.3.2</t>
  </si>
  <si>
    <t> 2.2.11,
2.2.15</t>
  </si>
  <si>
    <t>Төрөлжсөн мэргэшлийн эмнэлэг, тусгай мэргэжлийн төвүүдэд хөдөө орон нутгаас ирж хэвтэн эмчлүүлэгчдийн хувь</t>
  </si>
  <si>
    <t>2.3.3</t>
  </si>
  <si>
    <t> 9.1.11</t>
  </si>
  <si>
    <t>ХНХЯ, АНЗДТГ</t>
  </si>
  <si>
    <t>Сэргээн засахын дагнасан тусламж үйлчилгээ үзүүлдэг байгууллага</t>
  </si>
  <si>
    <t>ХНХЯ, ЭМЯ</t>
  </si>
  <si>
    <t>Санхүү, даатгал</t>
  </si>
  <si>
    <t>Эрүүл мэндийн даатгалын хамралт</t>
  </si>
  <si>
    <t>Эрүүл мэндийн даатгалын статистик</t>
  </si>
  <si>
    <t>ЭМДЕГ</t>
  </si>
  <si>
    <t>2.4.1</t>
  </si>
  <si>
    <t>Эрүүл мэндийн үндэсний тооцоо</t>
  </si>
  <si>
    <t>2.4.2</t>
  </si>
  <si>
    <t>2.2.6, 2.2.19, 2.2.36, 2.2.37</t>
  </si>
  <si>
    <t>СЯ, ХНХЯ</t>
  </si>
  <si>
    <t>Эрүүл мэндийн даатгалын сангийн статистик</t>
  </si>
  <si>
    <t>ЭМЯ, ЭМДЕГ</t>
  </si>
  <si>
    <t>Зайлшгүй шаардлагатай эмийн хангалт</t>
  </si>
  <si>
    <t>Эм зүйн салбарын үзүүлэлт</t>
  </si>
  <si>
    <t>2.5.1</t>
  </si>
  <si>
    <t>ЭЭХХЗГ, СЯ</t>
  </si>
  <si>
    <t>Олон Улсад итгэмжлэгдсэн эм, вакцины чанарын хяналтын лаборатори, итгэмжлэгдсэн нэгж</t>
  </si>
  <si>
    <t>Статистик, тайлан</t>
  </si>
  <si>
    <t>2.5.2</t>
  </si>
  <si>
    <t> 2.2.8,
2.2.24</t>
  </si>
  <si>
    <t>Антибиотикийн хэрэглээ 1000 хүн ам тутамд хоногийн тогтоосон тун</t>
  </si>
  <si>
    <t>Антибиотикийн хэрэглээний тандалт судалгаа</t>
  </si>
  <si>
    <t>2.5.3</t>
  </si>
  <si>
    <t> 2.2.8
2.2.24</t>
  </si>
  <si>
    <t>ХХААХҮЯ, МХЕГ, СЯ, ШӨХТГ, ХЗДХЯ, ЦХХХЯ</t>
  </si>
  <si>
    <t>Төгсөгчдийн хөдөлмөр эрхлэлтийн түвшин</t>
  </si>
  <si>
    <t>ХНСИ-ийн тайлан, Төгсөгчдийн хөдөлмөр эрхлэлтийн тайлан</t>
  </si>
  <si>
    <t>Баримт бичгийн шинжилгээ, Статистик мэдээлэл</t>
  </si>
  <si>
    <t>ХНХЯ, БШУЯ</t>
  </si>
  <si>
    <t>Боловсрол, шинжлэх ухаан, хөдөлмөр, нийгмийн хамгаал</t>
  </si>
  <si>
    <t>ЭЗХЯ, БШУЯ, ХНХЯ-ны тайлан, холбогдох судалгаа</t>
  </si>
  <si>
    <t>ЭЗХЯ, БШУЯ, ХНХЯ</t>
  </si>
  <si>
    <t>3.1.1</t>
  </si>
  <si>
    <t>Үйл ажиллагаа 3.1.1. Эдийн засгийн салбар бүрд шаардлагатай хүний нөөцийн эрэлт, ур чадварын шаардлагын санг бүрдүүлж, нэгдсэн удирдлагын системийг бүрэн нэвтрүүлнэ</t>
  </si>
  <si>
    <t>Мэдээллийн нэгдсэн сан</t>
  </si>
  <si>
    <t>Сангийн мэдээллийн бүрдэл 50 хувь</t>
  </si>
  <si>
    <t>Сангийн мэдээллийн бүрдэл 100 хувь</t>
  </si>
  <si>
    <t>3.1.2</t>
  </si>
  <si>
    <t xml:space="preserve">Ажлын хэсгийн үйл ажиллагаа, судалгааны тайлан, санал </t>
  </si>
  <si>
    <t>Баримт бичгийн шинжилгээ, холбогдох байгууллагын тайлан мэдээ</t>
  </si>
  <si>
    <t xml:space="preserve"> БШУЯ, ХНХЯ-ны тайлан, холбогдох судалгаа</t>
  </si>
  <si>
    <t>МБС-180
ДБ-100</t>
  </si>
  <si>
    <t>МБС-300
ДБ-500</t>
  </si>
  <si>
    <t>3.1.3</t>
  </si>
  <si>
    <t>Улсын төсөв, Гадаад зээл, тусламж, Хувийн хэвшлийн хөрөнгө оруулалт</t>
  </si>
  <si>
    <t>Баримт бичгийн шинжилгээ, түүвэр судалгаа</t>
  </si>
  <si>
    <t>Тэргүүлэх мэргэжлээр суралцагчдад олгодог тэтгэлийг 30 хувиар нэмэгдүүлэх</t>
  </si>
  <si>
    <t>БШУЯ-ны тайлан</t>
  </si>
  <si>
    <t>БШУЯ, СЯ</t>
  </si>
  <si>
    <t>Тэргүүлэх мэргэжлээр МБСБ-ын суралцагчдын тэтгэлгийг 20% нэмэгдүүлэх</t>
  </si>
  <si>
    <t>3.1.4</t>
  </si>
  <si>
    <t>ДБ-2014 оны А/78 тоот тушаал
МБС-2016 оны А/150 тоот тушаалаар баталсан индексийг мөрдөж байгаа</t>
  </si>
  <si>
    <t>Баримт бичгийн шинжилгээ, МБСХ, ДБМБСГ-ын мэдээ</t>
  </si>
  <si>
    <t>БШУЯ, БЕГ</t>
  </si>
  <si>
    <t>Сайжруулсан хөтөлбөрийн эзлэх жин</t>
  </si>
  <si>
    <t>3.1.5</t>
  </si>
  <si>
    <t xml:space="preserve">
2.1.3,
2.1.7,
2.1.10,
2.1.30,
2.1.32,
2.1.42</t>
  </si>
  <si>
    <t>БШУЯ, МҮХАҮТ, АОЭНХ</t>
  </si>
  <si>
    <t>МБСБ, ДБСБ-ын мэдээ, БҮТ-ийн мэдээ</t>
  </si>
  <si>
    <t>3.1.6</t>
  </si>
  <si>
    <t>МҮХАҮТ, АОЭНХ</t>
  </si>
  <si>
    <t>БШУЯ болон МҮХАҮТ-ийн тайлан</t>
  </si>
  <si>
    <t xml:space="preserve">БШУЯ, МҮХАҮТ
</t>
  </si>
  <si>
    <t>3.1.7</t>
  </si>
  <si>
    <t>Улсын төсөв, Хувийн хэвшлийн хөрөнгө оруулалт</t>
  </si>
  <si>
    <t>Төрөлжсөн хөтөлбөр хэрэгжүүлдэг сургалтын байгууллагын эзлэх жин</t>
  </si>
  <si>
    <t xml:space="preserve">БШУЯ
</t>
  </si>
  <si>
    <t>3.1.8</t>
  </si>
  <si>
    <t>2.1.5,
2.1.34, 2.1.41</t>
  </si>
  <si>
    <t>Түншлэлийн хүрээнд сургалтын байгууллага болон үйлдвэрлэгчдийн хамтарсан төслийн тоо</t>
  </si>
  <si>
    <t>УУЭХ-ийн ПК нь Дарханы ЦДС ТӨХК-ийн хамтран нэг мэргэжлийн чиглэлээр дундын дадлагын баазтай</t>
  </si>
  <si>
    <t>МБСБ, ДБСБ-ын мэдээ тайлан, МҮХАҮТ-ийн тайлан</t>
  </si>
  <si>
    <t>Боловсролын түвшний индекс</t>
  </si>
  <si>
    <t>БШУЯ, БЕГ-ийн тайлан, ҮСХ-ий мэдээ, Боловсролын салбарын төсвийн тайлан</t>
  </si>
  <si>
    <t>БШУЯ, БЕГ, БҮТ</t>
  </si>
  <si>
    <t>Боловсрол, шинжлэх ухаан</t>
  </si>
  <si>
    <t>Эрүүл мэнд, хөдөлмөр, нийгмийн хамгаалал</t>
  </si>
  <si>
    <t>СӨБ 91
ЕБ 95 МБС, ДБ-Тодорхойлох шаардлагатай</t>
  </si>
  <si>
    <t>Бүх түвшний дундаж 70</t>
  </si>
  <si>
    <t>Бүх түвшний дундаж 100%</t>
  </si>
  <si>
    <t>4.1.1</t>
  </si>
  <si>
    <t>Орчны эрүүл ахуй, аюулгүй байдлын стандарт шаардлага</t>
  </si>
  <si>
    <t>БЕГ-ын тайлан</t>
  </si>
  <si>
    <t>Хөтөлбөр хэрэгжүүлэхэд шаардагдах хэрэглэгдэхүүний жагсаалт гарсан</t>
  </si>
  <si>
    <t>БҮТ-ийн тайлан</t>
  </si>
  <si>
    <t>БШУЯ, БҮТ</t>
  </si>
  <si>
    <t>4.1.2</t>
  </si>
  <si>
    <t>СЯ, БХБЯ</t>
  </si>
  <si>
    <t>Баримт бичгийн шинжилгээ, түүвэр судалгаа, статистик мэдээ</t>
  </si>
  <si>
    <t>4.1.3</t>
  </si>
  <si>
    <t>ЭМЯ, ХНХЯ, СоЯ, ЦХХХЯ</t>
  </si>
  <si>
    <t>Бага анги 100
дунд анги 96.6
ахлах 65.8</t>
  </si>
  <si>
    <t>Ахлах анги-80</t>
  </si>
  <si>
    <t>Цахим сурах бичиг</t>
  </si>
  <si>
    <t>БЕГ, БСҮХ-ийн тайлан</t>
  </si>
  <si>
    <t>4.1.4</t>
  </si>
  <si>
    <t>БШУЯ, ЭМЯ, ХНХЯ</t>
  </si>
  <si>
    <t>Малчин өрхийн хүүхэд - 13%
Үндэсний цөөнхийн (баян өлгий аймагт) - 60.7%
Ядуу өрхийн хүүхдийн 34% хамрагдаж байна</t>
  </si>
  <si>
    <t>Малчин өрхийн хүүхэд - 16%
Үндэсний цөөнх, ядуу өрхийн хүүхдийн тоо бэлэн бус</t>
  </si>
  <si>
    <t>2018
2021</t>
  </si>
  <si>
    <t>БЕГ-ын тайлан
ЮНЕСКО, ҮСХ хамтарсан судалгаа</t>
  </si>
  <si>
    <t>Баримт бичгийн шинжилгээ</t>
  </si>
  <si>
    <t>Жил
2 жил</t>
  </si>
  <si>
    <t>БЕГ</t>
  </si>
  <si>
    <t>Суралцахуйн менежментийн цахим систем</t>
  </si>
  <si>
    <t>ЕБС-д хэрэглэж буй цахим мэдээллийн систем</t>
  </si>
  <si>
    <t>БШУЯ-ЦБСХ, БЕГ-ын тайлан</t>
  </si>
  <si>
    <t>ЦБСХ, БЕГ</t>
  </si>
  <si>
    <t>4.1.5</t>
  </si>
  <si>
    <t>2.1.33,
2.1.34</t>
  </si>
  <si>
    <t>ХНХЯ, ЭМЯ, ЖҮХ</t>
  </si>
  <si>
    <t>Тоо, Хувь</t>
  </si>
  <si>
    <t>СӨБ - 1.2%
ЕБС - 19.8%
МБС - 65% 
ДБ - 38.7%
Нийт - 31.1%</t>
  </si>
  <si>
    <t>БЕГ, БШУЯ</t>
  </si>
  <si>
    <t>Жендэрийн үндэсний хороо (ЖҮХ)</t>
  </si>
  <si>
    <t>Зөвхөн СТЕМ боловсролын сургалтад хамрагдсан 3572 багш, сургалтын менежер, 33%</t>
  </si>
  <si>
    <t xml:space="preserve">
Дээд боловсрол-21%</t>
  </si>
  <si>
    <t>Боловсролын салбарын өрсөлдөх чадварын индекс</t>
  </si>
  <si>
    <t>Чанарын шаардлага хангасан сургалтын байгууллагын эзлэх жин</t>
  </si>
  <si>
    <t>5.1.1</t>
  </si>
  <si>
    <t>ЭМЯ, ХНХЯ, СоЯ</t>
  </si>
  <si>
    <t>МБС, бага ангийн багшийн стандартын судалгаа хийгдсэн</t>
  </si>
  <si>
    <t>БЕГ-ийн тайлан, стандартын хэрэгжилтийн тайлан, дүн мэдээ</t>
  </si>
  <si>
    <t>Олон улсын нэр хүнд бүхий сэтгүүлд өгүүлэл хэвлүүлсэн бүх түвшний багшийн хувь</t>
  </si>
  <si>
    <t>Зохион байгуулагч эрх бүхий байгууллагын мэдээ, Багшийн гүйцэтгэлийн үнэлгээний тайлан, Сургалтын байгууллагын тайлан</t>
  </si>
  <si>
    <t>Баримт бичгийн шинжилгээ, ажиглалт үнэлгээ</t>
  </si>
  <si>
    <t>5.1.2</t>
  </si>
  <si>
    <t>1 мэргэжлээр шагналт байр</t>
  </si>
  <si>
    <t>"Дэлхийн ур чадвар" олон улсын ур чадварын олимпын мэдээ, МБСХ, БЕГ, БҮТ-ийн тайлан</t>
  </si>
  <si>
    <t>5.1.3</t>
  </si>
  <si>
    <t>Их дээд сургуулийн олон улс дахь эрэмбэ</t>
  </si>
  <si>
    <t>Эхний 1000-д 1 сургууль</t>
  </si>
  <si>
    <t>3 жил</t>
  </si>
  <si>
    <t>5.1.4</t>
  </si>
  <si>
    <t>Үйл ажиллагаа 5.1.4. Боловсролын бүх түвшинд чанарын үнэлгээ хийдэг болно.</t>
  </si>
  <si>
    <t>Мэргэжлийн холбоод, холбогдох бусад</t>
  </si>
  <si>
    <t>Баримт бичгийн шинжилгээ, чанарын үнэлгээ</t>
  </si>
  <si>
    <t>Цахим үнэлгээний систем</t>
  </si>
  <si>
    <t>BI</t>
  </si>
  <si>
    <t>Холбогдох байгууллагуудын тайлан, мэдээлэл</t>
  </si>
  <si>
    <t>Чанарын үнэлгээ</t>
  </si>
  <si>
    <t>5.1.5</t>
  </si>
  <si>
    <t>Улсын төсөв, Орон нутгийн төсөв</t>
  </si>
  <si>
    <t>Хот, хөдөөгийн суралцагчдын гүйцэтгэлийн үнэлгээний зөрүү</t>
  </si>
  <si>
    <t>БҮТ тайлан</t>
  </si>
  <si>
    <t>БҮТ</t>
  </si>
  <si>
    <t>Хот, хөдөөгийн багшийн гүйцэтгэлийн үнэлгээний зөрүү</t>
  </si>
  <si>
    <t>Боловсрол, эрүүл мэнд, хөдөлмөр, нийгмийн хамгаалал</t>
  </si>
  <si>
    <t>Хөдөлмөрийн бүтээмжийн индекс</t>
  </si>
  <si>
    <t>ҮСХ-ний мэдээлэл, БШУЯ</t>
  </si>
  <si>
    <t>5.2.1</t>
  </si>
  <si>
    <t>ДБ-ын байгууллагын болон захиргааны статистик мэдээлэл</t>
  </si>
  <si>
    <t>НТБ-ын хэлтэс: Эцэг эхчүүдэд 30 теле хичээл
Иргэдэд зориулсан 17 теле хичээл</t>
  </si>
  <si>
    <t>Боловсролын бүх байгууллагуудын чанарын шаардлага хангасан хичээл нийт 
1000</t>
  </si>
  <si>
    <t>Боловсролын бүх байгууллагуудын чанарын шаардлага хангасан хичээл нийт 
4000</t>
  </si>
  <si>
    <t>5.2.2</t>
  </si>
  <si>
    <t>МСҮТ, ПК, Их дээд сургуулийн үйл ажиллагааны тайлан</t>
  </si>
  <si>
    <t>БЕГ, Насан туршийн боловсролын төвүүд</t>
  </si>
  <si>
    <t>5.2.3</t>
  </si>
  <si>
    <t>Элсэлтийн ерөнхий шалгалтын Монгол хэл бичгийн шалгалтын улсын дундаж</t>
  </si>
  <si>
    <t>БШУЯ, ХНХЯ-ны тайлан</t>
  </si>
  <si>
    <t>НТБХ, НТБ-ийн төвүүд, бусад яамдын танилцуулга мэдээлэл</t>
  </si>
  <si>
    <t>5.2.4</t>
  </si>
  <si>
    <t>Улсын төсөв, Орон нутгийн төсөв, Гадаад зээл, тусламж</t>
  </si>
  <si>
    <t>ЭМЯ, АНЗДТГ</t>
  </si>
  <si>
    <t>Агаарын бохирдлыг бууруулах нөлөөллийн ажилд хамрагдсан иргэд</t>
  </si>
  <si>
    <t>Мянган хүн</t>
  </si>
  <si>
    <t>БОАЖЯ-ны жилийн тайлан</t>
  </si>
  <si>
    <t>Тайлан, мэдээ</t>
  </si>
  <si>
    <t>БАОЖЯ</t>
  </si>
  <si>
    <t>Агаарын бохирдлоос үүдэлтэй өвчлөлийн бууралт</t>
  </si>
  <si>
    <t>ЭМЯ-ны жилийн тайлан</t>
  </si>
  <si>
    <t>5.2.5</t>
  </si>
  <si>
    <t>Иргэд, хүүхэд залуусын байгаль орчныг хамгаалах, уур амьсгалын өөрчлөлтийн ойлголт мэдлэг</t>
  </si>
  <si>
    <t xml:space="preserve">Хувь </t>
  </si>
  <si>
    <t>Түүвэр судалгааны тайлан</t>
  </si>
  <si>
    <t>БОАЖЯ, ТББ
ЖҮХ</t>
  </si>
  <si>
    <t>БШУЯ-ны жилийн тайлан</t>
  </si>
  <si>
    <t>Сургалт, мэдээллийн тайлан</t>
  </si>
  <si>
    <t xml:space="preserve">Боловсролын статистикт уур амьсгалын өөрчлөлт, тогтвортой хөгжлийн боловсролтой холбоотой статистикийг оруулж, статистик мэдээ, мэдээлэл цуглуулдаг болсон эсэх </t>
  </si>
  <si>
    <t>Тийм/Үгүй</t>
  </si>
  <si>
    <t xml:space="preserve">Үгүй </t>
  </si>
  <si>
    <t>Тийм</t>
  </si>
  <si>
    <t>5.2.6</t>
  </si>
  <si>
    <t>ЦХХХЯ-ны жилийн тайлан</t>
  </si>
  <si>
    <t>5.2.7</t>
  </si>
  <si>
    <t>Уур амьсгалын өөрчлөлтөөс хүний эрүүл мэндэд үзүүлэх нөлөөллийн судалгаа, үнэлгээ хийгдсэн эсэх</t>
  </si>
  <si>
    <t>Үгүй</t>
  </si>
  <si>
    <t>Нийт төсөв</t>
  </si>
  <si>
    <t xml:space="preserve">Шалгуур </t>
  </si>
  <si>
    <t>НИЙГМИЙН ХӨГЖЛИЙН ЗОРИЛТОТ ХӨТӨЛБӨР</t>
  </si>
  <si>
    <t>Зорилго 1. Хүн амын тогтвортой өсөлт, зохистой бүтцийг бүрдүүлнэ.</t>
  </si>
  <si>
    <t xml:space="preserve">Хүн амын жилийн дундаж өсөлт </t>
  </si>
  <si>
    <t>&gt;1.8</t>
  </si>
  <si>
    <t>&gt;1.6</t>
  </si>
  <si>
    <t>УБЕГ-ын захиргааны бүртгэл</t>
  </si>
  <si>
    <t>Хүн амын ердийн хөдөлгөөний тайлан</t>
  </si>
  <si>
    <t>Дундаж наслалт</t>
  </si>
  <si>
    <t>Төрөлтийн нийлбэр коэффициент</t>
  </si>
  <si>
    <t>&gt;2.9</t>
  </si>
  <si>
    <t>&gt;2.5</t>
  </si>
  <si>
    <t>БШУЯ, СЯ, ЭЗХЯ, ЖҮХ</t>
  </si>
  <si>
    <t>Өсвөр насны (15 хүртэлх) 1000 эмэгтэйд ногдох төрөлтийн түвшин</t>
  </si>
  <si>
    <t>Промиль</t>
  </si>
  <si>
    <t>Нялхсын эндэгдлийн түвшин</t>
  </si>
  <si>
    <t xml:space="preserve">Эхийн эндэгдлийн түвшин </t>
  </si>
  <si>
    <t>2.2.9</t>
  </si>
  <si>
    <t>Үйл ажиллагаа 1.1.2. Бага насны хүүхдийн асаргаа, сувилгаа, эрүүл мэндийн тусламж үйлчилгээний хүртээмж, нярайн эрт үеийн оношилгооны чадавхыг бэхжүүлнэ.</t>
  </si>
  <si>
    <t>СЯ, ЭЗХЯ, ХНХЯ</t>
  </si>
  <si>
    <t>Тав хүртэлх насны хүүхдийн эндэгдлийн түвшин</t>
  </si>
  <si>
    <t>Нэг хүртэлх насны хүүхдийн өргөн дархлаажуулалтад хамрагдалт, дархлаажуулалтын төрлөөр</t>
  </si>
  <si>
    <t>100,000 амьд төрөлтөд ногдох төрөлхийн гажигтай хүүхдийн тоо</t>
  </si>
  <si>
    <t>Нийгмийн үзүүлэлтийн бүлгийн түүвэр судалгаа</t>
  </si>
  <si>
    <t>ҮСХ, НҮБХС</t>
  </si>
  <si>
    <t>2.3.7</t>
  </si>
  <si>
    <t xml:space="preserve">Үйл ажиллагаа 1.1.3. Хөдөлмөр эрхлэгчдэд үзүүлэх хүүхдийн тооноос хамаарсан урамшуулал, дэмжлэгийн нэр төрөл, хүртээмжийг нэмэгдүүлнэ. </t>
  </si>
  <si>
    <t>ЭЗХЯ, СЯ</t>
  </si>
  <si>
    <t>ХНХЯ-ны захиргааны бүртгэл</t>
  </si>
  <si>
    <t>ХНХЯ-ны тайлан мэдээ</t>
  </si>
  <si>
    <t xml:space="preserve"> ХНХЯ</t>
  </si>
  <si>
    <t>Бага насны хүүхдийн хөгжлийн индекс</t>
  </si>
  <si>
    <t>ҮСХ, ХНХЯ, НҮБХС</t>
  </si>
  <si>
    <t>Зорилт 1.2. Ахмад настны эрүүл, идэвхтэй насжилтыг дэмжинэ.</t>
  </si>
  <si>
    <t xml:space="preserve">Улсын төсөв, Орон нутгийн төсөв, Гадаад зээл, тусламж </t>
  </si>
  <si>
    <t>65, түүнээс дээш насны хүн амын нас баралтын ерөнхий коэффициент</t>
  </si>
  <si>
    <t>Өрхийн нийгэм, эдийн засгийн судалгаа</t>
  </si>
  <si>
    <t>ҮСХ, ХНХЯ</t>
  </si>
  <si>
    <t>Эрүүл мэнд (гериатр), сэтгэл зүйн үйлчилгээний хүртээмж</t>
  </si>
  <si>
    <t>промиль</t>
  </si>
  <si>
    <t>1.2.2</t>
  </si>
  <si>
    <t>Үйл ажиллагаа 1.2.2. Ахмад настны мэргэжлийн өндөр ур чадвар, ажлын туршлага, идэвх, оролцоонд суурилсан зөвлөн туслах, сургалтын үйлчилгээг хөгжүүлнэ.</t>
  </si>
  <si>
    <t>ЗГХЭГ, ХНХЯ, Төрийн албаны зөвлөл</t>
  </si>
  <si>
    <t>Гадаад харилцаа</t>
  </si>
  <si>
    <t xml:space="preserve">Гадаад цэвэр шилжих хөдөлгөөний үр нөлөөний коэффициент </t>
  </si>
  <si>
    <t>НҮБ</t>
  </si>
  <si>
    <t>НҮБ-ын Эдийн засаг, нийгмийн зөвлөлийн тайлан мэдээ</t>
  </si>
  <si>
    <t>Гадаад цэвэр шилжих хөдөлгөөний түвшин</t>
  </si>
  <si>
    <t>Эх орондоо эргэн ирсэн иргэдийн хөдөлмөр эрхлэлтийн түвшин</t>
  </si>
  <si>
    <t>Хүн амын хөдөлмөр эрхлэлтийн бүртгэл, мэдээлэл</t>
  </si>
  <si>
    <t>ХНХЯ, ХХҮЕГ</t>
  </si>
  <si>
    <t>Зорилго 2. Хүнд ээлтэй, аюулгүй амьдрах орчныг бүрдүүлнэ.</t>
  </si>
  <si>
    <t>Иргэдийн сэтгэл ханамжийн түвшин</t>
  </si>
  <si>
    <t>БХБЯ, ХНХЯ</t>
  </si>
  <si>
    <t>Зорилт 2.1. Зам талбай, барилга, байгууламжийн хүртээмж, ая тухтай байдлыг нэмэгдүүлнэ.</t>
  </si>
  <si>
    <t xml:space="preserve">Засаглал </t>
  </si>
  <si>
    <t xml:space="preserve">Барилга, хот байгуулалт 
 </t>
  </si>
  <si>
    <t xml:space="preserve"> ХНХЯ, АНЗДТГ</t>
  </si>
  <si>
    <t>2.1.1</t>
  </si>
  <si>
    <t xml:space="preserve">Үйл ажиллагаа 2.1.1. Нийтийн эзэмшлийн гудамж талбай, барилга, байгууламж, хотын ногоон байгууламжийг олон улсын түгээмэл загварт нийцүүлнэ. </t>
  </si>
  <si>
    <t xml:space="preserve">Улсын төсөв, Орон нутгийн төсөв </t>
  </si>
  <si>
    <t>БХБЯ, ЗТХЯ</t>
  </si>
  <si>
    <t>Олон улсын түгээмэл загварын нийцэл</t>
  </si>
  <si>
    <t>МХГ-ын тайлан</t>
  </si>
  <si>
    <t xml:space="preserve">МХГ-ын хяналт шалгалтын арга зүй </t>
  </si>
  <si>
    <t>Нэг хүнд ногдох ногоон байгууламж</t>
  </si>
  <si>
    <t>БХБЯ, аймаг, нийслэлийн ЗДТГ</t>
  </si>
  <si>
    <t>БХБЯ, аймаг, нийслэлийн ЗДТГ-ын тайлан мэдээ</t>
  </si>
  <si>
    <t>Үйл ажиллагаа 2.1.2. Иргэд чөлөөт цагаа зөв боловсон өнгөрүүлэх үйлчилгээний хүртээмжийг сайжруулна.</t>
  </si>
  <si>
    <t xml:space="preserve">Иргэдийн чөлөөт цагаа өнгөрүүлэх байгууламжийн хүртээмж (цэцэрлэгт хүрээлэн, талбай, номын сан, театр, музей, жуулчны бааз, байгалийн үзэсгэлэнт газар, спорт заал, фитнес төв г.м) </t>
  </si>
  <si>
    <t xml:space="preserve">Хот төлөвлөлт судалгааны институтийн тайлан </t>
  </si>
  <si>
    <t xml:space="preserve">Хот төлөвлөлтийн статистик мэдээ </t>
  </si>
  <si>
    <t xml:space="preserve">Хот төлөвлөлт судалгааны институт </t>
  </si>
  <si>
    <t>Насанд хүрэгчдийн өөрийгөө хөгжүүлэх болон хувийн хэрэгцээний үйл ажиллагаанд зарцуулсан хугацаа</t>
  </si>
  <si>
    <t>Минут</t>
  </si>
  <si>
    <t xml:space="preserve">Цаг ашиглалтын судалгаа </t>
  </si>
  <si>
    <t>Зорилт 2.2. Осол гэмтлийн гаралтыг бууруулна.</t>
  </si>
  <si>
    <t xml:space="preserve">Боловсрол </t>
  </si>
  <si>
    <t xml:space="preserve">Монгол улсын хэмжээнд бүртгэгдсэн осол гэмтэл </t>
  </si>
  <si>
    <t xml:space="preserve">Осол гэмтлийн тандалтын эргэн мэдээлэл </t>
  </si>
  <si>
    <t>Осол гэмтлийн тандалтын эргэн мэдээлэлтийн статистик үзүүлэлт</t>
  </si>
  <si>
    <t>Ослын шалтгаант нас баралтын түвшин /100,000 хүн амд ногдох зам тээврийн ослоор нас барсан хүн/</t>
  </si>
  <si>
    <t xml:space="preserve">Эрүүл мэндийн статистик </t>
  </si>
  <si>
    <t>ЭМЯ-ны бүртгэл</t>
  </si>
  <si>
    <t>Сар</t>
  </si>
  <si>
    <t>ХЗДХЯ, ЭМЯ</t>
  </si>
  <si>
    <t xml:space="preserve">Үйл ажиллагаа 2.2.1. Бүх төрлийн осол, гэмтлээс өөрийгөө болон бусдыг хамгаалах чадавхыг нэмэгдүүлнэ. </t>
  </si>
  <si>
    <t xml:space="preserve">Бүртгэгдсэн ахуйн осол гэмтлийн тохиолдол </t>
  </si>
  <si>
    <t xml:space="preserve">Үйл ажиллагаа 2.2.2. Осол гэмтлээс урьдчилан сэргийлэх олон нийтийн оролцоо, салбар дундын хамтын ажиллагааг сайжруулна. </t>
  </si>
  <si>
    <t xml:space="preserve"> ЭМЯ</t>
  </si>
  <si>
    <t>АНЗДТГ, ХЗДХЯ</t>
  </si>
  <si>
    <t>Олон нийтийн оролцооны түвшин</t>
  </si>
  <si>
    <t xml:space="preserve"> </t>
  </si>
  <si>
    <t>Сая төгрөг</t>
  </si>
  <si>
    <t xml:space="preserve">Зорилт 2.3. Гэмт хэрэг, зөрчлийг бууруулна. </t>
  </si>
  <si>
    <t>Дотоод хэрэг</t>
  </si>
  <si>
    <t xml:space="preserve">Бүртгэгдсэн гэмт хэрэг </t>
  </si>
  <si>
    <t>Бүртгэгдсэн гэмт хэргийн статистикийн мэдээллийн нэгдсэн сан</t>
  </si>
  <si>
    <t xml:space="preserve">Гэмт хэргийн мэдээ </t>
  </si>
  <si>
    <t xml:space="preserve">ХЗДХЯ </t>
  </si>
  <si>
    <t xml:space="preserve">Бүртгэгдсэн зөрчил </t>
  </si>
  <si>
    <t>Бүртгэгдсэн зөрчлийн статистикийн мэдээллийн нэгдсэн сан</t>
  </si>
  <si>
    <t>Зөрчлийн мэдээ</t>
  </si>
  <si>
    <t>7.3.6</t>
  </si>
  <si>
    <t xml:space="preserve">Үйл ажиллагаа 2.3.1. Гэмт хэргээс урьдчилан сэргийлэх үйл ажиллагааг сайжруулна. </t>
  </si>
  <si>
    <t xml:space="preserve"> Улсын төсөв, Орон нутгийн төсөв </t>
  </si>
  <si>
    <t xml:space="preserve">ХЗДХЯ,ХЗДХЯ </t>
  </si>
  <si>
    <t xml:space="preserve">Зорилго 3. Хүнсний аюулгүй байдлыг сайжруулна. </t>
  </si>
  <si>
    <t>Хүнсний баталгаат байдлын түвшин</t>
  </si>
  <si>
    <t xml:space="preserve">Индекс </t>
  </si>
  <si>
    <t xml:space="preserve">ҮАБЗ </t>
  </si>
  <si>
    <t>Хүнс, хөдөө аж ахуй</t>
  </si>
  <si>
    <t>Шинжилгээнд хамрагдсан хүнсний бүтээгдэхүүний бохирдлын түвшин</t>
  </si>
  <si>
    <t>Захиргааны бүртгэл</t>
  </si>
  <si>
    <t>ҮАБЗ, ХХААХҮЯ</t>
  </si>
  <si>
    <t>8.3.7</t>
  </si>
  <si>
    <t>ХХААХҮЯ, АНЗДТГ</t>
  </si>
  <si>
    <t>Хүн амын хэрэгцээнд нийлүүлж байгаа үйлдвэрлэлийн аргаар боловсруулсан махны нийт махны хэрэглээнд эзлэх хувь</t>
  </si>
  <si>
    <t>Хүн амын хэрэгцээнд нийлүүлж байгаа үйлдвэрлэлийн аргаар боловсруулсан сүүний нийт сүүний хэрэглээнд эзлэх хувь</t>
  </si>
  <si>
    <t>Хүн амын хүнсний ногооны хангамжийн хувь</t>
  </si>
  <si>
    <t>Хүнсний аюулгүй байдлын статистикийн үзүүлэлтүүд</t>
  </si>
  <si>
    <t>Статистикийн тайлан</t>
  </si>
  <si>
    <t xml:space="preserve">Үйл ажиллагаа 3.1.3. Хүнсний илчлэг, шим тэжээл, чанартай байдалд хяналт тавихад мэргэжлийн байгууллага, олон нийтийн оролцоог нэмэгдүүлнэ. </t>
  </si>
  <si>
    <t>ХХААХҮЯ, ЭМЯ</t>
  </si>
  <si>
    <t>Хяналт шалгалтын явцад арилгуулсан зөрчил</t>
  </si>
  <si>
    <t xml:space="preserve"> МХЕГ-ын мэдээ</t>
  </si>
  <si>
    <t>ЭМЯ, ХХААХҮЯ, МХЕГ</t>
  </si>
  <si>
    <t>Зорилт 3.2. Иргэдийн хоол, хүнсний зөв, зохистой, соёлтой хэрэглээ, хүнсний аюулгүй байдлын талаарх мэдлэг, ойлголтыг нэмэгдүүлнэ.</t>
  </si>
  <si>
    <t>15-64 насны хүн амын
илүүдэл жингийн тархалт</t>
  </si>
  <si>
    <t xml:space="preserve">Үндэсний судалгааны тайлан </t>
  </si>
  <si>
    <t>3.2.1</t>
  </si>
  <si>
    <t>2.2.8</t>
  </si>
  <si>
    <t>Үйл ажиллагаа 3.2.1. Иргэдийн зохистой зөв хооллолтын мэдлэг олгох мэдээлэл, сургалт, сурталчилгааг сайжруулна.</t>
  </si>
  <si>
    <t>АНЗДТГ, МХЕГ</t>
  </si>
  <si>
    <t xml:space="preserve">Жишсэн нэг хүний хүнснээс авах илчлэг </t>
  </si>
  <si>
    <t>ӨНЭЗС</t>
  </si>
  <si>
    <t xml:space="preserve">Түүвэр судалгаа </t>
  </si>
  <si>
    <t>Зорилго 4. Гэр бүлийн эрүүл, тогтвортой байдлыг дээшлүүлнэ.</t>
  </si>
  <si>
    <t>Гэр бүлийн хөгжлийн индекс /гэр бүлийн боловсрол эзэмшилт, хамтын амьдралын жил, гэр бүлийн орлого/</t>
  </si>
  <si>
    <t>Захиргааны бүртгэл, судалгаа</t>
  </si>
  <si>
    <t>ХНХЯ
ГБХЗХГ</t>
  </si>
  <si>
    <t>Зорилт 4.1. Гэр бүлийн боловсролыг дээшлүүлнэ.</t>
  </si>
  <si>
    <t>Гэр бүл цуцлалтын коэффициент</t>
  </si>
  <si>
    <t>УБЕГ</t>
  </si>
  <si>
    <t>Үйл ажиллагаа 4.1.1. Гэр бүлийн боловсролын агуулга, арга зүйг сайжруулж, гэр бүлд үзүүлэх мэргэжлийн үйлчилгээг хөгжүүлнэ.</t>
  </si>
  <si>
    <t>1. Гэр бүлийн сургалт, зөвлөгөө, хөтөлбөрт хамрагдсан гэр бүлийн тоо
2. Шинээр батлагдсан стандартын дагуу мэргэжлийн үйлчилгээнд хамрагдсан гэр бүлийн эзлэх хувь</t>
  </si>
  <si>
    <t xml:space="preserve">ХНХЯ, БШУЯ </t>
  </si>
  <si>
    <t>Үйл ажиллагааны тайлан</t>
  </si>
  <si>
    <t xml:space="preserve">Жил </t>
  </si>
  <si>
    <t>ГБХЗХГ</t>
  </si>
  <si>
    <t>Үйл ажиллагаа 4.1.2. Гэр бүлтэй ажиллах мэргэжлийн хүний нөөцийг бэлтгэнэ.</t>
  </si>
  <si>
    <t xml:space="preserve"> БШУЯ </t>
  </si>
  <si>
    <t>Захиргааны мэдээлэл</t>
  </si>
  <si>
    <t>Зорилт 4.2. Гэр бүл дэх хүчирхийллийг бууруулна.</t>
  </si>
  <si>
    <t>Гэр бүлийн хүчирхийллийн улмаас үйлдэгдсэн гэмт хэрэг</t>
  </si>
  <si>
    <t>ЦЕГ</t>
  </si>
  <si>
    <t xml:space="preserve">Гэр бүл, хүүхдийн эсрэг хүчирхийллийн шалган шийдвэрлэлтийн хувь /зөрчил, гэмт хэрэг/ </t>
  </si>
  <si>
    <t>4.2.1</t>
  </si>
  <si>
    <t>Үйл ажиллагаа 4.2.1. Гэр бүл, хүүхдийн эсрэг хүчирхийллийг бууруулах, урьдчилан сэргийлэх ажлыг эрчимжүүлнэ.</t>
  </si>
  <si>
    <t>Эрсдэл бүхий гэр бүлийн гишүүдийг урьдчилан сэргийлэх сургалт нөлөөллийн үйл ажиллагаанд хамрагдалт</t>
  </si>
  <si>
    <t xml:space="preserve">ХНХЯ </t>
  </si>
  <si>
    <t>4.2.2</t>
  </si>
  <si>
    <t>Үйл ажиллагаа 4.2.2. Гэр бүлийн хүчирхийлэл үйлдэгчийн зан үйлийг өөрчлөх, хандлагад нөлөөлөх ажлыг тогтмолжуулна.</t>
  </si>
  <si>
    <t>Гэр бүлийн хүчирхийлэл давтан үйлдэгчийн тооны бууралт</t>
  </si>
  <si>
    <t>ХЗДХЯ-ын статистик</t>
  </si>
  <si>
    <t>4.2.3</t>
  </si>
  <si>
    <t>Үйл ажиллагаа 4.2.3. Хүчирхийллийн хохирогчийг хамгаалах цогц үйлчилгээг хөгжүүлнэ.</t>
  </si>
  <si>
    <t xml:space="preserve">ГХУСЗ </t>
  </si>
  <si>
    <t>4.2.4</t>
  </si>
  <si>
    <t>Үйл ажиллагаа 4.2.4. Нийгмийн бүх орчинд хүүхэд хамгааллыг сайжруулна.</t>
  </si>
  <si>
    <t>Зорилт 4.3. Өрхийн орон байрны нөхцөлийг сайжруулна.</t>
  </si>
  <si>
    <t>Улсын төсөв, Орон нутгийн төсөв, Гадаад зээл, тусламж, Хувийн хэвшлийн хөрөнгө оруулалт</t>
  </si>
  <si>
    <t>Барилга, хот байгуулалт</t>
  </si>
  <si>
    <t>Нийгмийн хамгаалал</t>
  </si>
  <si>
    <t xml:space="preserve">Орон байр, сууцны нөхцөлөө сайжруулсан өрхийн нийт өрхөд эзлэх хувь </t>
  </si>
  <si>
    <t>БХБЯ, аймаг, нийслэлийн ЗДТГ-ын тайлан</t>
  </si>
  <si>
    <t>4.3.1</t>
  </si>
  <si>
    <t>Үйл ажиллагаа 4.3.1. Орлогод нийцсэн орон сууцны нийлүүлэлтийг нэмэгдүүлнэ.</t>
  </si>
  <si>
    <t>Улсын төсөв, Нийслэлийн төсөв, Гадаад зээл, тусламж, Хувийн хэвшлийн хөрөнгө оруулалт</t>
  </si>
  <si>
    <t>Ашиглалтад орсон орон сууц</t>
  </si>
  <si>
    <t>Нийслэлийн Захиргааны статистик мэдээ</t>
  </si>
  <si>
    <t xml:space="preserve">Статистик мэдээ </t>
  </si>
  <si>
    <t>4.3.2</t>
  </si>
  <si>
    <t>Үйл ажиллагаа 4.3.2. Орон сууцны ипотекийн зээлийн нөхцөлийг сайжруулж, санхүүжилтийн эх үүсвэрийг нэмэгдүүлнэ.</t>
  </si>
  <si>
    <t>СЯ, МБ</t>
  </si>
  <si>
    <t>Ипотекийн зээлд хамрагдсан өрх</t>
  </si>
  <si>
    <t>4.3.3</t>
  </si>
  <si>
    <t>ЭЗХЯ, СЯ, АНЗДТГ</t>
  </si>
  <si>
    <t>Орон байрны нөхцөлөө сайжруулсан бага орлоготой өрхийн тоо</t>
  </si>
  <si>
    <t>Аймаг, нийслэлийн ЗДТГ-ын тайлан</t>
  </si>
  <si>
    <t>4.3.4</t>
  </si>
  <si>
    <t>Үйл ажиллагаа 4.3.4. Төрийн өмчийн түрээсийн болон түрээслээд өмчлөх хэлбэрийн орон сууцны санг нэмэгдүүлнэ.</t>
  </si>
  <si>
    <t>Төрийн өмчийн түрээсийн орон сууц</t>
  </si>
  <si>
    <t>4407</t>
  </si>
  <si>
    <t>БХБЯ-ны статистик</t>
  </si>
  <si>
    <t>4.3.5</t>
  </si>
  <si>
    <t>Үйл ажиллагаа 4.3.5. Эрчим хүчний хэмнэлттэй, инженерийн дэд бүтэц бүхий амины орон сууцны санхүүжилт, зээлийн эх үүсвэрийг нэмэгдүүлнэ.</t>
  </si>
  <si>
    <t>СЯ, ЭЗХЯ</t>
  </si>
  <si>
    <t>Зорилт 4.4. Угийн бичиг хөтлөлтийг нэмэгдүүлж, Монгол хүний удмын санг хамгаална.</t>
  </si>
  <si>
    <t xml:space="preserve">СоЯ </t>
  </si>
  <si>
    <t>4.4.1</t>
  </si>
  <si>
    <t>Үйл ажиллагаа 4.4.1. "Угийн бичиг"-ийг шинжлэх ухааны үндэслэлтэйгээр хөтлүүлэх арга зүйг нэвтрүүлнэ.</t>
  </si>
  <si>
    <t>СоЯ, БШУЯ</t>
  </si>
  <si>
    <t>Батлагдсан арга зүй</t>
  </si>
  <si>
    <t>4.4.2</t>
  </si>
  <si>
    <t>4.4.3</t>
  </si>
  <si>
    <t>Үйл ажиллагаа 4.4.3. Хүний генетикийн оношилгоо, эмчилгээ, гений сан бий болгоно.</t>
  </si>
  <si>
    <t>4.4.4</t>
  </si>
  <si>
    <t>СоЯ, ХНХЯ, БШУЯ, ЭМЯ</t>
  </si>
  <si>
    <t>Зорилго 5. Зохистой хөдөлмөр эрхлэлтийг нэмэгдүүлнэ.</t>
  </si>
  <si>
    <t>Зорилт 5.1. Албан бус хөдөлмөр эрхлэлтийг бууруулна.</t>
  </si>
  <si>
    <t xml:space="preserve"> Улсын төсөв</t>
  </si>
  <si>
    <t>Албан бус хөдөлмөр эрхлэлтийн түвшин</t>
  </si>
  <si>
    <t>Ажиллах хүчний судалгаа</t>
  </si>
  <si>
    <t>Үйл ажиллагаа 5.1.1. Албан бус хөдөлмөр эрхлэгчдийг бүртгэлд хамруулж, албан хөдөлмөр эрхлэлтэд шилжих боломж бүрдүүлнэ.</t>
  </si>
  <si>
    <t>Татвар, нийгмийн даатгалын тайлан</t>
  </si>
  <si>
    <t>Үйл ажиллагаа 5.1.2. Албан бус эдийн засгийн нэгжүүдийг албан секторт шилжихийг дэмжиж, бүртгэл, татвар, шимтгэл төлөлтийг хялбаршуулна.</t>
  </si>
  <si>
    <t>Зорилт 5.2. Ажлын цагийн зохистой горим тогтоож, цалин хөлсийг нэмэгдүүлнэ.</t>
  </si>
  <si>
    <t>НД-ын шимтгэлийн тайлан</t>
  </si>
  <si>
    <t xml:space="preserve">Үйл ажиллагаа 5.2.1. Аж ахуйн нэгж байгууллагын ажлын цагийн горим, зохион байгуулалт, хөлс төлөх оновчтой хэлбэрүүдийг нэвтрүүлнэ. </t>
  </si>
  <si>
    <t>НДЕГ-ын тайлан</t>
  </si>
  <si>
    <t>Нэлэнхүй ажиглалт</t>
  </si>
  <si>
    <t>Үйл ажиллагаа 5.2.2. Загвар үйлдвэрүүдийг бий болгож, тэдгээрийн туршлага, арга зүйг түгээн дэлгэрүүлнэ.</t>
  </si>
  <si>
    <t>АХС, НДЕГ-ын тайлан</t>
  </si>
  <si>
    <t>Зорилт 5.3. Үйлдвэрлэлийн осол, хурц хордлогыг бууруулна.</t>
  </si>
  <si>
    <t>Хүн</t>
  </si>
  <si>
    <t>МХЕГ-ын тайлан мэдээ</t>
  </si>
  <si>
    <t>5.3.1</t>
  </si>
  <si>
    <t xml:space="preserve">Үйл ажиллагаа 5.3.1. Олон улсын болон үндэсний хууль тогтоомжоор тогтоосон хөдөлмөрийн хэм хэмжээ, нормативыг мөрдөнө. </t>
  </si>
  <si>
    <t>5.3.2</t>
  </si>
  <si>
    <t>Үйл ажиллагаа 5.3.2. Хөдөлмөрийн хяналтын тогтолцоог сайжруулж, чадавхыг бэхжүүлнэ.</t>
  </si>
  <si>
    <t xml:space="preserve"> МХЕГ-ын тайлан мэдээ</t>
  </si>
  <si>
    <t>Зорилт 5.4. Нийгмийн түншлэлийн механизм, хамтын гэрээ хэлэлцээрийн хамрах хүрээг өргөжүүлнэ.</t>
  </si>
  <si>
    <t>Хөдөлмөр эрхлэлт</t>
  </si>
  <si>
    <t>ХНХЯ-ны бүртгэл</t>
  </si>
  <si>
    <t>5.4.1</t>
  </si>
  <si>
    <t xml:space="preserve">Үйл ажиллагаа 5.4.1. Эвлэлдэн нэгдэх, хамтын хэлэлцээ хийх эрх, нийгмийн түншлэлийн зарчмыг хүлээн зөвшөөрөх, хүндэтгэн үзэхийг дэмжсэн сургалт, сурталчилгааг нэмэгдүүлнэ. </t>
  </si>
  <si>
    <t>Хамрагдсан хүний тоо</t>
  </si>
  <si>
    <t>Сургалтын тайлан</t>
  </si>
  <si>
    <t>5.4.2</t>
  </si>
  <si>
    <t>Үйл ажиллагаа 5.4.2. Ажилчдын эрх ашгийн аливаа маргаантай асуудлыг хамтын хэлэлцээ, зөвшилцлөөр шийдвэрлэх чадавхыг нэмэгдүүлнэ.</t>
  </si>
  <si>
    <t>Ажил хаялт</t>
  </si>
  <si>
    <t>Хөдөлмөрийн маргааны мэдээ тайлан</t>
  </si>
  <si>
    <t>Оролцсон хүний тоо</t>
  </si>
  <si>
    <t>Ажил хаялтын улмаас алдсан өдөр</t>
  </si>
  <si>
    <t>Хүн өдөр</t>
  </si>
  <si>
    <t>Хүүхдийн хөдөлмөрийн судалгаа</t>
  </si>
  <si>
    <t>ХНХЯ, ҮСХ</t>
  </si>
  <si>
    <t>Сэдэвчилсэн судалгаа</t>
  </si>
  <si>
    <t>Хөдөлмөрийн хүрээн дэх ялгаварлал, дарамтад өртсөн хүний тоо</t>
  </si>
  <si>
    <t>5.5.1</t>
  </si>
  <si>
    <t>Үйл ажиллагаа 5.5.1. Хүүхдийн хөдөлмөрийн тэвчишгүй хэлбэр, албадан хөдөлмөр, хөдөлмөрийн хүрээн дэх ялгаварлал, дарамтын хор уршгийн талаарх олон нийтийн ойлголт, мэдлэгийг сайжруулна.</t>
  </si>
  <si>
    <t>5.5.2</t>
  </si>
  <si>
    <t>Үйл ажиллагаа 5.5.2. Албадан болон хүүхдийн хөдөлмөр, хөдөлмөрийн хүрээн дэх ялгаварлал, дарамттай тэмцэх үндэсний чадавхыг нэмэгдүүлнэ.</t>
  </si>
  <si>
    <t>Зорилго 6. Нийгмийн хамгааллын тогтолцоог шинэчилж, үр ашгийг сайжруулна</t>
  </si>
  <si>
    <t>Нийгмийн хамгааллын индекс</t>
  </si>
  <si>
    <t xml:space="preserve">Зорилт 6.1. Нийгмийн даатгалд хамрагдалтыг нэмэгдүүлнэ. </t>
  </si>
  <si>
    <t>НДС-ийн тайлан</t>
  </si>
  <si>
    <t>6.1.1</t>
  </si>
  <si>
    <t>Үйл ажиллагаа 6.1.1. Нийгмийн даатгалын талаарх иргэдийн мэдлэг, ойлголтыг сайжруулж, итгэлийг нэмэгдүүлнэ.</t>
  </si>
  <si>
    <t>НДЕГ</t>
  </si>
  <si>
    <t>6.1.2</t>
  </si>
  <si>
    <t>Үйл ажиллагаа 6.1.2. Малчин, хувиараа хөдөлмөр эрхлэгчийн нийгмийн даатгалд хамрагдалтыг нэмэгдүүлнэ.</t>
  </si>
  <si>
    <t>Нийгмийн даатгалд хамрагдсан малчин, хувиараа хөдөлмөр эрхлэгчдийн тоо</t>
  </si>
  <si>
    <t xml:space="preserve">Зорилт 6.2. Иргэдийн нийгмийн хамгааллын баталгааг сайжруулна. </t>
  </si>
  <si>
    <t>Батлагдсан эрх зүйн баримт бичгийн тоо</t>
  </si>
  <si>
    <t>6.2.1</t>
  </si>
  <si>
    <t>Үйл ажиллагаа: 6.2.1. Инфляцын түвшин, хүн амын амьжиргааны доод түвшинтэй уялдуулан нийгмийн хамгааллын тэтгэвэр, тэтгэмжийн хэмжээг нэмэгдүүлнэ.</t>
  </si>
  <si>
    <t xml:space="preserve">СЯ
</t>
  </si>
  <si>
    <t>Нийгмийн даатгалын сангаас олгох тэтгэврийн доод хэмжээ ба амьжиргааны доод түвшний харьцаа</t>
  </si>
  <si>
    <t>Нийгмийн халамжийн сангаас олгох дундаж тэтгэврийн хэмжээ ба амьжиргааны доод түвшний харьцаа</t>
  </si>
  <si>
    <t>6.2.2</t>
  </si>
  <si>
    <t>Үйл ажиллагаа 6.2.2. Олон давхаргат тэтгэврийн даатгалын тогтолцоонд шилжүүлж, төлсөн шимтгэлтэй уялдсан тэтгэвэр, тэтгэмж авах шударга тогтолцоог бүрдүүлнэ.</t>
  </si>
  <si>
    <t>ХЗДХЯ, СЯ</t>
  </si>
  <si>
    <t>6.2.3</t>
  </si>
  <si>
    <t>Үйл ажиллагаа 6.2.3. Нийгмийн даатгалын сангийн хөрөнгийг эрсдэлээс хамгаалж, удирдлагыг сайжруулна.</t>
  </si>
  <si>
    <t>Зорилт 6.3. Нийгмийн халамжийн үйлчилгээний хүртээмжийг оновчтой болгоно.</t>
  </si>
  <si>
    <t>Зорилтот бүлгийн хамрагдалт</t>
  </si>
  <si>
    <t>6.3.1</t>
  </si>
  <si>
    <t>Тухай бүр</t>
  </si>
  <si>
    <t>6.3.2</t>
  </si>
  <si>
    <t>Үйл ажиллагаа 6.3.2. Нийгмийн халамжийн зорилтот бүлгийн иргэдийн хандлага, төлөвшлийг өөрчлөх нөлөөллийн арга хэмжээг зохион байгуулан, бие даан амьдрах чадварыг дээшлүүлж, ажлын байрыг нэмэгдүүлнэ.</t>
  </si>
  <si>
    <t xml:space="preserve">ХНХЯ, АНЗДТГ </t>
  </si>
  <si>
    <t xml:space="preserve">НИЙТ </t>
  </si>
  <si>
    <t xml:space="preserve">БАЙГАЛЬ ОРЧНЫ ХӨГЖЛИЙН ЗОРИЛТОТ ХӨТӨЛБӨРИЙН ТӨСӨЛ </t>
  </si>
  <si>
    <t>Байгаль орчны гүйцэтгэлийн индекс</t>
  </si>
  <si>
    <t>Иелийн их сургуулийн судалгаа</t>
  </si>
  <si>
    <t>Холбогдох олон улсын аргачлал, тайлан</t>
  </si>
  <si>
    <t>Тусгай хамгаалалттай газар нутгийн өгөөж/жилд</t>
  </si>
  <si>
    <t>Тэрбум төгрөг</t>
  </si>
  <si>
    <t>Байгаль орчин</t>
  </si>
  <si>
    <t>Засаглал, 
Соёл</t>
  </si>
  <si>
    <t>Улсын тусгай хамгаалалтад авсан газар нутгийн хэмжээ, нийт газар нутагт эзлэх хувь</t>
  </si>
  <si>
    <t>Барилга, Хөдөө аж ахуй</t>
  </si>
  <si>
    <t>Тусгай хамгаалалттай газар нутгийн менежментийн үр ашигт байдлын үнэлгээний улсын дундаж</t>
  </si>
  <si>
    <t>Тусгай хамгаалалтад авсан усны урсац бүрэлдэх эхийн хэмжээ</t>
  </si>
  <si>
    <t>Тусгай хамгаалалтад авсан ойн сан бүхий газрын хэмжээ</t>
  </si>
  <si>
    <t>Тусгай хамгаалалтад авсан хээрийн экосистем бүхий газрын хэмжээ</t>
  </si>
  <si>
    <t>Тусгай хамгаалалтад авсан хүлэрт намаг бүхий газрын хэмжээ</t>
  </si>
  <si>
    <t>Улсын тусгай хамгаалалтад авсан түүх, соёлын дурсгалт газар</t>
  </si>
  <si>
    <t>Улсын тусгай хамгаалалтад авсан соёлын өвийн дурсгалт газар</t>
  </si>
  <si>
    <t>4.2.46, 6.1.4, 6.1.5, 6.1.6, 6.1.8, 6.3.6, 9.2.7, 9.2.16, 9.2.20</t>
  </si>
  <si>
    <t>Улсын төсөв, Гадаад зээл, тусламж, 
Хувийн хэвшлийн хөрөнгө оруулалт</t>
  </si>
  <si>
    <t>Үйл ажиллагаа 1.1.3. Тусгай хамгаалалттай газар нутагт байгальд ээлтэй эко аялал жуулчлалыг хөгжүүлнэ.</t>
  </si>
  <si>
    <t>Улсын төсөв, Орон нутгийн төсөв, Гадаад зээл, тусламж, 
Хувийн хэвшлийн хөрөнгө оруулалт</t>
  </si>
  <si>
    <t>Эко аялал жуулчлалын ногоон гэрчилгээ авсан хуулийн этгээд</t>
  </si>
  <si>
    <t>БОАЖЯ-ны тайлан</t>
  </si>
  <si>
    <t>Стандартын мэдээллийн сан</t>
  </si>
  <si>
    <t>БОАЖЯ, СХЗГ</t>
  </si>
  <si>
    <t>Тусгай хамгаалалттай газар нутаг дахь стандартад нийцсэн цэвэрлэх байгууламж суурилуулсан аялал жуулчлалын үйлчилгээний байгууллагуудын эзлэх хувь</t>
  </si>
  <si>
    <t>Сангийн яам (СЯ)</t>
  </si>
  <si>
    <t>Байгаль орчны сайдын багцын төсвийн ДНБ-д эзлэх хувь</t>
  </si>
  <si>
    <t>Төсвийн гүйцэтгэлийн мэдээ</t>
  </si>
  <si>
    <t xml:space="preserve">Үйл ажиллагаа 1.2.1. Экосистемийн үйлчилгээг үнэлэх, төлбөр тооцох зохицуулалтыг бий болгоно. </t>
  </si>
  <si>
    <t>БШУЯ, СЯ, Шинжлэх ухааны академи (ШУА)</t>
  </si>
  <si>
    <t>4.2.5</t>
  </si>
  <si>
    <t>БШУЯ, СЯ, ШУА</t>
  </si>
  <si>
    <t>ШУА-ийн Ботаникийн цэцэрлэгт хүрээлэн</t>
  </si>
  <si>
    <t>БОАЖЯ, ШУА</t>
  </si>
  <si>
    <t>ШУА-ийн Биологийн хүрээлэн</t>
  </si>
  <si>
    <t>Ойн экологи-эдийн засгийн үнэлгээг шинэчлэн тогтоосон эсэх</t>
  </si>
  <si>
    <t xml:space="preserve">Тийм </t>
  </si>
  <si>
    <t>Усны экологи-эдийн засгийн үнэлгээг шинэчлэн тогтоосон эсэх</t>
  </si>
  <si>
    <t>1.2.4</t>
  </si>
  <si>
    <t>Улсын төсөв, Орон нутгийн төсөв, Гадаад зээл, тусламж, хувийн хэвшлийн хөрөнгө</t>
  </si>
  <si>
    <t>Хүнс, хөдөө аж ахуй, хөнгөн үйлдвэрийн яам (ХААХҮЯ), АНЗДТГ, Цаг уур орчны шинжилгээний газар (ЦУОШГ), ЦЕГ</t>
  </si>
  <si>
    <t>Байгаль хамгаалах нөхөрлөл, хувийн хэвшлийн хариуцан хамгаалж байгаа талбай</t>
  </si>
  <si>
    <t>Технологид суурилсан хамгааллын арга хэрэгсэл</t>
  </si>
  <si>
    <t>Ойгоор бүрхэгдсэн талбайн эзлэх хувь</t>
  </si>
  <si>
    <t>Цөлжилтийн нэн хүчтэй, хүчтэй зэрэглэлд өртсөн газрын нийт газар нутагт эзлэх хувь</t>
  </si>
  <si>
    <t>Цөлжилтийн төлөв байдлын судалгаа</t>
  </si>
  <si>
    <t xml:space="preserve">Зорилт 2.1. "Тэрбум мод" үндэсний хөдөлгөөнийг өрнүүлж, ойгоор бүрхэгдсэн талбайн хэмжээг нэмэгдүүлнэ. </t>
  </si>
  <si>
    <t>Ойжуулсан талбайн хэмжээ</t>
  </si>
  <si>
    <t>Шинээр тарьж ургуулсан модны хэмжээ</t>
  </si>
  <si>
    <t>Ойн хүлэмжийн хийн шингээлт</t>
  </si>
  <si>
    <t>Хүлэмжийн хийн тооллогын дүн, мэдээ</t>
  </si>
  <si>
    <t>2.5.5, 6.2.4, 9.2.2, 9.2.9, 9.2.39, 9.2.11, 9.2.37, 9.2.38</t>
  </si>
  <si>
    <t>Улсын төсөв, Орон нутгийн төсөв, Хувийн хэвшлийн хөрөнгө оруулалт</t>
  </si>
  <si>
    <t>Стандартын шаардлага хангасан ойн үрийн нөөцийн хэмжээ</t>
  </si>
  <si>
    <t>Кг</t>
  </si>
  <si>
    <t>Ургуулсан стандартын тарьц, суулгац</t>
  </si>
  <si>
    <t>Сая ширхэг</t>
  </si>
  <si>
    <t>Үрийн аж ахуй, үрсэлгээний төв</t>
  </si>
  <si>
    <t>БОАЖЯ, АНЗДТГ</t>
  </si>
  <si>
    <t>Агро ойн талбай</t>
  </si>
  <si>
    <t>Мянган га</t>
  </si>
  <si>
    <t>Хот, суурин газрын нэг хүнд ногдох ногоон байгууламж</t>
  </si>
  <si>
    <t>5.5 (Улаанбаатар хот)</t>
  </si>
  <si>
    <t>8.3.4</t>
  </si>
  <si>
    <t>Хөнөөлт шавжийн тархалтын голомтыг бууруулж, хяналтад авсан талбайн хэмжээ</t>
  </si>
  <si>
    <t>Ойн сэргэн ургалтыг дэмжсэн, нөхөн сэргээсэн талбайн хэмжээ</t>
  </si>
  <si>
    <t>Ой зохион байгуулалт хийсэн талбайн хэмжээ</t>
  </si>
  <si>
    <t>9.2.8</t>
  </si>
  <si>
    <t>Ойн нөхөрлөлийн хариуцан хамгаалж байгаа ойн талбай</t>
  </si>
  <si>
    <t>Сая га</t>
  </si>
  <si>
    <t>Ойн аж ахуйн арга хэмжээг ойн менежментийн төлөвлөгөөг үндэслэж хэрэгжүүлсэн аймаг, сумын тоо</t>
  </si>
  <si>
    <t>Ой бүхий бүх аймаг</t>
  </si>
  <si>
    <t>Ой бүхий бүх сумд</t>
  </si>
  <si>
    <t>2.1.5</t>
  </si>
  <si>
    <t>Онцгой байдлын ерөнхий газар (ОБЕГ)</t>
  </si>
  <si>
    <t>Түймэрт өртөж доройтсон ойн талбайн хэмжээ</t>
  </si>
  <si>
    <t>Га</t>
  </si>
  <si>
    <t>2.1.6</t>
  </si>
  <si>
    <t>6.1.3</t>
  </si>
  <si>
    <t>Гадаад зээл, тусламж, Хувийн хэвшлийн хөрөнгө оруулалт</t>
  </si>
  <si>
    <t>БОАЖЯ, БШУЯ</t>
  </si>
  <si>
    <t>Нэгж модны ашиглалтын түвшин</t>
  </si>
  <si>
    <t>2.1.7</t>
  </si>
  <si>
    <t>Үйл ажиллагаа 2.1.7.Ойн хомсдол доройтлоос үүдэлтэй хүлэмжийн хийн ялгарлыг бууруулах (REDD+) үндэсний стратеги, үйл ажиллагааны төлөвлөгөөний хэрэгжилтийг хангана.</t>
  </si>
  <si>
    <t>ХХААХҮЯ, АНЗДТГ, БШУЯ</t>
  </si>
  <si>
    <t>Байгалийн ургамлыг тарималжуулсан талбайн хэмжээ</t>
  </si>
  <si>
    <t>Аймгуудын БОАЖГазар</t>
  </si>
  <si>
    <t xml:space="preserve">Байгаль орчин, аялал жуулчлал, боловсрол, шинжлэх ухаан </t>
  </si>
  <si>
    <t>Улаан дансны үнэлгээ хийгдсэн ургамлын зүйл</t>
  </si>
  <si>
    <t>Улаан дансны үнэлгээ хийгдсэн амьтны зүйл</t>
  </si>
  <si>
    <t>523 (зүйл шувуу)</t>
  </si>
  <si>
    <t>Мэдээллийн сан</t>
  </si>
  <si>
    <t>ШУА-ийн Ботаникийн цэцэрлэгт хүрээлэн, ХААИС</t>
  </si>
  <si>
    <t>ШУА, ХААИС-ийн жилийн тайлан</t>
  </si>
  <si>
    <t>ШУА, АНЗДТГ</t>
  </si>
  <si>
    <t xml:space="preserve">Ургах орчинд нь буюу in-situ нөхцөлд хамгаалагдсан ургамлын зүйл </t>
  </si>
  <si>
    <t>Зориудаар буюу ex-situ нөхцөлд хамгаалагдсан ургамлын зүйл</t>
  </si>
  <si>
    <t>Улсын төсөв, Хувийн хэвшлийн хөрөнгө оруулалт Гадаад зээл, тусламж</t>
  </si>
  <si>
    <t xml:space="preserve">Амьдрах орчныг тэтгэх арга хэмжээ авсан болон зориудаар өсгөн үржүүлсэн нэн ховор, ховор амьтны зүйл </t>
  </si>
  <si>
    <t>Улсын төсөв, хувийн хэвшлийн хөрөнгө, Гадаад зээл, тусламж</t>
  </si>
  <si>
    <t>ЗТХЯ-ны жилийн тайлан</t>
  </si>
  <si>
    <t>Улсын төсөв, төсөл</t>
  </si>
  <si>
    <t>2.2.4</t>
  </si>
  <si>
    <t>6.2.6, 9.2.42</t>
  </si>
  <si>
    <t>Үйл ажиллагаа 2.2.4. Био-аюулгүй байдлыг хангах материаллаг баазыг бэхжүүлж, түрэмгийлэгч харь зүйлийн хяналтыг сайжруулж, эрсдэлээс урьдчилан сэргийлнэ.</t>
  </si>
  <si>
    <t>БШУЯ, ХХААХҮЯ, ЭМЯ, ШУА</t>
  </si>
  <si>
    <t>Олон улсын мэдээлэл солилцооны төв, үндэсний бүртгэлийн системд бүртгэгдсэн хувиргасан амьд организм, түүний гаралтай түүхий эд, бүтээгдэхүүн</t>
  </si>
  <si>
    <t>БОАЖЯ, ХХААХҮЯ, ШУА</t>
  </si>
  <si>
    <t>Хувиргасан амьд организмын эрсдэлийн үнэлгээ хийсэн таримал ургамлын зүйлийн тоо, цар хүрээ</t>
  </si>
  <si>
    <t>БОАЖЯ, ХХААХҮЯ</t>
  </si>
  <si>
    <t>Эзлэх талбай, га</t>
  </si>
  <si>
    <t>ХХААХҮЯ, Эрдэм шинжилгээ, судалгааны байгууллагууд</t>
  </si>
  <si>
    <t>2.2.5</t>
  </si>
  <si>
    <t>Үйл ажиллагаа 2.2.5. Мал, зэрлэг амьтны халдварт өвчнөөс урьдчилан сэргийлж, эрсдэлийг бууруулна.</t>
  </si>
  <si>
    <t>БОАЖЯ, МХЕГ, ОБЕГ, АНЗДТГ</t>
  </si>
  <si>
    <t>Мал, зэрлэг амьтны гаралтай халдварт өвчний суурь судалгаа хийгдсэн эсэх</t>
  </si>
  <si>
    <t>Шинжлэх ухаан</t>
  </si>
  <si>
    <t>6.2.10, 8.3.27, 9.2.6, 9.2.25</t>
  </si>
  <si>
    <t>БШУЯ, АНЗДТГ</t>
  </si>
  <si>
    <t>Цөлжилтөд өртсөн газар нутгийг нөхөн сэргээх, ургамалжуулах, элсний нүүлтийг хязгаарлах, баянбүрдийг хамгаалах арга хэмжээ авсан талбайн хэмжээ</t>
  </si>
  <si>
    <t>БОАЖЯ, Шинжлэх ухааны судалгааны байгууллага</t>
  </si>
  <si>
    <t>Цөлжилт, газрын доройтлыг бууруулах, элсний нүүдлийг зогсоох хамгаалалтын ойн зурвасын хэмжээ</t>
  </si>
  <si>
    <t>БШУЯ, ШУА-ийн жилийн тайлан</t>
  </si>
  <si>
    <t>Цөлжилтийг бууруулах, элсний нүүдлийг сааруулах чиглэлээр боловсруулсан, нэвтрүүлсэн технологи</t>
  </si>
  <si>
    <t>8.3.3</t>
  </si>
  <si>
    <t>Үйл ажиллагаа 2.3.2. Хөрс, бэлчээрийн доройтолд хөдөө аж ахуйн салбарын үзүүлэх сөрөг нөлөөг бууруулна.</t>
  </si>
  <si>
    <t>Бэлчээрийн талхагдал</t>
  </si>
  <si>
    <t>Бэлчээрийн төлөв байдлын судалгаа</t>
  </si>
  <si>
    <t>Батлагдсан аргачлал</t>
  </si>
  <si>
    <t>Малчдын бүлэг, хоршоодын бэлчээрийн зохистой менежментийг хэрэгжүүлж байгаа талбайн хэмжээ</t>
  </si>
  <si>
    <t>Бэлчээрийн даац</t>
  </si>
  <si>
    <t>Нэг га-д ногдох малын тоо (хонин толгой)</t>
  </si>
  <si>
    <t>Мал тооллогын дүн мэдээ</t>
  </si>
  <si>
    <t>Статистик үзүүлэлт</t>
  </si>
  <si>
    <t>Элэгдэл, эвдрэлд орж үржил шимээ алдсан, атаршсан талбайг тордож, жилд эргэлтэд оруулсан хэмжээ</t>
  </si>
  <si>
    <t>Тариалангийн талбайд байгуулсан хамгаалалтын ойн зурвасын хэмжээ</t>
  </si>
  <si>
    <t>Цомхотгосон болон тэг элдэншүүлэг бүхий технологи нэвтрүүлсэн тариалангийн талбайн хэмжээ</t>
  </si>
  <si>
    <t>АНЗДТГ-ын тайлан</t>
  </si>
  <si>
    <t>Үйл ажиллагаа 2.3.3. Уул уурхай, үйлдвэрлэлийн үйл ажиллагаанаас үүсэх газрын доройтлыг бууруулж, нөхөн сэргээнэ.</t>
  </si>
  <si>
    <t xml:space="preserve">Хувийн хэвшлийн хөрөнгө оруулалт </t>
  </si>
  <si>
    <t>УУХҮЯ, БОАЖЯ</t>
  </si>
  <si>
    <t>Гол мөрний урсац бүрэлдэх эх, ой, усны сан бүхий газрын хамгаалалтын бүсэд нөхөн сэргээлт хийсэн талбайн эзлэх хэмжээ</t>
  </si>
  <si>
    <t>Нөхөн сэргээлтийн ажлын хэмжээ</t>
  </si>
  <si>
    <t>Техникийн нөхөн сэргээлт, га</t>
  </si>
  <si>
    <t>Уулын ажлын тайлан, Байгаль орчны менежментийн төлөвлөгөөний биелэлтийн тайлан</t>
  </si>
  <si>
    <t>Биологийн нөхөн сэргээлт, га</t>
  </si>
  <si>
    <t>БОАЖЯ, АНЗДТГ, ХЗДХЯ</t>
  </si>
  <si>
    <t>Нөхөн сэргээлт хийгдэлгүй орхигдсон талбайг нөхөн сэргээсэн хэмжээ</t>
  </si>
  <si>
    <t>Нөхөн сэргээлтийн ажлын тайлан</t>
  </si>
  <si>
    <t xml:space="preserve"> ХЗДХЯ, МХЕГ</t>
  </si>
  <si>
    <t>УУХҮЯ, АНДЗТГ</t>
  </si>
  <si>
    <t>Хууль бусаар ашигт малтмал олборлосон гэмт хэрэг, зөрчлийн бууралт</t>
  </si>
  <si>
    <t>ЦЕГ-ын жилийн тайлан</t>
  </si>
  <si>
    <t>МХЕГ, УУХҮЯ</t>
  </si>
  <si>
    <t>Зорилго 3. Усны нөөцийг хамгаалж, хэмнэлттэй, үр ашигтай хэрэглээг нэмэгдүүлнэ.</t>
  </si>
  <si>
    <t xml:space="preserve">Ашигласан усны хэмжээ </t>
  </si>
  <si>
    <t>Сая шоо метр</t>
  </si>
  <si>
    <t>БОАЖЯ, ҮСХ</t>
  </si>
  <si>
    <t xml:space="preserve">Эргүүлэн болон дахин ашигласан усны хэмжээ </t>
  </si>
  <si>
    <t>БОАЖЯ, СЯ</t>
  </si>
  <si>
    <t>Зорилт 3.1.Усны нөөцийг хамгаалж, хуримтлал бий болгоно.</t>
  </si>
  <si>
    <t>Шаардлагад нийцсэн ундны усаар хангагдсан хүн амын эзлэх хувь</t>
  </si>
  <si>
    <t xml:space="preserve">Үйл ажиллагаа 3.1.1. Усны нөөц баялгийг бүртгэлжүүлэн мэдээллийн санг боловсронгуй болгож, ашиглалтын хяналтыг сайжруулж, усны нөөцийн өөрчлөлтийн талаарх бодит мэдээллийг бий болгоно. </t>
  </si>
  <si>
    <t>БОАЖЯ, СГЗ, БОАЖГ</t>
  </si>
  <si>
    <t>Цэвдэг, мөстлийн төлөв байдлын судалгаа</t>
  </si>
  <si>
    <t>Байгаль орчны төлөв байдлын тайлан</t>
  </si>
  <si>
    <t>6.3.13, 6.3.14, 9.2.18</t>
  </si>
  <si>
    <t>Үйл ажиллагаа 3.1.2. Усны сан бүхий газрын онцгой болон энгийн хамгаалалтын бүс, ус хангамжийн эх үүсвэрийн эрүүл ахуйн бүс, тэжээгдлийн мужийн хилийн заагийг бүрэн тогтоож, тэмдэгдүүлж, хамгаалалтын дэглэмийг мөрдүүлнэ.</t>
  </si>
  <si>
    <t>УГ, СГЗ, аймгуудын БОАЖГ-ын жилийн тайлан</t>
  </si>
  <si>
    <t>СГЗ, бүх шатны ИТХ</t>
  </si>
  <si>
    <t>БХБЯ, БОАЖЯ</t>
  </si>
  <si>
    <t>Эрүүл ахуйн бүс, тэжээгдлийн мужийг тогтоосон ус хангамжийн эх үүсвэрийн эзлэх хувь</t>
  </si>
  <si>
    <t>БОАЖЯ, СГЗ, аймгуудын БОАЖГ-ын жилийн тайлан</t>
  </si>
  <si>
    <t>6.3.8</t>
  </si>
  <si>
    <t>Үйл ажиллагаа 3.1.4. Газрын доорх усны нөөцийг нэмэгдүүлэхэд чиглэсэн шингээх худаг, нэвчүүлэх цөөрөм зэрэг дэвшилтэт технологийг нэвтрүүлнэ.</t>
  </si>
  <si>
    <t>БОАЖЯ, ААНБ</t>
  </si>
  <si>
    <t>6.3.10, 6.3.11, 9.2.19</t>
  </si>
  <si>
    <t>Үйл ажиллагаа 3.1.5. Хур тунадас, хайлсан цас, мөсний усыг хуримтлуулах цувраа хөв цөөрөм, далд усан сангууд байгуулна.</t>
  </si>
  <si>
    <t>БОАЖЯ, СГЗ, аймгуудын БОАЖГ</t>
  </si>
  <si>
    <t>Цэнгэг усны нийт нөөцөөс авч ашиглаж байгаа усны хэмжээ</t>
  </si>
  <si>
    <t>БОАЖЯ 
БОАЖЯ</t>
  </si>
  <si>
    <t>Усны нөөц ашигласан төлбөрийн орлого</t>
  </si>
  <si>
    <t>Усны нөөц ашигласны төлбөрөөс ус, усан орчныг хамгаалах, нөхөн сэргээхэд зарцуулсан хөрөнгийн хувь хэмжээ</t>
  </si>
  <si>
    <t>3.2.2</t>
  </si>
  <si>
    <t>Хувийн хэвшлийн хөрөнгө оруулалт</t>
  </si>
  <si>
    <t>БХБЯ, СХГ</t>
  </si>
  <si>
    <t>Тоолууржуулсан эх үүсвэрийн эзлэх хувь</t>
  </si>
  <si>
    <t>Иргэд, ААН</t>
  </si>
  <si>
    <t>3.2.3</t>
  </si>
  <si>
    <t>Үйл ажиллагаа 3.2.3. Газрын доорх цэнгэг усны ордыг үйлдвэрлэлийн зориулалтаар ашиглахыг хязгаарлаж, гадаргын усны ашиглалтыг нэмэгдүүлнэ.</t>
  </si>
  <si>
    <t>Улсын төсөв, Хувийн хэвшлийн хөрөнгө оруулалт, Гадаад зээл, тусламж</t>
  </si>
  <si>
    <t xml:space="preserve">УУХҮЯ, ХХААХҮЯ, БХБЯ, Эрчим хүчний яам (ЭХЯ), АНЗДТ </t>
  </si>
  <si>
    <t>Гадаргын ус ашиглалтын хувь хэмжээний өсөлт</t>
  </si>
  <si>
    <t>Улс, орон нутгийн тусгай хамгаалалтад авсан говь, тал хээрийн бүс дэх газрын доорх цэнгэг усны ордын тоо</t>
  </si>
  <si>
    <t>3.2.4</t>
  </si>
  <si>
    <t>6.3.4, 6.3.12</t>
  </si>
  <si>
    <t>Үйл ажиллагаа 3.2.4. Үйлдвэрлэлийн усны дахин ашиглалт, үр ашгийг нэмэгдүүлнэ.</t>
  </si>
  <si>
    <t xml:space="preserve"> УУХҮЯ, ХХААХҮЯ, БХБЯ, ЭХЯ, АНЗДТГ, БОАЖЯ</t>
  </si>
  <si>
    <t>Уул уурхай, үйлдвэр, үйлчилгээний салбарын ус ашиглалт</t>
  </si>
  <si>
    <t>Эргүүлэн болон дахин ашигласан усны хэмжээ</t>
  </si>
  <si>
    <t>3.2.5</t>
  </si>
  <si>
    <t xml:space="preserve"> Улсын төсөв, Гадаад зээл, тусламж, 
Хувийн хэвшлийн хөрөнгө оруулалт </t>
  </si>
  <si>
    <t>Усны хэмнэлттэй дэвшилтэт технологи нэвтрүүлснээр гарсан усны хэмнэлт</t>
  </si>
  <si>
    <t xml:space="preserve">Сая шоо метр/жил
</t>
  </si>
  <si>
    <t>Батлагдсан хүснэгтийн дагуу</t>
  </si>
  <si>
    <t xml:space="preserve">Улсын төсөв , Хувийн хэвшлийн хөрөнгө оруулалт </t>
  </si>
  <si>
    <t>Хөдөө аж ахуйн салбарт тоолууржуулсан эх үүсвэрийн эзлэх хувь</t>
  </si>
  <si>
    <t xml:space="preserve"> Улсын төсөв, Гадаад зээл, тусламж, 
Хувийн хэвшлийн хөрөнгө оруулалт</t>
  </si>
  <si>
    <t>3.2.6</t>
  </si>
  <si>
    <t>Зорилго 4. Агаар, ус, хөрсний бохирдлыг бууруулна.</t>
  </si>
  <si>
    <t>Усны чанарын жилийн тойм</t>
  </si>
  <si>
    <t>Хөрсний чанарын жилийн тойм</t>
  </si>
  <si>
    <t>Зорилт 4.1. Агаарын бохирдлыг бууруулна.</t>
  </si>
  <si>
    <t>Орон нутгийн төсөв, Гадаад зээл, тусламж, Хувийн хэвшлийн хөрөнгө оруулалт</t>
  </si>
  <si>
    <t xml:space="preserve">Улаанбаатар хотын агаар дахь PM2.5 тоосонцрын жилийн дундаж агууламж </t>
  </si>
  <si>
    <t>Үйл ажиллагаа 4.1.1. Шинээр байгуулах дулааны цахилгаан станцад супер критикал даралтад технологи нэвтрүүлж, хуучин станцуудад технологийн шинэчлэл хийж үр ашгийг дээшлүүлнэ.</t>
  </si>
  <si>
    <t>Улсын төсөв, Гадаад зээл, тусламж , Хувийн хэвшлийн хөрөнгө оруулалт</t>
  </si>
  <si>
    <t>ЭЗХЯ, БХБЯ, УУХҮЯ</t>
  </si>
  <si>
    <t xml:space="preserve">Нүүрсээр ажилладаг цахилгаан станцуудын ашигт үйлийн коэффициент </t>
  </si>
  <si>
    <t>АНЗДТГ, ЭХЯ</t>
  </si>
  <si>
    <t>ЭХЯ, АНЗДТГ</t>
  </si>
  <si>
    <t>2.5.7, 2.5.8, 9.2.13</t>
  </si>
  <si>
    <t>Үйл ажиллагаа 4.1.3. Агаарын бохирдолтой хот, суурин газрын гэр хорооллын айл өрхийн түүхий нүүрсний хэрэглээг бууруулна.</t>
  </si>
  <si>
    <t>ЭХЯ, УУХҮЯ, БОАЖЯ</t>
  </si>
  <si>
    <t>Түүхий нүүрсний хэрэглээг халж, сайжруулсан түлш хэрэглэсэн өрх</t>
  </si>
  <si>
    <t>2.5.4</t>
  </si>
  <si>
    <t xml:space="preserve">Орон нутгийн төсөв, Гадаад зээл, тусламж, Хувийн хэвшлийн хөрөнгө оруулалт </t>
  </si>
  <si>
    <t>Дулаалсан угсармал орон сууцны барилга</t>
  </si>
  <si>
    <t>БХБЯ
 АНЗДТГ</t>
  </si>
  <si>
    <t>БХБЯ,
АЗДТГ</t>
  </si>
  <si>
    <t>Гэр хорооллын дулаалсан байшин</t>
  </si>
  <si>
    <t>Монгол гэрийн дулаалга, халаалтын багц нэвтрүүлсэн өрх</t>
  </si>
  <si>
    <t>Барилгын дулаан алдагдлыг бууруулсан хувь</t>
  </si>
  <si>
    <t xml:space="preserve">Ногоон барилгын зэрэглэл тогтоох үндэсний үнэлгээний системийн дагуу гэрчилгээжүүлсэн барилгын тоо </t>
  </si>
  <si>
    <t>&gt;50</t>
  </si>
  <si>
    <t>&gt;200</t>
  </si>
  <si>
    <t>4.1.6</t>
  </si>
  <si>
    <t>Нийт тээврийн хэрэгсэлд 10 дээш жилийн насжилттай машины эзлэх хувь</t>
  </si>
  <si>
    <t>УУХҮЯ, АНЗДТГ</t>
  </si>
  <si>
    <t>Цахилгаан автомашин цэнэглэх станцын тоо</t>
  </si>
  <si>
    <t>4.1.7</t>
  </si>
  <si>
    <t>2.5.9</t>
  </si>
  <si>
    <t>Түлш, шатахууны хэрэглээнд Евро-5 стандартаас доошгүй бензин, дизель түлшний эзлэх хувь</t>
  </si>
  <si>
    <t>Зорилт 4.2. Хөрс, усны бохирдлыг бууруулна</t>
  </si>
  <si>
    <t>Хүрээлэн буй орчин:MNS4943:2015 стандартын шаардлага хангасан хаягдал усны эзлэх хувь</t>
  </si>
  <si>
    <t>Гадаргын усны чанарын хяналт шинжилгээний цэг</t>
  </si>
  <si>
    <t xml:space="preserve">БОАЖЯ </t>
  </si>
  <si>
    <t>Хөрсний чанарын хяналт шинжилгээний цэг</t>
  </si>
  <si>
    <t>Орчны цацрагийн хяналт шинжилгээний цэг</t>
  </si>
  <si>
    <t>4.2.1, 6.2.17, 6.4.1, 6.4.4, 6.4.23, 9.2.4, 9.2.26</t>
  </si>
  <si>
    <t>Үйл ажиллагаа 4.2.1. Дэвшилтэт технологи нэвтрүүлэн цэвэрлэх байгууламжийн хүчин чадал, хүртээмжийг нэмэгдүүлнэ.</t>
  </si>
  <si>
    <t>Шинээр барьсан болон шинэчлэл хийсэн цэвэрлэх байгууламжийн тоо</t>
  </si>
  <si>
    <t>Төвлөрсөн сүлжээнд холбогдсон айл өрхийн эзлэх хувь</t>
  </si>
  <si>
    <t>6.3.3, 6.3.5</t>
  </si>
  <si>
    <t>БОАЖЯ, СГЗ</t>
  </si>
  <si>
    <t>СХГ</t>
  </si>
  <si>
    <t>Үйл ажиллагаа 4.2.3. Үйлдвэрийн хаягдал усыг эх үүсвэр дээр нь цэвэрлэж, дахин ашиглаж, цэвэрлэх байгууламжид нийлүүлэх усыг стандартын түвшинд хүргэнэ.</t>
  </si>
  <si>
    <t>Стандартын шаардлагад нийцсэн цэвэрлэх байгууламж бүхий арьс шир ноос, ноолуурын үйлдвэрийн эзлэх хувь</t>
  </si>
  <si>
    <t>ХХААХҮЯ, БОАЖЯ</t>
  </si>
  <si>
    <t>ХХААХҮЯ, хувийн хэвшлийн байгууллага</t>
  </si>
  <si>
    <t>БХБЯ, АНЗДТГ, МХЕГ</t>
  </si>
  <si>
    <t>Технологийн шаардлага хангасан цэвэрлэх байгууламж бүхий хөнгөн, хүнсний үйлдвэр, авто угаалгын газрын эзлэх хувь</t>
  </si>
  <si>
    <t>6.4.18, 6.4.19, 6.4.20, 9.2.30, 9.2.32</t>
  </si>
  <si>
    <t>БОАЖЯ, ЭЗХЯ</t>
  </si>
  <si>
    <t>Цөмийн энергийн комисс (ЦЭК)</t>
  </si>
  <si>
    <t>БОАЖЯ, БХБЯ</t>
  </si>
  <si>
    <t>Цацраг идэвхт хаягдлын менежментийн барилга байгууламж</t>
  </si>
  <si>
    <t xml:space="preserve">ЦЭК </t>
  </si>
  <si>
    <t>Хүлэмжийн хийн ялгарлын бууралт</t>
  </si>
  <si>
    <t>Мянган тонн СО2 экв</t>
  </si>
  <si>
    <t>Үндэсний 2 жил тутмын тайлан</t>
  </si>
  <si>
    <t>Барилгын салбарын хүлэмжийн хийн ялгарлыг бууруулах хэмжээ</t>
  </si>
  <si>
    <t>Хүнд үйлдвэр</t>
  </si>
  <si>
    <t>Аж үйлдвэрийн салбарын хүлэмжийн хийн ялгарлыг бууруулах хэмжээ</t>
  </si>
  <si>
    <t>Зам, тээвэр</t>
  </si>
  <si>
    <t>Тээврийн салбарын хүлэмжийн хийн ялгарлыг бууруулах хэмжээ</t>
  </si>
  <si>
    <t>Хөдөө аж ахуй</t>
  </si>
  <si>
    <t>Хөдөө аж ахуйн салбарын хүлэмжийн хийн ялгарлыг бууруулах хэмжээ</t>
  </si>
  <si>
    <t>Ногоон эдийн засгийг хөгжүүлэхэд зарцуулсан зардлын дотоодын нийт бүтээгдэхүүнд эзлэх хувь</t>
  </si>
  <si>
    <t>6.4.10, 6.4.17</t>
  </si>
  <si>
    <t>ЭХЯ, ЭХЗХ</t>
  </si>
  <si>
    <t>Эрчим хүчний үйлдвэрлэлд сэргээгдэх эрчим хүчний эзлэх хувь</t>
  </si>
  <si>
    <t>Хорооны жилийн тайлан</t>
  </si>
  <si>
    <t xml:space="preserve">Гадаад зээл, тусламж, Хувийн хэвшлийн хөрөнгө оруулалт </t>
  </si>
  <si>
    <t>&gt;3000</t>
  </si>
  <si>
    <t>&gt;100</t>
  </si>
  <si>
    <t>БХБЯ, ЭХЯ</t>
  </si>
  <si>
    <t>Цахилгаан дамжуулалт, түгээлтийн алдагдал</t>
  </si>
  <si>
    <t>Улаанбаатар хот, Дархан-Уул, Орхон аймгийн төвийн төвлөрсөн дулаан хангамжийн системд холбогдсон барилга байгууламжийн дулааны тоолууржуулалт</t>
  </si>
  <si>
    <t>Улсын төсөв , Гадаад зээл, тусламж</t>
  </si>
  <si>
    <t>6.4.7, 6.4.9</t>
  </si>
  <si>
    <t xml:space="preserve">Үйл ажиллагаа 5.1.5. Салбаруудын хүлэмжийн хийн ялгарлыг хэмжих, тооцоолох, магадлах чадавхыг бэхжүүлж, тайлагналтыг хэвшүүлнэ. </t>
  </si>
  <si>
    <t>ЭХЯ, БХБЯ, ХХААХҮЯ, УУХҮЯ, ЗТХЯ</t>
  </si>
  <si>
    <t>5.1.6</t>
  </si>
  <si>
    <t>6.3.14, 6.4.6, 6.4.1, 6.4.15, 6.4.16</t>
  </si>
  <si>
    <t>Засгийн газрын ногоон худалдан авалтын хувь</t>
  </si>
  <si>
    <t>Нэгж бүтээгдэхүүн үйлдвэрлэл, үйлчилгээнд зарцуулах ус, эрчим хүчний зарцуулалтыг бууруулсан байдал</t>
  </si>
  <si>
    <t>5.1.7</t>
  </si>
  <si>
    <t>2.5.13, 6.4.5</t>
  </si>
  <si>
    <t>СЯ, СЗХ</t>
  </si>
  <si>
    <t>СХЗГ, БОАЖЯ</t>
  </si>
  <si>
    <t>5.1.8</t>
  </si>
  <si>
    <t>СЯ-ны жилийн тайлан</t>
  </si>
  <si>
    <t>5.2.1
9.2.1</t>
  </si>
  <si>
    <t>ОБЕГ-ын жилийн тайлан</t>
  </si>
  <si>
    <t>ЦУОШГ, ОБЕГ</t>
  </si>
  <si>
    <t>6.4.3</t>
  </si>
  <si>
    <t>&gt;500</t>
  </si>
  <si>
    <t>&gt;5000</t>
  </si>
  <si>
    <t>Эрх зүйн орчныг бүрдүүлсэн эсэх</t>
  </si>
  <si>
    <t>Тийм\Үгүй</t>
  </si>
  <si>
    <t xml:space="preserve">6.4.11 </t>
  </si>
  <si>
    <t>ЭЗХЯ, АНЗДТГ, ОУБ</t>
  </si>
  <si>
    <t>ХНХЯ, БОАЖЯ</t>
  </si>
  <si>
    <t>АНЭМГ, АНЗДТГ</t>
  </si>
  <si>
    <t>Төсөл хөтөлбөрт хамрагдаж чадавхажсан иргэд</t>
  </si>
  <si>
    <t xml:space="preserve">ЗАСАГЛАЛЫН ЗОРИЛТОТ ХӨТӨЛБӨР </t>
  </si>
  <si>
    <t>Зорилго 1. Төрийн эрх мэдэл хуваарилалт, хяналт тэнцлийг хангана.</t>
  </si>
  <si>
    <t>Дэлхийн банкны засаглалын  үзүүлэлт: Хуулийн засаглал</t>
  </si>
  <si>
    <t>Тоон судалгаа</t>
  </si>
  <si>
    <t>Зорилт 1.1. Хууль тогтоох засаглалыг төгөлдөржүүлж, хууль тогтоох үйл ажиллагаанд иргэдийн шууд болон шууд бус оролцоог нэмэгдүүлж, ардчилсан сонгуулийн зарчимд бүрэн нийцсэн сонгуулийн тогтолцоог бүрдүүлнэ.</t>
  </si>
  <si>
    <t xml:space="preserve">Холбогдох бусад </t>
  </si>
  <si>
    <t xml:space="preserve">Арга хэмжээний хэрэгжилтээр </t>
  </si>
  <si>
    <t xml:space="preserve">Олон улсын үзүүлэлт, тооцоо, судалгаа </t>
  </si>
  <si>
    <t>Оролцооны хэлбэрүүдийг нэмэгдүүлсэн байдал</t>
  </si>
  <si>
    <t>Хууль санаачлах, боловсруулах эрх бүхий байгууллагуудын тайлан, мэдээ</t>
  </si>
  <si>
    <t>Үйл ажиллагаа 1.1.2. Улсын Их Хурлын гишүүдийн тоог хүн амын тоотой уялдуулан нэмэгдүүлнэ.</t>
  </si>
  <si>
    <t xml:space="preserve">ЭЗХЯ </t>
  </si>
  <si>
    <t>Хүн амын шинэчилсэн хэтийн тооцоо: 2020-2050</t>
  </si>
  <si>
    <t>Үйл ажиллагаа 1.1.3. Монгол Улсын Ерөнхийлөгчийг парламентаас сонгодог болно.</t>
  </si>
  <si>
    <t>Монгол Улсын Ерөнхийлөгчийг парламентаас сонгодог тогтолцоо бүрдсэн эсэх</t>
  </si>
  <si>
    <t xml:space="preserve">Монгол Улсын үндсэн хууль, Монгол Улсын их хурлын тухай хууль </t>
  </si>
  <si>
    <t>5.1.1.5</t>
  </si>
  <si>
    <t>Үйл ажиллагаа 1.1.4. Улсын Их Хурлын сонгуулийг холимог системээр явуулах эрх зүйн орчныг бүрдүүлнэ.</t>
  </si>
  <si>
    <t xml:space="preserve">ХЗДХЯ, СЕХ </t>
  </si>
  <si>
    <t xml:space="preserve">Монгол Улсын Их Хурлын сонгуулийн тухай хуулийг шинэчлэн найруулсан байх </t>
  </si>
  <si>
    <t xml:space="preserve">тийм </t>
  </si>
  <si>
    <t>Улсын Их Хурлын сонгуулийн тухай хууль</t>
  </si>
  <si>
    <t>Үйл ажиллагаа 1.1.5. Сонгуулийн байгууллагын бие даасан, хараат бус байдлыг нэмэгдүүлж, сонгуулийн үед санал хураах үйл явцын аюулгүй байдлыг хангаж, зөрчил, маргаангүй сонгууль явуулах нөхцөлийг бүрдүүлнэ.</t>
  </si>
  <si>
    <t xml:space="preserve"> СЕХ </t>
  </si>
  <si>
    <t>2011-2021</t>
  </si>
  <si>
    <t xml:space="preserve">Шүүхийн ерөнхий зөвлөл </t>
  </si>
  <si>
    <t>Зөрчил, маргааны бүртгэл</t>
  </si>
  <si>
    <t>1.1.6</t>
  </si>
  <si>
    <t>Үйл ажиллагаа 1.1.6. Сонгуулийн байгууллагад нэр дэвшүүлэх, томилох үйл ажиллагааг хараат бус, нээлттэйгээр явуулж, чиг үүргээ хэрэгжүүлэхэд шаардлагатай нөөцөөр хангах нөхцөлийг сайжруулна.</t>
  </si>
  <si>
    <t>Нээлттэй, ил тод сонгон шалгаруулалтаар сонгогдож томилогдсон албан хаагчдын нийт нэр дэвшигчдийн тоонд эзлэх хувь</t>
  </si>
  <si>
    <t xml:space="preserve">Тоон судалгаа </t>
  </si>
  <si>
    <t>Зорилт 1.2. Шүүгчийн хараат бус, шүүхийн бие даасан байдлыг бэхжүүлнэ.</t>
  </si>
  <si>
    <t xml:space="preserve">Судалгаа, шинжилгээ </t>
  </si>
  <si>
    <t xml:space="preserve">Тухай бүр </t>
  </si>
  <si>
    <t>ХЗДХЯ, ШЕЗ</t>
  </si>
  <si>
    <t xml:space="preserve">ХЗДХЯ, ШЕЗ </t>
  </si>
  <si>
    <t xml:space="preserve">СЯ </t>
  </si>
  <si>
    <t xml:space="preserve">Хуульд оруулсан нэмэлт өөрчлөлтийн тоо </t>
  </si>
  <si>
    <t>ШтХ-д орсон</t>
  </si>
  <si>
    <t xml:space="preserve">ЭХХШТХ, ИХШХШТХ, ЗХШХШТХ </t>
  </si>
  <si>
    <t>Монгол Улсын шүүхийн тухай хуулийн 73.3, 73.4 дэх хэсэг</t>
  </si>
  <si>
    <t>1.2.3</t>
  </si>
  <si>
    <t xml:space="preserve">Үйл ажиллагаа 1.2.3. Шүүхийн хүртээмжийг дээшлүүлэх зорилгоор шүүхэд нэхэмжлэл гаргах, хэрэг хянан шийдвэрлэх ажиллагаанд зайнаас оролцох боломжийг хангах цахим шилжилтийг үе шаттай зохион байгуулна </t>
  </si>
  <si>
    <t>Шүүгчийн ажлын ачаалал тооцох шалгуур үзүүлэлт</t>
  </si>
  <si>
    <t>Монгол Улсын шүүхийн тухай хуулийн 46.7 дахь хэсэг</t>
  </si>
  <si>
    <t xml:space="preserve">СЯ, ШЕЗ </t>
  </si>
  <si>
    <t>Шүүн таслах ажлын бодит санхүүжилт</t>
  </si>
  <si>
    <t>Монгол Улсын шүүхийн тухай хуулийн 74.1.3 дэх заалт</t>
  </si>
  <si>
    <t>1.2.5</t>
  </si>
  <si>
    <t>Шалгалтын цахим системийн санхүүжилт</t>
  </si>
  <si>
    <t>2017 онд хийгдсэн, дутагдалтай</t>
  </si>
  <si>
    <t>Монгол Улсын шүүхийн тухай хуулийн 32.1 дэх хэсэг</t>
  </si>
  <si>
    <t>Шүүхийн Ерөнхий зөвлөлийн тайлан</t>
  </si>
  <si>
    <t>1.2.6</t>
  </si>
  <si>
    <t>Хууль тогтоомж</t>
  </si>
  <si>
    <t>Монгол Улсын шүүхийн тухай хуулийн 72.1.1, 72.1.7, 72.1.11 дэх заалт</t>
  </si>
  <si>
    <t>1.2.7</t>
  </si>
  <si>
    <t xml:space="preserve">Шүүхийн байгуулах тухай хууль </t>
  </si>
  <si>
    <t>2015 оны хууль</t>
  </si>
  <si>
    <t>Монгол Улсын шүүхийн тухай хуулийн 13.4, 14.2, 14.3, 14,4 дэх хэсэг</t>
  </si>
  <si>
    <t>1.2.8</t>
  </si>
  <si>
    <t>Шүүн таслах ажиллагааны стандарт хангасан шүүхийн байрны санхүүжилт</t>
  </si>
  <si>
    <t>Зарим шүүх түрээсийн болон шаардлага хангахгүй байранд үйл ажиллагаа явуулж байна</t>
  </si>
  <si>
    <t>Монгол Улсын шүүхийн тухай хуулийн 74.1.4 дэх заалт</t>
  </si>
  <si>
    <t>1.2.9</t>
  </si>
  <si>
    <t xml:space="preserve">ШЕЗ </t>
  </si>
  <si>
    <t>Цахим санд байршуулсан шүүхийн шийдвэрийн нийт шүүхийн шийдвэрт эзлэх хувь</t>
  </si>
  <si>
    <t>Тогтмол</t>
  </si>
  <si>
    <t>Үйл ажиллагаа 1.2.10. Шүүхэд иргэдийн итгэх итгэлийг тогтмол судлах хэрэглэгчийн үнэлгээний судалгаа хийх тогтолцоо бүрдүүлнэ.</t>
  </si>
  <si>
    <t>ХЗДХЯ, ЦХХХЯ, СЯ</t>
  </si>
  <si>
    <t>Хэрэглэгчийн судалгааны платформ</t>
  </si>
  <si>
    <t>Монгол Улсын шүүхийн тухай хуулийн 75.2.5 дахь хэсэг</t>
  </si>
  <si>
    <t>1.2.11</t>
  </si>
  <si>
    <t>УДШ-ийн дэргэдэх Сургалт судалгаа, мэдээллийн хүрээлэн</t>
  </si>
  <si>
    <t>Журам, аргачлал</t>
  </si>
  <si>
    <t>Монгол Улсын шүүхийн тухай хуулийн 22.10, 22.11 дэх хэсэг</t>
  </si>
  <si>
    <t xml:space="preserve">ШЕЗ, УДШ-ийн дэргэдэх Сургалт судалгаа, мэдээллийн хүрээлэн </t>
  </si>
  <si>
    <t>1.2.12</t>
  </si>
  <si>
    <t>Үйл ажиллагаа 1.2.12. Шүүхэд хэрэг хянан шийдвэрлэх ажиллагаа, шүүх хуралдааны нээлттэй байдлыг хангах, шүүх хурлын танхимын хүртээмжийг нэмэгдүүлэх, цахим технологид тулгуурласан шүүхийн үйлчилгээг нэвтрүүлнэ.</t>
  </si>
  <si>
    <t xml:space="preserve">ЦХХХЯ, СЯ </t>
  </si>
  <si>
    <t>Цахимаар шүүн таслах ажиллагаа явуулах дууны, дуу-дүрсний төхөөрөмж бүхий танхимын нийт шүүх хуралдааны танхимд эзлэх хувь</t>
  </si>
  <si>
    <t>Монгол Улсын шүүхийн тухай хуулийн 71.1.14 дэх заалт</t>
  </si>
  <si>
    <t>1.2.13</t>
  </si>
  <si>
    <t>Шүүн таслах ажиллагааг цахимаар явуулсан хувь</t>
  </si>
  <si>
    <t>Шүүх цахимаар нэхэмжлэл, хүсэлт хүлээн авах, хэргийн материалтай цахимаар танилцах, шүүх хооронд хавтаст хэргийг цахимаар илгээх зэргээр шүүн таслах ажиллагааг цахим хэлбэрт шилжүүлэх нэгдсэн систем</t>
  </si>
  <si>
    <t>19 салангид систем ажиллаж байна</t>
  </si>
  <si>
    <t>1 нэгдсэн систем</t>
  </si>
  <si>
    <t>Шүүхийн тухай хуулийн 71.1.11. 71.1.12 дахь заалт</t>
  </si>
  <si>
    <t>1.2.14</t>
  </si>
  <si>
    <t>1.2.15</t>
  </si>
  <si>
    <t>ШШСЯ</t>
  </si>
  <si>
    <t>Шийдвэр гүйцэтгэлийн бодит биелэлт</t>
  </si>
  <si>
    <t xml:space="preserve">Шүүхийн шийдвэр гүйцэтгэх байгууллагын 2017-2021 оны статистик </t>
  </si>
  <si>
    <t>Статистик, тоон мэдээ</t>
  </si>
  <si>
    <t xml:space="preserve">Зорилт 1.3. Нутгийн өөрийн удирдлагыг төрийн удирдлагатай хослуулах зарчмын хүрээнд төрийн болон орон нутгийн чиг үүргийн уялдааг хангана. </t>
  </si>
  <si>
    <t>Үйл ажиллагаа 1.3.1. Засаг захиргаа, нутаг дэвсгэрийн нэгжийн удирдлага, зохион байгуулалтыг бүсчилсэн хөгжлийн бодлоготой уялдуулан төрийн үйлчилгээг үр дүнтэй хүргэх, оршин суугч, эдийн засгийн чадавх, газар нутгийн алслалтын шалгуурыг хэмжээ, тоогоор нарийвчлан тодорхойлох замаар эдийн засгийн хувьд бие даан хөгжих боломжийг хангахуйц засаг захиргаа, нутаг дэвсгэрийн нэгжийн хуваарилалтыг үе шаттай хийж, сумдын тоог цөөрүүлнэ</t>
  </si>
  <si>
    <t xml:space="preserve">ЭЗХЯ, БХБЯ-ны судалгааны тайлан, мэдээ </t>
  </si>
  <si>
    <t>Эдийн засгийн бүсчлэл, дэд бүтцийн хөгжил, газар зүйн байршил</t>
  </si>
  <si>
    <t>Үйл ажиллагаа 1.3.2. Нийслэлийг засаг захиргаа, нутаг дэвсгэрийн нэгжийн зохицуулалтаас гаргаж, бие даан хөгжих эрх зүйн орчныг улам төгөлдөржүүлнэ.</t>
  </si>
  <si>
    <t xml:space="preserve">ЭЗХЯ, ХЗДХЯ </t>
  </si>
  <si>
    <t>СЯ, НЗДТГ</t>
  </si>
  <si>
    <t>Нийслэлийг засаг захиргаа, нутаг дэвсгэрийн нэгжийн зохицуулалтаас гаргаж, бие даан хөгжих эрх зүйн орчин бүрдсэн эсэх</t>
  </si>
  <si>
    <t>үгүй</t>
  </si>
  <si>
    <t>Зорилт 1.4. Үндэсний аюулгүй байдлын хангах институцийн тогтолцоо, чиг үүргийг боловсронгуй болгоно.</t>
  </si>
  <si>
    <t xml:space="preserve">Үйл ажиллагаа 1.4.1. Үндэсний аюулгүй байдлын зөвлөлийг бүрдүүлж байгаа институцийн эрх хэмжээ, зөвлөлөөр хэлэлцэх асуудлын хүрээ хязгаар, нөхцөл, шалгуурыг нарийвчлан тодорхойлж, харилцан тэнцэл бүхий бүрэн эрх, чиг үүргийн тогтолцоог бүрдүүлнэ. </t>
  </si>
  <si>
    <t>ХЗДХЯ, ҮАБЗ</t>
  </si>
  <si>
    <t xml:space="preserve">Эрх зүйн орчин боловсронгуй болсон байх </t>
  </si>
  <si>
    <t>Үйл ажиллагаа 1.4.2. Монгол Улсын хөгжлийн бодлого, төлөвлөлт, Засгийн газрын үйл ажиллагааны уялдааг хангах зорилгоор Үндэсний аюулгүй байдлын зөвлөлийн нарийн бичгийн даргыг Ерөнхий сайд нэр дэвшүүлснээр Зөвлөл томилж, чөлөөлөх эрх зүйн орчныг бүрдүүлнэ.</t>
  </si>
  <si>
    <t xml:space="preserve">Эрх зүйн орчин бүрдсэн байх </t>
  </si>
  <si>
    <t xml:space="preserve">Хэрэгжилтийн хувь </t>
  </si>
  <si>
    <t>Үйл ажиллагаа 1.5.1. Төр, захиргааны байгууллагууд, нийт иргэний оролцоонд тулгуурласан орон нутгийн хамгаалалтын тогтолцоог бүрдүүлж, бэхжүүлнэ.</t>
  </si>
  <si>
    <t>ЗХЖШ, АНЗДТГ</t>
  </si>
  <si>
    <t xml:space="preserve"> ЗХЖШ, АНЗДТГ</t>
  </si>
  <si>
    <t>1.5.4</t>
  </si>
  <si>
    <t>Үйл ажиллагаа 1.5.4. Хил хамгаалах тогтолцоог орчин үеийн шаардлагад нийцүүлж, эрх зүйн орчныг боловсронгуй болгоно</t>
  </si>
  <si>
    <t>Бүсчилсэн хамгаалалтын тогтолцоог бүрэн нэвтэрсэн эсэх. Мэргэшсэн хүний нөөц орчин үеийн техник төхөөрөмжөөр бүрэн хангагдсан эсэх</t>
  </si>
  <si>
    <t>ХЗДХЯ-ны үйл ажиллагааны тайлан</t>
  </si>
  <si>
    <t>Зорилт 1.6. Үндсэн хуулийн хяналтын тогтолцоог оновчтой болгоно.</t>
  </si>
  <si>
    <t>1.6.1</t>
  </si>
  <si>
    <t xml:space="preserve"> 5.1.1</t>
  </si>
  <si>
    <t>ШЕЗ, ҮХЦ</t>
  </si>
  <si>
    <t xml:space="preserve">Иргэний нийгмийн байгууллагын тайлан мэдээ </t>
  </si>
  <si>
    <t>1.6.2</t>
  </si>
  <si>
    <t>Үйл ажиллагаа 1.6.2. Иргэдийн төлөөлөгчдийн хурлын шийдвэрийг шүүх эсхүл Үндсэн хуулийн цэц хянах тогтолцоог судалж шийдвэрлэнэ.</t>
  </si>
  <si>
    <t>Оновчтой тогтолцоо бүрдсэн эсэх</t>
  </si>
  <si>
    <t>ХЗДХЯ тайлан мэдээ</t>
  </si>
  <si>
    <t>Зорилго 2. Эрх зүйт төрийг төлөвшүүлж, хүний эрхийн баталгааг хангана.</t>
  </si>
  <si>
    <t>Дэлхийн банкны засаглалын  үзүүлэлт: Зохицуулалтын чанар</t>
  </si>
  <si>
    <t>Дэлхийн банкны засаглалын  үзүүлэлт</t>
  </si>
  <si>
    <t>Зорилт 2.1. Хүний эрхийг хангах олон улсын сайн туршлага нэвтрүүлж, хүний эрхийн төлөөх үйл ажиллагааг хөхиүлэн дэмжинэ.</t>
  </si>
  <si>
    <t xml:space="preserve">ХЗДХЯ, ГХЯ </t>
  </si>
  <si>
    <t>Тайлан мэдээг цаг хугацаандаа чанартай хүргүүлсэн эсэх</t>
  </si>
  <si>
    <t>Үйл ажиллагаа 2.1.2. Хүний эрх зөрчигдөхөөс урьдчилан сэргийлж, зөрчигдсөн эрхийг сэргээн эдлүүлэх хохирол нөхөн барагдуулах механизмыг боловсронгуй болгоно.</t>
  </si>
  <si>
    <t xml:space="preserve">Оновчтой механизм бүрдсэн эсэх </t>
  </si>
  <si>
    <t xml:space="preserve"> ТАЗ </t>
  </si>
  <si>
    <t>Төрийн удирдах албан тушаалтны томилгоонд болон төрийн албан хаагчийн ур чадварын үнэлэх шалгуурын гол үзүүлэлт болгосон эсэх</t>
  </si>
  <si>
    <t xml:space="preserve">ХЗДХЯ, ТАЗ </t>
  </si>
  <si>
    <t>Үйл ажиллагаа 2.1.4. ХЭҮК-ыг Парисын зарчимд бүрэн нийцсэн хүний эрхийн үндэсний байгууллага болгож бэхжүүлнэ.</t>
  </si>
  <si>
    <t>Парисын зарчмыг мөрдлөг болгодог хүний эрхийн бие даасан байгууллагатай эсэх</t>
  </si>
  <si>
    <t xml:space="preserve"> ТХЗ-16.а.1</t>
  </si>
  <si>
    <t xml:space="preserve">ХЗДХЯ, ХЭҮК </t>
  </si>
  <si>
    <t>Үйл ажиллагаа 2.1.5. НҮБ-ын Бизнес ба хүний эрхийн зарчмыг хууль тогтоомжид тусган хэрэгжүүлнэ.</t>
  </si>
  <si>
    <t>НҮБ-ын Бизнес ба хүний эрхийн зарчмыг хууль тогтоомжид тусган хэрэгжүүлсэн эсэх.</t>
  </si>
  <si>
    <t xml:space="preserve">Индексээр хэмждэг болсон эсэх </t>
  </si>
  <si>
    <t>Иргэдийн шашин шүтэх, эс шүтэх эрх чөлөөг аливаа хэлбэрээр зөрчихөөс хамгаалахтай холбоотой зарчмыг тодорхойлж, эрх зүйн орчныг боловсронгуй болгосон эсэх</t>
  </si>
  <si>
    <t>2.1.8</t>
  </si>
  <si>
    <t>Үйл ажиллагаа 2.1.8. Иргэд үндэсний аюулгүй байдал, нийгмийн дэг журам, бусдын эрх, эрх чөлөөг алдагдуулахаас бусад тохиолдолд үзэл бодлоо чөлөөтэй илэрхийлэх, тайван жагсаал, цуглаан хийх, эвлэлдэн нэгдэх эрхийг хангах баталгааг нэмэгдүүлнэ.</t>
  </si>
  <si>
    <t xml:space="preserve">Эрх зүйн орчин боловсронгуй болсон эсэх </t>
  </si>
  <si>
    <t>2.1.9</t>
  </si>
  <si>
    <t xml:space="preserve">Хэвлэлийн эрх чөлөөний индекс </t>
  </si>
  <si>
    <t xml:space="preserve">Эзлэх байр </t>
  </si>
  <si>
    <t>90/180</t>
  </si>
  <si>
    <t>ТХЗ-16.10.1</t>
  </si>
  <si>
    <t>Хил хязгааргүй сурвалжлагчид</t>
  </si>
  <si>
    <t>Үйл ажиллагаа 2.1.10. Иргэний үзэл бодлоо чөлөөтэй илэрхийлэх, төрийн байгууллага, албан тушаалтан, улс төрчид, нийгмийн зүтгэлтнүүдийн үйл ажиллагааны талаар өөрийн санаа бодол, шүүмж, зэмлэлээ чөлөөтэй илэрхийлэх эрхийг хязгаарласан хууль тогтоомж, хууль сахиулах байгууллагуудын үйл ажиллагааг олон улсын хүний эрхийн стандарт, сайн туршлагад нийцүүлэн боловсронгуй болгож хэрэгжүүлнэ.</t>
  </si>
  <si>
    <t>Үйл ажиллагаа 2.1.11. Бүх нийтийн тайван жагсаал, цуглаан хийх эрхийг баталгаажуулж, жагсаал, цуглаанд оролцогчдын аюулгүй байдлыг хангах цагдаагийн байгууллагын үйл ажиллагааг хуулийн хүрээнд, олон улсын (НҮБ) хүний эрхийн стандартад нийцүүлж, мөрдүүлнэ.</t>
  </si>
  <si>
    <t xml:space="preserve">ХЭҮК </t>
  </si>
  <si>
    <t>Жагсаал, цуглаанд оролцогчдын аюулгүй байдал, эрхийн зөрчил буурсан эсэх</t>
  </si>
  <si>
    <t>2017-2021</t>
  </si>
  <si>
    <t xml:space="preserve">Үйл ажиллагаа 2.1.12. Өмчлөх эрхийг зөвхөн хуульд заасан үндэслэл журмаар хязгаарлах эрх зүйн орчныг боловсронгуй болгоно. </t>
  </si>
  <si>
    <t>Үйл ажиллагаа 2.1.13. Иргэд, аж ахуй нэгж, байгууллагыг царай таних, тагнах, чагнах зориулалтын хэрэгсэл, тоног төхөөрөмжийг ашиглах хүрээ, хязгаарыг тогтооно</t>
  </si>
  <si>
    <t xml:space="preserve">Буурсан зөрчлийн тоо </t>
  </si>
  <si>
    <t>Зөрчлийн бүртгэл, мэдээллийн нэгдсэн сан</t>
  </si>
  <si>
    <t xml:space="preserve">Зорилт 2.2. Эдийн засаг, бизнесийн орчныг дэмжсэн эрх зүйн шинэчлэлийн бодлогыг эрчимжүүлнэ. </t>
  </si>
  <si>
    <t xml:space="preserve">ЭЗХЯ, СЯ </t>
  </si>
  <si>
    <t xml:space="preserve">Хувийн эрх зүйн чиглэлийн судалгааны институц байгуулагдсан эсэх </t>
  </si>
  <si>
    <t xml:space="preserve">ГХЯ </t>
  </si>
  <si>
    <t>Олон улсын хувийн эрх зүйн асуудлаар хамтын ажиллагаатай олон улсын байгууллага болон гадаад улсын тоо</t>
  </si>
  <si>
    <t>Төрийн мэдээлэл эмхэтгэл</t>
  </si>
  <si>
    <t>Мэргэшүүлэх сургалтад хамрагдсан шүүхийн шүүгч, хуульч, судлаачдын тоо</t>
  </si>
  <si>
    <t xml:space="preserve">Үйл ажиллагаа 2.2.4. Эрх зүйч бэлтгэдэг дээд боловсролын сургалтын байгууллагын сургалтын хөтөлбөрт хувийн эрх зүйн хичээлийн багц цагийн эзлэх хувийг нэмэгдүүлж Монгол Улсад эдийн засаг, бизнесийн эрх зүйн чиглэлээрх хуульчийн тоог нэмэгдүүлнэ. </t>
  </si>
  <si>
    <t xml:space="preserve">МХХ </t>
  </si>
  <si>
    <t>Эрх зүйч бэлтгэдэг дээд боловсролын сургалтын байгууллагын сургалтын хөтөлбөрт хувийн эрх зүйн хичээлийн багц цагийн эзлэх хувь</t>
  </si>
  <si>
    <t>Зорилт 2.3. Хууль боловсруулах, батлах, хэрэгжүүлэх процессыг сайжруулж, хуулийн нэгдмэл, тогтвортой байдлыг хангана.</t>
  </si>
  <si>
    <t>Хууль батлах квоттой эсэх</t>
  </si>
  <si>
    <t>Улсын Их Хурлын таваас доошгүй гишүүн нэгдэж хууль санаачлах эрхийг хэрэгжүүлдэг байх зохицуулалт бий болсон эсэх</t>
  </si>
  <si>
    <t xml:space="preserve">Хэлэлцүүлэг зохион байгуулж Улсын Их Хуралд өргөн мэдүүлсэн байдал </t>
  </si>
  <si>
    <t>2.3.4</t>
  </si>
  <si>
    <t>Хүний эрхийг хангах шалгуурыг тусгасан аргалчал боловсруулсан байдал</t>
  </si>
  <si>
    <t>2.3.5</t>
  </si>
  <si>
    <t>Орчуулгыг нягталж, дахин баталгаажуулж, эрх зүйн мэдээллийн нэгдсэн санд тогтмол, бүрэн байршуулсан Монгол Улсын олон улсын гэрээний эзлэх хувь</t>
  </si>
  <si>
    <t>ЭЗМНС</t>
  </si>
  <si>
    <t>Үйл ажиллагаа 2.4.1. Иргэдийн эрх зүйн боловсролыг дээшлүүлэхэд бүх талын идэвхтэй оролцоог хангаж, бүх нийтийн эрх зүйн боловсролыг тасралтгүй дээшлүүлэх үр дүнтэй тогтолцоог бүрдүүлнэ.</t>
  </si>
  <si>
    <t>Хяналт-шинжилгээ, үнэлгээний хувь</t>
  </si>
  <si>
    <t>Үйл ажиллагаа 2.4.2. Бүх нийтэд хүний эрхийн боловсрол олгох, хүний эрхийн зөрчлөөс урьдчилан сэргийлэхэд чиглэсэн сургалт, сурталчилгааг зохион байгуулах нэгдсэн тогтолцоог бэхжүүлж хөгжүүлнэ.</t>
  </si>
  <si>
    <t>2.4.3</t>
  </si>
  <si>
    <t>Үйл ажиллагаа 2.4.3. Сонгогчдын боловсролыг дээшлүүлэх ажлыг тогтмол хийх тогтолцоог бий болгох</t>
  </si>
  <si>
    <t xml:space="preserve">Сонгуулийн ирц нэмэгдсэн байдал </t>
  </si>
  <si>
    <t xml:space="preserve">Тоон мэдээлэл </t>
  </si>
  <si>
    <t>Зорилт 2.5. Гэмт хэрэг, зөрчлөөс урьдчилан сэргийлэх үр нөлөөтэй тогтолцоог бүрдүүлнэ</t>
  </si>
  <si>
    <t xml:space="preserve">Мөрдөх албыг байгуулсан эсэх </t>
  </si>
  <si>
    <t>7.5.1</t>
  </si>
  <si>
    <t xml:space="preserve">Үйл ажиллагаа 2.5.2. Гэмт хэрэг, зөрчлийг илрүүлэх үйл ажиллагааг сайжруулна. </t>
  </si>
  <si>
    <t xml:space="preserve">Гэмт хэргийн илрүүлэлт </t>
  </si>
  <si>
    <t>Холбогдох байгууллагуудын судалгааны тайлан, дүгнэлт санал</t>
  </si>
  <si>
    <t xml:space="preserve">Тогтмол </t>
  </si>
  <si>
    <t>Дэлхийн банкны засаглалын  үзүүлэлт: Засгийн газрын үр нөлөө</t>
  </si>
  <si>
    <t xml:space="preserve">Цахим засгийн хөгжлийн индекс (EGDI) </t>
  </si>
  <si>
    <t xml:space="preserve">Үйл ажиллагаа 3.1.2. Нийтийн мэдээллийг олон улсын (Европын холбоо) сайн туршлагад үндэслэн нээлттэй өгөгдөл болгож, төрийн үйлчилгээний ил тод байдал, чанар, үр нөлөөг сайжруулна. </t>
  </si>
  <si>
    <t>Нийтийн мэдээллийг нээлттэй өгөгдөл болгон ашиглаж байгаа эсэх</t>
  </si>
  <si>
    <t xml:space="preserve">Хөгжлийн судалгааны хүрээлэн байгуулагдсан байдал </t>
  </si>
  <si>
    <t>Хөгжлийн бодлого, төлөвлөлт, түүний удирдлагын тухай хууль</t>
  </si>
  <si>
    <t>Цахим үндэстэн бодлогын баримт бичиг</t>
  </si>
  <si>
    <t>Үйл ажиллагаа 3.2.1. Цахим засаглалын тогтолцоог боловсронгуй болгож, технологийн дэд бүтэц, төрийн цахим үйлчилгээг нэгдсэн бодлого, төлөвлөлттэй хөгжүүлнэ.</t>
  </si>
  <si>
    <t>Үйл ажиллагаа 3.2.2. Үндэсний ашиг сонирхлыг хамгаалсан төр, иргэн, хувийн хэвшлийн мэдээллийн бүрэн бүтэн, нууцлагдсан, хүртээмжтэй байдлыг хангасан мэдээллийн аюулгүй байдлын тогтолцоог бэхжүүлж, чадавхыг нэмэгдүүлнэ.</t>
  </si>
  <si>
    <t>Зорилт 3.3. Төрийн байгууллагуудын үйл ажиллагааны давхардлыг арилгах, төрийн чиг үүргийн уялдааг хангах замаар бүтэц, зохион байгуулалтыг оновчтой, цомхон болгоно.</t>
  </si>
  <si>
    <t>3.3.1</t>
  </si>
  <si>
    <t>Үйл ажиллагаа 3.3.1. Төрийн захиргааны байгууллагад чиг үүргийн иж бүрэн шинжилгээ хийж, ажил үүргийн давхцалыг арилгана.</t>
  </si>
  <si>
    <t xml:space="preserve">Чиг үүргийн давхардал арилсан эсэх </t>
  </si>
  <si>
    <t>Судалгаа, шинжилгээ</t>
  </si>
  <si>
    <t xml:space="preserve">ТАЗ </t>
  </si>
  <si>
    <t>3.3.2</t>
  </si>
  <si>
    <t>Үйл ажиллагаа 3.3.2. Төрийн зарим чиг үүргийг хувийн хэвшил, мэргэжлийн холбоо, иргэний нийгмийн байгууллагад шилжүүлнэ.</t>
  </si>
  <si>
    <t>Төрийн зарим чиг үүргийг хувийн хэвшил, мэргэжлийн холбоо, иргэний нийгмийн байгууллагад шилжүүлсэн байдал</t>
  </si>
  <si>
    <t>3.4.1</t>
  </si>
  <si>
    <t>Үйл ажиллагаа 3.4.1. Төрийн хяналт, шалгалтын давхардсан тогтолцоог цэгцэлнэ.</t>
  </si>
  <si>
    <t xml:space="preserve">МХЕГ </t>
  </si>
  <si>
    <t>Хяналт шалгалтын чиг үүрэг бүхий бусад төрийн байгууллагууд</t>
  </si>
  <si>
    <t>3.4.2</t>
  </si>
  <si>
    <t>Үйл ажиллагаа 3.4.2. Төлөвлөгөөт хяналт, шалгалтыг бууруулж, төрийн хяналт шалгалтыг эрсдэлд суурилж хэрэгжүүлэх, зөвлөн туслах хэв шинжтэй болгоно.</t>
  </si>
  <si>
    <t xml:space="preserve">Эрх зүйн орчин бүрдсэн эсэх </t>
  </si>
  <si>
    <t>3.4.3</t>
  </si>
  <si>
    <t>Үйл ажиллагаа 3.4.3. Төрийн зарим хяналт, шалгалтыг төр, хувийн хэвшлийн түншлэлийн хүрээнд хэрэгжүүлэх тогтолцоонд шилжинэ.</t>
  </si>
  <si>
    <t>Төрийн зарим хяналт, шалгалтыг төр, хувийн хэвшлийн түншлэлийн хүрээнд хэрэгжүүлсэн хувь</t>
  </si>
  <si>
    <t>3.5.1</t>
  </si>
  <si>
    <t>Үйл ажиллагаа 3.5.1. Төрийн албан хаагчийн үйл ажиллагааг үнэлэхдээ ажлын гүйцэтгэл, үйлчлүүлэгчийн үнэлгээ, ёс зүй, сахилга хариуцлагыг шалгуур болгож, ёс зүйн зөрчил гаргасан төрийн алба хаагчид хүлээлгэх хариуцлагыг чангатгана.</t>
  </si>
  <si>
    <t>3.5.2</t>
  </si>
  <si>
    <t>Үйл ажиллагаа 3.5.2. Үр дүн, гүйцэтгэлд суурилсан цалин хөлс, урамшууллын тогтолцоог үе шаттайгаар бий болгоно.</t>
  </si>
  <si>
    <t>ХЗДХЯ, ЭЗХЯ</t>
  </si>
  <si>
    <t>3.5.3</t>
  </si>
  <si>
    <t>Үйл ажиллагаа 3.5.3. Төрийн албан хаагчийн тоог үе шаттайгаар бууруулж, цомхон чадварлаг төрийн албыг бүрдүүлнэ</t>
  </si>
  <si>
    <t>ТАЗ-ийн тайлан</t>
  </si>
  <si>
    <t>3.5.4</t>
  </si>
  <si>
    <t xml:space="preserve">Үйл ажиллагаа 3.5.4. Мэргэшсэн, чадварлаг төрийн албан хаагчдыг улс төрийн нөлөөллөөс ангид ажил үүргээ гүйцэтгэх, шатлан дэвших тогтолцоо нь иж бүрэн, нээлттэй тэгш өрсөлдөх боломжийг бүрдүүлнэ </t>
  </si>
  <si>
    <t>Зорилт 3.6. Шийдвэр гаргах түвшинд жендерийн тэгш байдлыг хангаж, манлайллыг нэмэгдүүлнэ.</t>
  </si>
  <si>
    <t>3.6.1</t>
  </si>
  <si>
    <t>Үйл ажиллагаа 3.6.1. Шийдвэр гаргах түвшин дэх эмэгтэйчүүдийн төлөөллийг нэмэгдүүлж, улс төр, эдийн засаг, нийгмийн амьдралын бүх хүрээнд эмэгтэйчүүд үр дүнтэй оролцох, манлайлан ажиллах тэгш боломжоор хангана.</t>
  </si>
  <si>
    <t>ХЗДХЯ, ЖҮХ</t>
  </si>
  <si>
    <t xml:space="preserve">Улсын их хуралд эмэгтэй гишүүдийн эзлэх хувь
</t>
  </si>
  <si>
    <t xml:space="preserve">20-оос доошгүй хувь </t>
  </si>
  <si>
    <t>Монгол Улсын Их Хурлын тухай хуулийн 30.2</t>
  </si>
  <si>
    <t>3.6.2</t>
  </si>
  <si>
    <t>Үйл ажиллагаа 3.6.2. Бүх нийтэд хүний эрх, жендерийн боловсрол олгох үндэсний тогтолцоог хөгжүүлж, жендерийн тэгш байдлыг хангах бодлого баримтална.</t>
  </si>
  <si>
    <t xml:space="preserve">Бүх нийтэд хүний эрх, жендерийн боловсрол олгох үндэсний тогтолцоог хөгжүүлж, жендерийн тэгш байдлыг хангах бодлоготой эсэх </t>
  </si>
  <si>
    <t>Зорилт 3.7. Төрийн болон орон нутгийн өмчит компанийн үр ашиг, засаглалыг сайжруулж, ил тод байдлыг хангана.</t>
  </si>
  <si>
    <t>3.7.1</t>
  </si>
  <si>
    <t>Үйл ажиллагаа 3.7.1. Төрийн болон орон нутгийн өмчит компани байгуулж болох салбар, чиглэл, зорилгыг тодорхой болгож, эрх зүйн орчныг боловсронгуй болгоно.</t>
  </si>
  <si>
    <t xml:space="preserve">Төрийн болон орон нутгийн өмчит компани байгуулж болох салбар, чиглэл, зорилгыг тодорхой болгож, эрх зүйн орчныг боловсронгуй болгосон эсэх </t>
  </si>
  <si>
    <t>3.7.2</t>
  </si>
  <si>
    <t>Төрийн өмчит компанийн үйл ажиллагааны үр дүнг үнэлэх үнэлгээний болон хяналтын үр дүнтэй тогтолцоог бий болгосон эсэх</t>
  </si>
  <si>
    <t>3.7.3</t>
  </si>
  <si>
    <t>3.7.4</t>
  </si>
  <si>
    <t>СЯ, ЖҮХ</t>
  </si>
  <si>
    <t>Төлөөлөн удирдах зөвлөлийн бүрэлдэхүүнд хараат бус гишүүдийн тоо нэмэгдэж, жендерийн тэгш байдал хангагдсан эсэх</t>
  </si>
  <si>
    <t>3.7.5</t>
  </si>
  <si>
    <t xml:space="preserve">Үйл ажиллагаа 3.7.5. Төрийн өмчит компанийн тайлагнал, ил тод байдлын шалгуурыг олон улсын стандарт, сайн туршлагад үндэслэн батлан мөрдүүлнэ. </t>
  </si>
  <si>
    <t xml:space="preserve">Төрийн өмчит компанийн тайлагнал, ил тод байдлын шалгуурыг олон улсын стандарт, сайн туршлагад үндэслэн батлан мөрдүүлдэг эсэх </t>
  </si>
  <si>
    <t>Зорилт 3.8. Өндөр чанартай, цаг үеийн хэрэгцээ шаардлагыг хангасан, нарийн задаргаатай тоо мэдээллийн хүртээмжийг нэмэгдүүлэх, нотолгоонд суурилсан бодлого, шийдвэр гаргалтыг дэмжих зорилгоор үндэсний статистикийн системийг бэхжүүлнэ.</t>
  </si>
  <si>
    <t>3.8.1</t>
  </si>
  <si>
    <t>Үйл ажиллагаа 3.8.1. Төрийн захиргааны төв байгууллагуудын статистикийн чадавхыг нэмэгдүүлнэ.</t>
  </si>
  <si>
    <t>Cтатистикийн нэгжтэй яамдын нийт яамдад эзлэх хувь</t>
  </si>
  <si>
    <t>ҮСХ-ны тайлан мэдээ</t>
  </si>
  <si>
    <t>3.8.2</t>
  </si>
  <si>
    <t>Статистикийг хөгжүүлэх бүрэн санхүүжилттэй төлөвлөгөөтэй яамд (ҮСХ-г оролцуулан)-ын нийт яамдад эзлэх хувь</t>
  </si>
  <si>
    <t>3.8.3</t>
  </si>
  <si>
    <t>Үйл ажиллагаа 3.8.3. Их өгөгдөлд суурилсан төрийн нэгдсэн мэдээллийн санг байгуулна.</t>
  </si>
  <si>
    <t>Зорилго 4. Үндэсний шударга ёсны тогтолцоог бэхжүүлэх замаар авлига, албан тушаалын гэмт хэргийг бууруулна.</t>
  </si>
  <si>
    <t>Дэлхийн банкны засаглалын  үзүүлэлт: Авлигын хяналт</t>
  </si>
  <si>
    <t xml:space="preserve">АТГ </t>
  </si>
  <si>
    <t>Авлигын төсөөллийн индекс</t>
  </si>
  <si>
    <t>111/179</t>
  </si>
  <si>
    <t>5.6.1</t>
  </si>
  <si>
    <t>УЕПГ, УДШ, АТГ</t>
  </si>
  <si>
    <t>Тайланд орсон мэдээллээр</t>
  </si>
  <si>
    <t>Холбогдох байгууллагын тайлан</t>
  </si>
  <si>
    <t>Тайланд орсон мэдээллээс шүүх</t>
  </si>
  <si>
    <t>ХЗДХЯ, УЕПГ, УДШ, АТГ</t>
  </si>
  <si>
    <t>Үйл ажиллагаа 4.1.2. Хууль бусаар олж авсан хөрөнгийг илрүүлэх, хөрөнгө буцаах, үндэслэлгүйгээр хөрөнгөжих үйлдлийг таслан зогсооход чиглэсэн албан тушаалтны хөрөнгө, орлогын байдалд тавих бүртгэл-хяналтын тогтолцоог боловсронгуй болгоно.</t>
  </si>
  <si>
    <t>ХЗДХЯ, УЕПГ</t>
  </si>
  <si>
    <t>Хууль бус хөрөнгө, үндэслэлгүй хөрөнгөжсөн тохиолдлыг илрүүлсэн өсөлт</t>
  </si>
  <si>
    <t>Үйл ажиллагаа 4.1.3. Авлига, ашиг сонирхлын зөрчлөөс урьдчилан сэргийлэх, авлигын хэргийг хянан шалгах, шийдвэрлэх, хөрөнгө буцаахтай холбогдох эрх зүйн зохицуулалтыг боловсронгуй болгоно.</t>
  </si>
  <si>
    <t>ХЗДХЯ, АТГ</t>
  </si>
  <si>
    <t>УЕПГ, УДШ</t>
  </si>
  <si>
    <t>АТГ, ХЗДХЯ</t>
  </si>
  <si>
    <t>Хууль батлагдсан эсэх,Энэ төрлийн гэмт хэргийг илчилсэн, мэдээлсэн өргөдөл, гомдлын өсөлт</t>
  </si>
  <si>
    <t>ХЗДХЯ, МБ, СЗХ</t>
  </si>
  <si>
    <t>ТЕГ, ХЗДХЯ, АТГ</t>
  </si>
  <si>
    <t>Мөнгө угаах, терроризмын гэмт хэргийн илрүүлэлт</t>
  </si>
  <si>
    <t>Нөхөн төлөлтийн өсөлт</t>
  </si>
  <si>
    <t>МБ, СЗХ</t>
  </si>
  <si>
    <t>4.1.8</t>
  </si>
  <si>
    <t xml:space="preserve">Үйл ажиллагаа 4.1.8. Олборлох салбарын үйл ажиллагааны ил тод байдлыг хангах эрх зүйн орчныг боловсронгуй болгоно </t>
  </si>
  <si>
    <t>УУХҮЯ, СЯ</t>
  </si>
  <si>
    <t>Хууль тогтоомж батлагдан хэрэгжсэн эсэх</t>
  </si>
  <si>
    <t>4.1.9</t>
  </si>
  <si>
    <t xml:space="preserve">Үйл ажиллагаа 4.1.9. Төсөв санхүү, бүртгэл, худалдан авах ажиллагааны ил тод байдлыг сайжруулж, хариуцлагыг нэмэгдүүлэх, худалдан авах ажиллагааны шударга, ил тод байдалд итгэх олон нийтийн илтгэлийг бэхжүүлэхэд нээлттэй өгөгдлийн хүртээмжийг сайжруулах арга хэмжээ авна. </t>
  </si>
  <si>
    <t xml:space="preserve">СЯ, ТХААГ </t>
  </si>
  <si>
    <t>Үйл ажиллагаа 4.2.1. Олон нийтийн авлигын талаарх боловсрол, мэдлэгийг дээшлүүлэх, авлигын шалтгаан, нөхцөл, хор уршгийг арилгах, ойлгуулахад чиглэсэн соён гэгээрүүлэх арга хэмжээг олон нийт болон зорилтот бүлэгт чиглүүлэн нийгэм, сургууль, гэр бүлээр дамжуулан криминологийн судалгаанд түшиглэн олон нийтийн ухамсарт нөлөөлөхүйц хэлбэрээр зохион байгуулна.</t>
  </si>
  <si>
    <t>Аргачлалын дагуу хийсэн үнэлгээний дүн</t>
  </si>
  <si>
    <t>Үйл ажиллагаа 4.2.3. Хүүхэд, залууст шударга, зөв байх үзэл, хандлага, авлигыг үл тэвчих үзэл ухамсрыг төлөвшүүлэхэд чиглэсэн сэдэв, агуулгыг монгол хүний ахуй, соёл, зан төлөвт нийцүүлэн бүх шатны боловсролын хөтөлбөрт тусган хэрэгжүүлнэ.</t>
  </si>
  <si>
    <t>Сургалтын хөтөлбөрт тусгагдсан эсэх</t>
  </si>
  <si>
    <t xml:space="preserve">Сүүлийн 12 сард төрийн албан хаагчтай хамгийн багадаа нэг удаа харилцсан иргэдээс төрийн албан хаагчдад авлига өгсөн эсвэл төрийн албан хаагчаас авлига нэхүүлсэн хүмүүсийн эзлэх хувь 
Сүүлийн 12 сард хамгийн багадаа нэг удаа төрийн албан хаагчтай харилцсан аж ахуйн нэгжээс төрийн албан хаагчдад авлига өгсөн, эсвэл төрийн албан хаагчаас авлига өгөхийг гуйлгуулсан аж ахуйн нэгжийн эзлэх хувь </t>
  </si>
  <si>
    <t xml:space="preserve">
Сүүлийн 12 сард төрийн албан хаагчтай харилцсан иргэдэд төрийн албан хаагчийн зүгээс авлига өгөхийг хүссэн, шаардсан явдал тохиолдсон иргэдийн эзлэх хувь-3.0%, өгсөн 3.7%
</t>
  </si>
  <si>
    <t>Авлигын гэмт хэргийн илрүүлэлтийн өсөлт</t>
  </si>
  <si>
    <t>Үйл ажиллагаа 4.3.1. Төрийн бүх шатны байгууллага авлигаас урьдчилан сэргийлэх, авлигыг таслан зогсоох, эрсдэлийг бууруулах төлөвлөгөө хэрэгжүүлж, зохион байгуулалтыг сайжруулан, авлигын эсрэг үйл ажиллагааны хяналт, үнэлгээний системийг бий болгож, үр дүнг Засгийн газрын түвшинд хэлэлцүүлэн гарсан шийдвэрийг хэрэгжүүлэх ажлыг хэвшүүлнэ.</t>
  </si>
  <si>
    <t>АТГ, ЗГХЭГ</t>
  </si>
  <si>
    <t>Төрийн бүх шатны байгууллага</t>
  </si>
  <si>
    <t>Үнэлгээний өсөлт</t>
  </si>
  <si>
    <t>Тайланд орсон мэдээллээс түүвэрлэх</t>
  </si>
  <si>
    <t>Үйл ажиллагаа 4.3.2. Монгол Улсын авлигын түвшин, цар хүрээ, шалтгаан, нөхцөл, хандлагыг судлан тогтоох, авлигын эсрэг үйл ажиллагааны үр дүнд үнэлэлт өгөх судалгааг нийгмийн бүх давхарга, салбарыг хамруулан явуулж, үр дүнд суурилсан арга хэмжээг зохион байгуулан судалгаа шинжилгээний ажлын үр нөлөөг сайжруулна.</t>
  </si>
  <si>
    <t>Төрийн байгууллагын шударга байдлын үнэлгээ болон Авлигын динамик судалгааны үр дүнгийн өсөлт</t>
  </si>
  <si>
    <t>Холбогдох судалгааны тайлан</t>
  </si>
  <si>
    <t>Авлигын динамик судалгааны үр дүнгийн өсөлт</t>
  </si>
  <si>
    <t xml:space="preserve">ШЕЗ, УПЕГ, ТЕГ, ХЗДХЯ </t>
  </si>
  <si>
    <t xml:space="preserve">ХЗДХЯ, ШЕЗ, УЕПГ, ТЕГ, АТГ </t>
  </si>
  <si>
    <t>Холбогдох байгууллагын болон судалгааны тайлан</t>
  </si>
  <si>
    <t>4.3.6</t>
  </si>
  <si>
    <t>4.3.7</t>
  </si>
  <si>
    <t>Үйл ажиллагаа 4.3.7. Төрийн албан хаагчдын үйл ажиллагааг иргэн үнэлэх тогтолцоог нэвтрүүлэх чиглэлээр үе шаттай арга хэмжээ авна.</t>
  </si>
  <si>
    <t>ЗГХЭГ, ТАЗ, ЦХХХЯ</t>
  </si>
  <si>
    <t>4.3.8</t>
  </si>
  <si>
    <t xml:space="preserve">Үйл ажиллагаа 4.3.8. Авлигын эсрэг НҮБ-ын конвенц болон ЭЗХАХБ-ын сүлжээний Авлигын эсрэг төлөвлөгөөг хэрэгжүүлэх чиглэлээр олон улсын байгууллагаас өгсөн зөвлөмжийг хэрэгжүүлэх талаар удирдлага, зохион байгуулалтын арга хэмжээ авч, GRACE, GRECO санаачилгын үйл ажиллагаанд оролцох зэргээр олон улсын хамтын ажиллагааг өргөжүүлнэ. </t>
  </si>
  <si>
    <t>ЗГХЭГ, ХЗДХЯ, ГХЯ</t>
  </si>
  <si>
    <t>Зөвлөмжийн хэрэгжилтийн хувь, арга хэмжээний тоо</t>
  </si>
  <si>
    <t>4.3.9</t>
  </si>
  <si>
    <t>Улс төрийн намын санхүүжилтийг тогтолцоог шинэчлэн, ил тод байдал, хяналт, хариуцлагатай бодлогын намууд бүхий олон намын систем төлөвших эрх зүйн орчныг бүрдүүлсэн эсэх</t>
  </si>
  <si>
    <t xml:space="preserve">үгүй </t>
  </si>
  <si>
    <t>Дэлхийн банкны засаглалын  үзүүлэлт: Иргэдийн дуу хоолой ба хариуцлага</t>
  </si>
  <si>
    <t xml:space="preserve">Иргэний нийгмийн байгууллагууд </t>
  </si>
  <si>
    <t xml:space="preserve">Хэлэлцүүлэг, санал </t>
  </si>
  <si>
    <t xml:space="preserve">Хөгжлийн бодлого, үндсэн чиглэл, Засгийн газрын үйл ажиллагааны хөтөлбөрийн хэрэгжилт болон төрийн албан хаагчийн үйл ажиллагааны үр дүнг тайлагнах тогтолцоонд засаглал болон төр, иргэний нийгмийн хамтын ажиллагааны үзүүлэлтийг тусгасан эсэх </t>
  </si>
  <si>
    <t>Үйл ажиллагаа 5.2.2. Иргэний нийгмийн байгууллагын тогтвортой байдлыг хангах зорилгоор санхүүгийн олон тулгуурт эх үүсвэрийг баталгаажуулсан тогтолцоог нэвтрүүлнэ.</t>
  </si>
  <si>
    <t xml:space="preserve">Үйл ажиллагаа 5.2.3. Нийтийн ашиг сонирхлыг шүүхээр хамгаалах эрх зүйн орчныг боловсронгуй болгон нийтийн ашиг сонирхол зөрчигдсөн, зөрчигдөж болзошгүй нөхцөл үүссэн тохиолдолд төрийн бус байгууллага болон сонирхогч аливаа этгээд захиргааны болон иргэний хэргийн шүүхэд нэхэмжлэл гаргах боломжийг бүрдүүлнэ. </t>
  </si>
  <si>
    <t>Нийтийн ашиг сонирхлыг шүүхээр хамгаалах эрх зүйн орчныг боловсронгуй болгон нийтийн ашиг сонирхол зөрчигдсөн, зөрчигдөж болзошгүй нөхцөл үүссэн тохиолдолд төрийн бус байгууллага болон сонирхогч аливаа этгээд захиргааны болон иргэний хэргийн шүүхэд нэхэмжлэл гаргах боломжийг бүрдүүлсэн эсэх.</t>
  </si>
  <si>
    <t>Үйл ажиллагаа 5.2.4. Төрийн байгууллага нь иргэний нийгмийн төлөөлөлтэй тогтоосон санхүүгийн болон бусад аливаа харилцаанаас үл хамааран хараат бус, эрх чөлөөт байдлыг ханган ажиллахыг хууль тогтоомжоор баталгаажуулна.</t>
  </si>
  <si>
    <t>Төрийн байгууллага нь иргэний нийгмийн төлөөлөлтэй тогтоосон санхүүгийн болон бусад аливаа харилцаанаас үл хамааран хараат бус, эрх чөлөөт байдлыг ханган ажиллахыг хууль тогтоомжоор баталгаажуулсан эсэх</t>
  </si>
  <si>
    <t>Үйл ажиллагаа 5.2.5. Иргэний нийгмийн байгууллагыг бүртгэлгүй гэсэн үндэслэлээр төрийн үйл хэрэгт оролцох, үйл ажиллагаа явуулах, оролцох эрхийг хязгаарлахгүй байх баталгааг хангана</t>
  </si>
  <si>
    <t>БҮСИЙН ХӨГЖЛИЙН ЗОРИЛТОТ ХӨТӨЛБӨР</t>
  </si>
  <si>
    <t>Зорилго 1. Нутаг дэвсгэрийн зохион байгуулалтыг оновчтой болгоно.</t>
  </si>
  <si>
    <t>Зорилт 1.1. Нийгэм, эдийн засгийн хөгжлийн орон зайн нэгдсэн төлөвлөлтийг оновчтой болгоно</t>
  </si>
  <si>
    <t>Тайлан мэдээнд дүн шинжилгээ хийх</t>
  </si>
  <si>
    <t>5.2.8</t>
  </si>
  <si>
    <t>БХБЯ-ны жилийн тайлан</t>
  </si>
  <si>
    <t>ГЗБГЗЗГ</t>
  </si>
  <si>
    <t>Өгөгдлийн бүрдэл, Шийдвэр гаргалтыг дэмжих орон зайн өгөгдөл мэдээллийн бүрдэл</t>
  </si>
  <si>
    <t>Үйл ажиллагаа 1.2.1. Үндэсний орон зайн өгөгдлийн системийг бүрдүүлнэ</t>
  </si>
  <si>
    <t>Хэмжилт зураглалын мэдээлэл</t>
  </si>
  <si>
    <t>Холбогдох байгууллагуудын хамтын ажиллагаа</t>
  </si>
  <si>
    <t>Үйл ажиллагаа 1.2.2. Үндэсний орон зайн өгөгдлийн системийн мэдээллийг хэрэглэгчдэд түгээх цахим тогтолцоог бий болгоно.</t>
  </si>
  <si>
    <t>Геодезийн сүлжээний эхлэл цэгийг өндрийн 1 дүгээр ангийн сүлжээтэй холбож хийсэн хэмжилт</t>
  </si>
  <si>
    <t>1936-1954 онд байгуулсан өндрийн сүлжээ</t>
  </si>
  <si>
    <t>Улсын өндрийн сүлжээг шинэчлэн байгуулж давтан хэмжих</t>
  </si>
  <si>
    <t>Тасралтгүй хэмжилтийг хийх хугацаа</t>
  </si>
  <si>
    <t>Системийн хэвийн үйл ажиллагаа, MNS5283:2014 стандарт</t>
  </si>
  <si>
    <t>Статистик мэдээ болон бусад эх сурвалж</t>
  </si>
  <si>
    <t>Нийслэлийн төсөв</t>
  </si>
  <si>
    <t>Зорилго 2. Бүс нутгийн эдийн засгийн чадавхыг нэмэгдүүлнэ.</t>
  </si>
  <si>
    <t>ХАА-н салбар ДНБ-д эзлэх хувь</t>
  </si>
  <si>
    <t>Бүртгэл тайлан</t>
  </si>
  <si>
    <t>8.3.5</t>
  </si>
  <si>
    <t>Улсын төсөв, Бусад эх үүсвэр</t>
  </si>
  <si>
    <t>Цэвэр үүлдрийн сүүний чиглэлийн үхэр</t>
  </si>
  <si>
    <t>Толгой</t>
  </si>
  <si>
    <t>Цэвэр үүлдрийн махны чиглэлийн үхэр</t>
  </si>
  <si>
    <t>Сүү сүүн бүтээгдэхүүний хангамж</t>
  </si>
  <si>
    <t xml:space="preserve">Мах ноосны болон ихэрлэдэг удмын хонь </t>
  </si>
  <si>
    <t>Өндөгний үйлдвэрлэлийн дотоодын хангамж</t>
  </si>
  <si>
    <t>Гахайн мах өөхний хангамжийн импортын хамаарал</t>
  </si>
  <si>
    <t>Байгал орчны орон нутгийн засаг захиргаа</t>
  </si>
  <si>
    <t>Бэлчээрийн хамгааллын арга хэмжээнд хамрагдсан талбайн хэмжээ</t>
  </si>
  <si>
    <t>Байгуулсан отрын нөөц газар газар нутгийн хэмжээ</t>
  </si>
  <si>
    <t>Ашиг шимийн гарц</t>
  </si>
  <si>
    <t>Орон нутгийн мэргэжлийн байгууллага</t>
  </si>
  <si>
    <t>Хяналтын хэмжилт</t>
  </si>
  <si>
    <t>МГНХ</t>
  </si>
  <si>
    <t>Үйлдвэрлэсэн тэжээлийн хэмжээ</t>
  </si>
  <si>
    <t>Худалдааны салбарын нийт борлуулалтын хэмжээ</t>
  </si>
  <si>
    <t>Тайлант хугацаанд худалдсан буюу гадагш</t>
  </si>
  <si>
    <t>ЭЗХЯ, Орон нутгийн засаг захиргаа</t>
  </si>
  <si>
    <t>Үйлдвэрлэсэн үрийн хэмжээ</t>
  </si>
  <si>
    <t>Тун</t>
  </si>
  <si>
    <t>МУСҮТ</t>
  </si>
  <si>
    <t>Бүртгэл</t>
  </si>
  <si>
    <t>Орон нутгийн засаг захиргаа</t>
  </si>
  <si>
    <t>Жилийн эцэст тоологдсон малын тоо</t>
  </si>
  <si>
    <t>Үржлийн болон цөм сүргийн мал</t>
  </si>
  <si>
    <t>Малын үзлэг ангилалтын дүн мэдээ</t>
  </si>
  <si>
    <t>Малын генетик нөөцийн төлөв байдлын үнэлгээг бүс байршил малын ашиг шимийн төрлөөр хийсэн эсэх</t>
  </si>
  <si>
    <t xml:space="preserve">Тийм/ Үгүй </t>
  </si>
  <si>
    <t>Жилийн эцсийн статистик үзүүлэлт үзлэг ангилалтын дүн мэдээ</t>
  </si>
  <si>
    <t>Мал эмнэлгийн ерөнхий газрын тайлан</t>
  </si>
  <si>
    <t>“Мал эмнэлгийн үйлчилгээнд хяналт тавих үр дүнг мэдээлэх журам”</t>
  </si>
  <si>
    <t>МЭЕГ</t>
  </si>
  <si>
    <t>158.8 тэрбум төгрөг</t>
  </si>
  <si>
    <t> 4.2.24</t>
  </si>
  <si>
    <t>Газрын тосны бүтээгдэхүүний дотоодын үйлдвэрлэлийн хэмжээ</t>
  </si>
  <si>
    <t>Статистик мэдээ судалгааны тайлан</t>
  </si>
  <si>
    <t>2.6.1</t>
  </si>
  <si>
    <t>2.6.2</t>
  </si>
  <si>
    <t>2.6.3</t>
  </si>
  <si>
    <t>Оролцогч талуудад үзүүлсэн төрийн санхүүгийн дэмжлэг</t>
  </si>
  <si>
    <t>2.6.4</t>
  </si>
  <si>
    <t> 1.2.10</t>
  </si>
  <si>
    <t>2.6.5</t>
  </si>
  <si>
    <t> 1.2.2</t>
  </si>
  <si>
    <t>ЦЕГ-ын тайлан</t>
  </si>
  <si>
    <t>ЭМЯ-ны тайлан</t>
  </si>
  <si>
    <t>Улсын төсөв, Орон нутгийн төсөв, Гадаад дотоодын хөрөнгө оруулалт</t>
  </si>
  <si>
    <t>2.6.6</t>
  </si>
  <si>
    <t>Түвшний судалгаа</t>
  </si>
  <si>
    <t>2.7.1</t>
  </si>
  <si>
    <t>Соёлын брэндийн судалгаа 2021</t>
  </si>
  <si>
    <t>2.7.2</t>
  </si>
  <si>
    <t>2.7.3</t>
  </si>
  <si>
    <t>Үйл ажиллагааны орлого нэмэгдсэн хувь</t>
  </si>
  <si>
    <t>Соёлын салбарын бүс орон нутгийн төсвийн мэдээлэл</t>
  </si>
  <si>
    <t>2.7.4</t>
  </si>
  <si>
    <t>Авто замын дагуу стандартын шаардлагад нийцүүлж баригдсан зэрлэг амьтад зориулсан гарц гармын тоо</t>
  </si>
  <si>
    <t>3.3.3</t>
  </si>
  <si>
    <t>3.3.4</t>
  </si>
  <si>
    <t>8.1.3</t>
  </si>
  <si>
    <t>Зам тээврийн ослын тоо</t>
  </si>
  <si>
    <t>Зам тээврийн хөгжлийн төв ТӨҮГ</t>
  </si>
  <si>
    <t>Урсгал засвар арчлалт</t>
  </si>
  <si>
    <t>3.4.4.</t>
  </si>
  <si>
    <t>7.4.7</t>
  </si>
  <si>
    <t>3.4.5.</t>
  </si>
  <si>
    <t>8.1.6</t>
  </si>
  <si>
    <t>8.1.4</t>
  </si>
  <si>
    <t>3.5.5</t>
  </si>
  <si>
    <t>3.5.6</t>
  </si>
  <si>
    <t>Барилгын ажлын гүйцэтгэл 100%</t>
  </si>
  <si>
    <t>ДЗ</t>
  </si>
  <si>
    <t>4.4.7</t>
  </si>
  <si>
    <t>9.5.4</t>
  </si>
  <si>
    <t>3.6.3</t>
  </si>
  <si>
    <t>Харилцаа холбооны дэд бүтцийн индекс (НҮБ-ын цахим засгийн судалгаа)</t>
  </si>
  <si>
    <t>Бусад яамд</t>
  </si>
  <si>
    <t>(НҮБ-ын цахим засгийн судалгаа)</t>
  </si>
  <si>
    <t>5.3.4</t>
  </si>
  <si>
    <t>Тоон технологид шилжүүлсэн станцын тоо</t>
  </si>
  <si>
    <t>Шуудангийн хөгжлийн индекс</t>
  </si>
  <si>
    <t>Төвлөрсөн ариутгах татуургын сүлжээнд холбогдох хэрэглэгчийн хувь</t>
  </si>
  <si>
    <t>Цахилгаан эрчим хүчний ачаалал хэтрэлт</t>
  </si>
  <si>
    <t>Төвлөрсөн дулаан хангамжийн ачаалал хэтрэлт</t>
  </si>
  <si>
    <t>Гидрогеологийн дунд масштабын зураглал хийгдсэн газар нутгийн нийт газар нутагт эзлэх хувь</t>
  </si>
  <si>
    <t>УГ, СГЗ, БОАЖГ</t>
  </si>
  <si>
    <t>БОАЖЯ, УГ</t>
  </si>
  <si>
    <t>Сайжруулсан ус хангамжийн эх үүсвэрээр хангагдсан хүн амын эзлэх хувь</t>
  </si>
  <si>
    <t>Бүрэн ажиллагаатай ус цэвэршүүлэх, цэнгэгжүүлэх төхөөрөмж бүхий ус хангамжийн эх үүсвэрийн тоо</t>
  </si>
  <si>
    <t xml:space="preserve">БХБЯ-ны жилийн тайлан </t>
  </si>
  <si>
    <t>БХБЯ, ҮСХ</t>
  </si>
  <si>
    <t>БОАЖЯ, ЭЗХЯ, УГ</t>
  </si>
  <si>
    <t xml:space="preserve">Шаардлага хангасан ариун цэврийн байгууламжаар хангагдсан хүн ам </t>
  </si>
  <si>
    <t>БОХ маягт</t>
  </si>
  <si>
    <t>Зорилго зорилт үйл ажиллагаа</t>
  </si>
  <si>
    <t>MNS5283:2014 стандарт</t>
  </si>
  <si>
    <t>Өвчний гаралтын бууралтаар</t>
  </si>
  <si>
    <t>Төрийн бус байгууллагууд</t>
  </si>
  <si>
    <t>ДШХ-ноос гаргадаг Шуудангийн хөгжлийн индекс</t>
  </si>
  <si>
    <t>Улирал</t>
  </si>
  <si>
    <t>Мянган толгой</t>
  </si>
  <si>
    <t>Төр, хувийн хэвшлийн түншлэл</t>
  </si>
  <si>
    <t>БОАЖЯ, МЭЕГ, МХЕГ, ОБЕГ, АНЗДТГ</t>
  </si>
  <si>
    <t>4.2.11, 6.2.10</t>
  </si>
  <si>
    <t>ЭХЯ, БОАЖЯ</t>
  </si>
  <si>
    <t>Бүс, хөгжлийн ирээдүйтэй сум сууриныг тодорхойлж баталгаажуулж, ТХГН хэмжээ нэмэгдсэн эсэх</t>
  </si>
  <si>
    <t>Эдийн засаг</t>
  </si>
  <si>
    <t>Хөгжлийн ирээдүйтэй өсөлтийн төв хот, сууриныг тодорхойлж баталгаажуулсан эсэх</t>
  </si>
  <si>
    <t>Хөгжлийн ирээдүйтэй өсөлтийн төв хот, сууриныг тодорхойлж, салбарын төлөвлөлтөд туссан эсэх</t>
  </si>
  <si>
    <t>Үйл ажиллагаа 1.1.2. Улсын газар зохион байгуулалтын ерөнхий төлөвлөгөөнд тодотгол хийж, улсын тусгай хамгаалалтад авах газрын байршлыг бүрэн тусгаж, сайжруулна.</t>
  </si>
  <si>
    <t>ГЗБГЗЗГ-ын жилийн тайлан</t>
  </si>
  <si>
    <t>3.6.13, 3.6.16, 5.3.7, 9.5.17</t>
  </si>
  <si>
    <t>3.6.4, 3.6.16, 5.3.7</t>
  </si>
  <si>
    <t>МУ-н ДНБ-д эзлэх бүс нутгийн ДНБ эзлэх хувь</t>
  </si>
  <si>
    <t>Статистик, тоон мэдээлэл</t>
  </si>
  <si>
    <t>8.3, 4.2</t>
  </si>
  <si>
    <t>3.3.1, 3.3.4, 4.3.29, 8.3.13</t>
  </si>
  <si>
    <t>ХХААХҮЯ, ҮСХ</t>
  </si>
  <si>
    <t>6.2.9, 8.3.22, 8.3.23, 8.3.24, 8.3.25</t>
  </si>
  <si>
    <t>ХХААХҮЯ, АНХХААГ</t>
  </si>
  <si>
    <t xml:space="preserve">Бэлчээрт ашиглаж байгаа 35170 ширхэг инженерийн хийцтэй худаг байна. 2019-2020 онд 20 аймгийн 452 бэлчээрт уст цэгийн хайгуул хийсний үр дүнд 405 устай цэг тогтоогдсон. </t>
  </si>
  <si>
    <t>ХХААХҮЯ, СҮХ</t>
  </si>
  <si>
    <t>8.3.2, 8.3.7, 8.3.8, 8.3.31, 8.3.32</t>
  </si>
  <si>
    <t>4.4.4, 4.5.13</t>
  </si>
  <si>
    <t>8.3.16, 8.3.17</t>
  </si>
  <si>
    <t>8.3.4, 8.3.14</t>
  </si>
  <si>
    <t>ХХААХҮЯ, АЗДТГ холбогдох мэргжлийн байгуулагууд</t>
  </si>
  <si>
    <t>1.Улсын хэмжээнд 2021 оны хагас жилийн байдлаар 21 аймаг нийслэлийн мал эмнэлгийн албадын ирүүлсэн мэдээгээр давхардсан тоогоор 21 аймаг нийслэлийн 213 сум дүүрэгт 849 удаагийн гаралт бүртгэгдсэн. 2.ДМАЭМБ-д үхрийн цээж өвчнөөр тайван байдлыг баталгаажуулсан.</t>
  </si>
  <si>
    <t>1. 2 
 2. 8</t>
  </si>
  <si>
    <t>1. 1 
 2. 10</t>
  </si>
  <si>
    <t xml:space="preserve">Үйлдвэрлэсэн вакцин оношлуурын хувиар </t>
  </si>
  <si>
    <t>Стандартад нийцсэн сэг зэм устгалын цэг</t>
  </si>
  <si>
    <t>МЭЕГ-ын тайлан</t>
  </si>
  <si>
    <t>АНЗДТГ, МЭЕГ, МХЕГ</t>
  </si>
  <si>
    <t xml:space="preserve">Гадаад зээл, тусламж </t>
  </si>
  <si>
    <t>8.2.2, 8.1.36</t>
  </si>
  <si>
    <t>ХХААХҮЯ, УУХҮЯ</t>
  </si>
  <si>
    <t>Хүнд үйлдвэрлэл</t>
  </si>
  <si>
    <t>ЭЗХЯ, БОАЖЯ, АНЗДТГ</t>
  </si>
  <si>
    <t>Боловсруулах аж үйлдвэрийн салбарын ДНБ-д эзлэх хувь</t>
  </si>
  <si>
    <t>Биологийн нөхөн сэргээлт хийсэн талбайн хэмжээ</t>
  </si>
  <si>
    <t>УУХҮЯ, АМГТГ, ҮГА</t>
  </si>
  <si>
    <t>4.2.16, 4.2.13</t>
  </si>
  <si>
    <t>8.2, 4.2</t>
  </si>
  <si>
    <t>Бүс нутгийн аялал жуулчлалын нэмэгдэл өртгийн ДНБ-д эзлэх хувь</t>
  </si>
  <si>
    <t>4.2.1, 4.2.2</t>
  </si>
  <si>
    <t>Жилд зохион байгуулсан арга хэмжээ</t>
  </si>
  <si>
    <t>Жуулчдад зориулсан үндэсний агуулга бүхий 12 эвент арга хэмжээг зохион байгуулсан.</t>
  </si>
  <si>
    <t>4.2.1, 4.2.2, 4.4.4, 9.5.1</t>
  </si>
  <si>
    <t>Аялал жуулчлалын салбарт үйл ажиллагаа явуулж байгаа гадаад дотоодын хөрөнгө оруулалттай аж ахуйн нэгж байгууллагын тоо</t>
  </si>
  <si>
    <t> 4.2.1, 4.2.2</t>
  </si>
  <si>
    <t>Нэгдсэн мэдээллийн сангийн бүрдүүлэлт</t>
  </si>
  <si>
    <t>Хүнсний аюулгүй байдлын стандартыг бүрэн хангаж ажилласан аялал жуулчлалын үйлчилгээний байгууллагын тоо</t>
  </si>
  <si>
    <t> 4.2.46, 8.2.3</t>
  </si>
  <si>
    <t>Улсын төсөв, Орон нутгийн төсөв, Бусад эх үүсвэр</t>
  </si>
  <si>
    <t>Соя</t>
  </si>
  <si>
    <t>1.2.2, 1.2.8, 1.2.10, 4.2.47</t>
  </si>
  <si>
    <t>1.2.3, 1.2.7
9.3.49</t>
  </si>
  <si>
    <t xml:space="preserve">Улсын төсөв, Орон нутгийн төсөв, Бусад эх үүсвэр </t>
  </si>
  <si>
    <t>Зорилго 3. Хөгжлийн ирээдүйтэй хот суурин, чөлөөт бүсүүдийн дэд бүтцийн тогтолцоог сайжруулна</t>
  </si>
  <si>
    <t>Дэд бүтцээр холбосон чөлөөт бүс</t>
  </si>
  <si>
    <t>Шинээр ашиглалтад орох шугам сүлжээний урт</t>
  </si>
  <si>
    <t>Км</t>
  </si>
  <si>
    <t>2.5.4, 4.2.36</t>
  </si>
  <si>
    <t>Шинээр ашиглалтад орох эх үүсвэр чадал</t>
  </si>
  <si>
    <t>МВт</t>
  </si>
  <si>
    <t>4.2.38, 4.2.39, 9.3.37</t>
  </si>
  <si>
    <t>Хөгжлийн ирээдүйтэй сум, сууринд шинээр ашиглалтад орох дулааны эх үүсвэрийн чадал</t>
  </si>
  <si>
    <t>Эрчим хүч</t>
  </si>
  <si>
    <t>Хөгжлийн ирээдүйтэй хот, суурин, чөлөөт бүсүүдэд инженерийн дэд бүтцийг байгуулсан хэмжээ</t>
  </si>
  <si>
    <t>2.1.19, 6.3.14, 9.2.24</t>
  </si>
  <si>
    <t>Хөгжлийн ирээдүйтэй сум сууриныг холбосон хатуу хучилттай авто зам</t>
  </si>
  <si>
    <t>8.1.1, 8.1.2, 9.3.17, 9.3.33, 9.3.34</t>
  </si>
  <si>
    <t xml:space="preserve">Улсын төсөв, Гадаад зээл, тусламж </t>
  </si>
  <si>
    <t xml:space="preserve">Ашиглалтад оруулсан авто зам </t>
  </si>
  <si>
    <t>8.1.1, 8.1.2, 9.3.17</t>
  </si>
  <si>
    <t>Ашиглалтад оруулсан авто зам</t>
  </si>
  <si>
    <t>8.2.9, 9.3.13, 9.3.16</t>
  </si>
  <si>
    <t>9.3.22, 9.3.27, 
9.3.31</t>
  </si>
  <si>
    <t xml:space="preserve">Замын хажуугийн зогсоол </t>
  </si>
  <si>
    <t>Зам тээврийн хөгжлийн төв ТӨҮГ, Тээврийн цагдаагийн алба</t>
  </si>
  <si>
    <t>Тэмдэг тэмдэглэгээ</t>
  </si>
  <si>
    <t>Яаралтай тусламж үзүүлэх цэг</t>
  </si>
  <si>
    <t>9.3.18, 9.2.40</t>
  </si>
  <si>
    <t>3.3.2, 4.4.4</t>
  </si>
  <si>
    <t>ТЭЗҮ хийнэ</t>
  </si>
  <si>
    <t>Улсын төсөв, Гадаад дотоодын хөрөнгө оруулалт</t>
  </si>
  <si>
    <t xml:space="preserve">Зурвас </t>
  </si>
  <si>
    <t>5.3.4, 5.3.6, 7.2.8</t>
  </si>
  <si>
    <t>Улсын төсөв,
Орон нутгийн төсөв</t>
  </si>
  <si>
    <t>Улсын төсөв, Нийслэлийн төсөв, Гадаад зээл, тусламж</t>
  </si>
  <si>
    <t>Нийслэл</t>
  </si>
  <si>
    <t xml:space="preserve">Үйл ажиллагаа 3.8.1. Инженерийн бэлтгэл арга хэмжээний барилга байгууламжийг барьж, иргэдийн амьдрах орчин сайжруулан үерийн эрсдэлийг бууруулна. </t>
  </si>
  <si>
    <t xml:space="preserve">Үйл ажиллагаа 3.8.2. Усны нөөцийн эх үүсвэрийг хамгаалах, хуримтлуулах, алдагдлыг бууруулах, усан сан, төвлөрсөн эх үүсвэр, шугам сүлжээг барьж байгуулан хүртээмж, хангамжийг сайжруулна. </t>
  </si>
  <si>
    <t xml:space="preserve">Үйл ажиллагаа 3.8.3. Ариутгах татуургын төвлөрсөн шугам сүлжээ, цэвэрлэх байгууламж барьж, хуучин байгууламжуудад техник, технологийн шинэчлэлт хийж хүртээмжийг нэмэгдүүлнэ. </t>
  </si>
  <si>
    <t>3.8.4</t>
  </si>
  <si>
    <t>Үйл ажиллагаа 3.8.4. Эрчим хүчний ашиглалтын үр ашгийг өсгөж, дэд бүтцийг өргөжүүлэн, технологийн шинэчлэл хийж, хүн амыг тогтвортой эрчим хүчээр хангана.</t>
  </si>
  <si>
    <t>3.8.5</t>
  </si>
  <si>
    <t>Үйл ажиллагаа 3.8.5. Дулааны эрчим хүчний дотоодын хэрэгцээг бүрэн хангах эх үүсвэрийн чадлын нөөцийг бий болгоно.</t>
  </si>
  <si>
    <t>3.8.6</t>
  </si>
  <si>
    <t>Үйл ажиллагаа 3.8.6. Мэдээлэл, холбооны нэгдсэн төвийн барилгуудыг холбож, нэгдсэн том сүлжээ үүсгэнэ.</t>
  </si>
  <si>
    <t>Төслийн нэгжүүд</t>
  </si>
  <si>
    <t>Холболтын найдвартай байдал</t>
  </si>
  <si>
    <t>Эдийн засаг, хөгжлийн яамны 2022 оны ........ 
дугаар сарын ..... өдрийн ................ тоот 
албан бичгийн 6 дугаар хавсралт</t>
  </si>
  <si>
    <t>ҮНДЭСНИЙ ӨРСӨЛДӨХ ЧАДВАРЫГ НЭМЭГДҮҮЛЭХ ЗОРИЛТОТ ХӨТӨЛБӨРИЙН ТӨСӨЛ</t>
  </si>
  <si>
    <t>Эдийн засгийн жилийн дундаж өсөлт</t>
  </si>
  <si>
    <t>Тоон статистик мэдээлэл</t>
  </si>
  <si>
    <t>Инфляцын түвшин</t>
  </si>
  <si>
    <t>Төсвийн тэнцвэржүүлсэн тэнцлийн ДНБ-д эзлэх хувь</t>
  </si>
  <si>
    <t>СЯ, ҮСХ</t>
  </si>
  <si>
    <t>2.6.1, 4.1.6, 4.1.7, 4.1.9, 4.1.10, 5.1.7, 5.1.12, 5.2.11, 9.5.8, 4.1.14</t>
  </si>
  <si>
    <t>Төсвийн зардал, санхүүгийн удирдлагын үзүүлэлт</t>
  </si>
  <si>
    <t>B</t>
  </si>
  <si>
    <t>A</t>
  </si>
  <si>
    <t>PEFA тайлан</t>
  </si>
  <si>
    <t>Төсвийн зардал, санхүүгийн удирдлагын тайлан</t>
  </si>
  <si>
    <t>4.1.6, 4.1.9, 5.1.7, 9.5.8</t>
  </si>
  <si>
    <t xml:space="preserve">1.1.3
</t>
  </si>
  <si>
    <t>4.1.1, 4.1.3, 4.1.7</t>
  </si>
  <si>
    <t>Өнөөгийн үнэ цэнээр илэрхийлсэн Засгийн газрын өрийн ДНБ-д эзлэх дээд хэмжээ</t>
  </si>
  <si>
    <t>4.1.2, 4.6.1, 4.6.2, 4.6.3, 4.6.4</t>
  </si>
  <si>
    <t>УУХҮЯ, ЭЗХЯ</t>
  </si>
  <si>
    <t>Ирээдүйн өв сангийн хуримтлалын ДНБ-д эзлэх хэмжээ</t>
  </si>
  <si>
    <t>ҮСХ, СЯ</t>
  </si>
  <si>
    <t>Санхүү</t>
  </si>
  <si>
    <t>Санхүүгийн салбарын нийт активын ДНБ-д эзлэх хэмжээ</t>
  </si>
  <si>
    <t>СЗХ-ны тайлан</t>
  </si>
  <si>
    <t>СЗХ, СЯ</t>
  </si>
  <si>
    <t>3.3.21, 4.3.11, 4.3.13, 4.3.15, 4.3.30, 4.3.30, 4.3.39</t>
  </si>
  <si>
    <t>МБ, СЯ</t>
  </si>
  <si>
    <t>4.3.11, 4.3.12, 4.3.13, 4.3.14, 4.3.15, 4.3.30, 4.3.39</t>
  </si>
  <si>
    <t>Монголын бизнесийн орчны ерөнхий үнэлгээ</t>
  </si>
  <si>
    <t>Компанийн засаглалын индекс</t>
  </si>
  <si>
    <t>Аудит, нягтлан бодох бүртгэлийн стандартын биелэлтийн индекс</t>
  </si>
  <si>
    <t>Хувьцаа эзэмшигчдийн засаглалын индекс</t>
  </si>
  <si>
    <t>Ашиг сонирхлын зөрчлийн зохицуулалтын индекс</t>
  </si>
  <si>
    <t>Өрсөлдөөнд татвар, татаасын сөрөг нөлөөний индекс</t>
  </si>
  <si>
    <t>Зах зээлийн ноёрхлын хэмжээний индекс</t>
  </si>
  <si>
    <t>Үйлчилгээний салбарын өрсөлдөөний индекс</t>
  </si>
  <si>
    <t>4.5.7</t>
  </si>
  <si>
    <t>Үйл ажиллагаа 2.1.5. Үндэсний болон олон улсын стандартын шаардлагад нийцсэн бүтээгдэхүүн, үйлчилгээний тоог нэмэгдүүлнэ.</t>
  </si>
  <si>
    <t>Баталгаажуулсан бүтээгдэхүүн, үйлчилгээний тоо</t>
  </si>
  <si>
    <t>Баталгаажуулалтын мэдээллийн нэгдсэн сан</t>
  </si>
  <si>
    <t>Хөрөнгө оруулалт болон хөрөнгийн зах зээлийн ДНБ-д эзлэх хувь</t>
  </si>
  <si>
    <t>МБ, СЗХ, ҮСХ</t>
  </si>
  <si>
    <t>4.1.4
4.3.32</t>
  </si>
  <si>
    <t>Хөрөнгийн зах зээлийн мэргэжлийн байгууллагууд</t>
  </si>
  <si>
    <t>Хөрөнгийн зах зээлийн үнэлгээний ДНБ-д эзлэх хувь</t>
  </si>
  <si>
    <t>2.6.12, 4.1.28, 4.1.5, 4.1.18, 4.1.21, 4.1.27, 4.1.28, 4.1.29, 4.1.30, 4.6.4, 4.6.5, 4.6.6, 4.6.8, 4.6.9, 4.4.4</t>
  </si>
  <si>
    <t>ГХЯ, СЯ</t>
  </si>
  <si>
    <t>Гадаадын шууд хөрөнгө оруулалтын ДНБ-д эзлэх хувь</t>
  </si>
  <si>
    <t>Дотоодын хөрөнгө оруулалтын ДНБ-д эзлэх хувь</t>
  </si>
  <si>
    <t>4.3.19, 4.6.9</t>
  </si>
  <si>
    <t>Банкуудын бизнесийн зээлийн жигнэсэн дундаж хүү</t>
  </si>
  <si>
    <t>Мөнгө санхүүгийн статистик</t>
  </si>
  <si>
    <t>Банкны салбараас хувийн хэвшилд олгосон дотоодын зээлийн ДНБ-д эзлэх хувь</t>
  </si>
  <si>
    <t>3.3.18, 3.3.19, 4.5.7, 4.5.9, 4.5.11</t>
  </si>
  <si>
    <t>ХХААХҮЯ-ын статистик</t>
  </si>
  <si>
    <t>ХХААХҮЯ, ХХААХҮЯ</t>
  </si>
  <si>
    <t>Санхүүжилтийн хэмжээ</t>
  </si>
  <si>
    <t>Худалдаа</t>
  </si>
  <si>
    <t>Нийт экспортын хэмжээ</t>
  </si>
  <si>
    <t>Сая ам.доллар</t>
  </si>
  <si>
    <t>Статистик тоон мэдээлэл</t>
  </si>
  <si>
    <t>4.2.4, 4.4.9, 4.4.13, 4.4.14, 4.4.15, 4.4.16, 4.4.17, 4.4.18, 4.5.14, 4.6.9</t>
  </si>
  <si>
    <t>Уул уурхайн бус бүтээгдэхүүний нийт экспортод эзлэх хувь</t>
  </si>
  <si>
    <t>ГХЯ, МҮХАҮТ</t>
  </si>
  <si>
    <t>Худалдааны чиглэлээр байгуулсан гэрээ хэлэлцээрийн тоо</t>
  </si>
  <si>
    <t>Гэрээ хэлэлцээрийн хүрээнд хийгдсэн экспортын хэмжээ</t>
  </si>
  <si>
    <t>ЭЗХЯ, МБ</t>
  </si>
  <si>
    <t>4.4.4, 4.4.8, 4.4.9</t>
  </si>
  <si>
    <t>ГХЯ, СЯ, ЦХХХЯ, ЗТХЯ, ХЗДХЯ</t>
  </si>
  <si>
    <t>Хил нэвтрүүлэлтийн үр ашгийн индекс</t>
  </si>
  <si>
    <t>3.3.23, 4.1.16, 4.1.20, 4.2.29</t>
  </si>
  <si>
    <t>Үйл ажиллагаа 2.3.3. Цахим худалдааны экспортыг нэмэгдүүлнэ.</t>
  </si>
  <si>
    <t>ГХЯ, СЯ, МБ</t>
  </si>
  <si>
    <t>Нийт экспортод цахим худалдааны эзлэх хувь</t>
  </si>
  <si>
    <t>СЯ, МБ, ЦХХХЯ</t>
  </si>
  <si>
    <t>МБ, СЯ, ГХЯ, ЦХХХЯ</t>
  </si>
  <si>
    <t>Хөдөлмөрийн бүтээмжийн түвшин - улсын түвшинд (2015 оны зэрэгцүүлэх үнээр)</t>
  </si>
  <si>
    <t>ҮХГ</t>
  </si>
  <si>
    <t>3.3.8, 3.3.10</t>
  </si>
  <si>
    <t>ҮСХ, СХЗГ, ҮИТ</t>
  </si>
  <si>
    <t>4.2.10, 4.2.20, 8.3.28, 8.3.29, 8.3.30</t>
  </si>
  <si>
    <t>Тохирлын баталгаанд хамрагдсан хөдөө аж ахуйн гаралтай бүтээгдэхүүний нийт экспортын хэмжээ</t>
  </si>
  <si>
    <t>3.3.8, 3.3.10, 4.2.7, 4.2.11, 4.2.14, 4.2.17, 4.2.22, 4.2.23, 4.2.24, 8.1.9, 8.3.9, 8.3.13, 8.3.10, 8.3.24, 8.3.28, 8.3.29, 8.3.30, 8.3.38, 9.2.31</t>
  </si>
  <si>
    <t>Хөдөө аж ахуйн гаралтай түүхий эдийн боловсруулалтын түвшин</t>
  </si>
  <si>
    <t>ҮСХ, СЯ, Холбоод</t>
  </si>
  <si>
    <t>УУХХҮЯ</t>
  </si>
  <si>
    <t xml:space="preserve">Уул уурхайн түүхий эдийн боловсруулалтын түвшин </t>
  </si>
  <si>
    <t>Захиргааны статистик</t>
  </si>
  <si>
    <t>4.2.18, 4.2.19</t>
  </si>
  <si>
    <t>ХХААХҮЯ, УУХХҮЯ</t>
  </si>
  <si>
    <t>1.2.10, 4.2.25, 4.2.27, 4.2.28, 9.5.12</t>
  </si>
  <si>
    <t>Соёлын бүтээлч үйлдвэрлэлийн ДНБ-д эзлэх хувь</t>
  </si>
  <si>
    <t>Тоон контент үйлдвэрлэлийн ДНБ-д эзлэх хувь</t>
  </si>
  <si>
    <t>Салбарын судалгаа</t>
  </si>
  <si>
    <t>1.1.13, 1.2.10, 4.2.43, 4.2.44, 8.2.4, 8.2.5, 8.2.6, 8.2.7, 8.3.11, 9.4.8, 9.5.1, 9.5.11, 9.5.12, 9.5.13, 4.2.44, 4.2.45, 4.2.46, 4.2.47, 4.2.48</t>
  </si>
  <si>
    <t xml:space="preserve">Жуулчдын тоо </t>
  </si>
  <si>
    <t>Сая хүн</t>
  </si>
  <si>
    <t>ҮСХ, БОАЖЯ</t>
  </si>
  <si>
    <t>Аялал жуулчлалын салбарын өрсөлдөх чадварын индекс</t>
  </si>
  <si>
    <t>Эзлэх байр</t>
  </si>
  <si>
    <t>Аялал жуулчлалын өрсөлдөх чадварын индекс</t>
  </si>
  <si>
    <t>1.5.3, 2.2.23, 4.2.18, 4.2.28, 9.5.11, 9.5.18</t>
  </si>
  <si>
    <t>Монголын ноос ноолуурын холбооны дэргэдэх баталгаажуулалтын алба</t>
  </si>
  <si>
    <t>Логистикийн гүйцэтгэлийн индекс</t>
  </si>
  <si>
    <t>EDP</t>
  </si>
  <si>
    <t>Судалгаа</t>
  </si>
  <si>
    <t>4.2.31, 4.2.33, 4.2.38, 4.5.4, 5.3.4, 5.3.12, 5.3.13, 5.3.15, 5.3.17, 5.3.23, 5.4.14, 7.5.1, 7.5.3, 7.5.4, 7.5.5, 7.5.6, 7.5.8, 7.5.9, 7.5.11, 7.5.13, 7.5.15, 7.5.17, 7.5.19, 7.5.21, 7.5.22, 7.5.24, 7.5.26, 7.5.27, 9.4.7, 9.5.17</t>
  </si>
  <si>
    <t>ДНБ-д мэдээлэл, харилцаа холбооны салбарын эзлэх хувь</t>
  </si>
  <si>
    <t>Цахим Үндэстэн баримтлах чиглэл</t>
  </si>
  <si>
    <t>Салбарын судалгаанаас жил тутам авах</t>
  </si>
  <si>
    <t>2.5.15, 4.1.16, 4.4.2, 4.4.4, 4.4.11, 8.1.4, 8.1.6, 8.3.6, 4.2.49, 4.2.50</t>
  </si>
  <si>
    <t>Хөрш орнуудын сүлжээнд холбогдсон тээвэр логистикийн нэгдсэн сүлжээ</t>
  </si>
  <si>
    <t>Агаарын тээврийн үйлчилгээний үр ашгийн индекс</t>
  </si>
  <si>
    <t>Авто замын чанарын индекс</t>
  </si>
  <si>
    <t>Төмөр замын тээврийн үйлчилгээний үр ашгийн индекс</t>
  </si>
  <si>
    <t>Зорилго 4. Шинжлэх ухаан, технологийг хөгжүүлж, үр ашигтай үндэсний инновацын тогтолцоог бүрдүүлнэ.</t>
  </si>
  <si>
    <t>Судалгаа, хөгжүүлэлтэд зарцуулсан зардлын ДНБ-д эзлэх хувь</t>
  </si>
  <si>
    <t>Зорилт 4.1. Шинжлэх ухаан, технологийн ололтод тулгуурлан мэдлэгийн эдийн засаг, дэвшилтэт болон өндөр технологийг хөгжүүлнэ.</t>
  </si>
  <si>
    <t>Нийт боловсруулах үйлдвэрлэлд дунд, өндөр технологийн боловсруулах үйлдвэрийн эзлэх хувь</t>
  </si>
  <si>
    <t>ҮСХ, БШУЯ</t>
  </si>
  <si>
    <t>2.1.5, 2.1.27, 2.1.31, 2.2.35, 2.4.3, 2.4.16, 2.4.18, 2.4.20, 7.4.28</t>
  </si>
  <si>
    <t>2.5.17, 2.5.21, 6.2.17, 7.4.6, 7.4.6, 7.4.22, 7.5.14, 8.3.19, 9.2.12</t>
  </si>
  <si>
    <t>2.4.4, 2.4.10, 2.4.15</t>
  </si>
  <si>
    <t>Хувийн салбарын судалгаа хөгжүүлэлтийн зарцуулалт</t>
  </si>
  <si>
    <t>Ногоон устөрөгчийн судалгаанд зарцуулах хөрөнгийн хэмжээ</t>
  </si>
  <si>
    <t>7.5.2</t>
  </si>
  <si>
    <t>Дэлхийн инновацын индекс</t>
  </si>
  <si>
    <t>Дэлхийн инновацын индексийн тайлан</t>
  </si>
  <si>
    <t>2.1.27, 2.4.12, 2.4.13, 2.4.2, 4.2.30, 4.5.2, 4.5.8, 4.5.15, 7.3.17, 5.2.3, 9.1.13, 9.3.9</t>
  </si>
  <si>
    <t>Патентын хамтын ажиллагааны гэрээний дагуу мэдүүлсэн олон улсын мэдүүлэг</t>
  </si>
  <si>
    <t>ОӨГ</t>
  </si>
  <si>
    <t>2.4.1, 2.4.8, 7.4.17, 7.4.28, 9.1.13</t>
  </si>
  <si>
    <t>Патентын мэдүүлэг</t>
  </si>
  <si>
    <t>2.4.9, 2.4.7, 2.4.14, 2.4.21, 2.5.20</t>
  </si>
  <si>
    <t>Барааны тэмдгийн мэдүүлэг</t>
  </si>
  <si>
    <t>Венчур хөрөнгийн хүртээмжийн индекс</t>
  </si>
  <si>
    <t>4.3.38, 4.5.4, 5.3.4, 5.3.12, 5.3.13, 5.3.15, 5.3.17, 5.3.23, 5.4.14, 7.5.1, 7.5.3, 7.5.4, 7.5.5, 7.5.6, 7.5.8, 7.5.9, 7.5.11, 7.5.13, 7.5.15, 7.5.17, 7.5.19, 7.5.21, 7.5.22, 7.5.24, 7.5.26, 7.5.27, 9.4.7, 9.5.17</t>
  </si>
  <si>
    <t>Стартап эко системийн суурь судалгаа</t>
  </si>
  <si>
    <t>Жижиг, дунд үйлдвэрлэл, үйлчилгээний салбарт хадгалсан ажлын байрны</t>
  </si>
  <si>
    <t>Бүх түвшний боловсролын чанарын шалгуур үзүүлэлттэй болж, жил бүр чанарын үнэлгээ хийдэг болсон байна.</t>
  </si>
  <si>
    <t>Чанарын шалгуур үзүүлэлтийг шинэчилсэн байна.</t>
  </si>
  <si>
    <t>Чанарын үнэлгээг цахимаар зохион байгуулдаг болсон байна.</t>
  </si>
  <si>
    <t>Гүйцэтгэлийн үнэлгээг цахимаар зохион байгуулдаг болсон байна.</t>
  </si>
  <si>
    <t>Эрүүл мэндийн хөгжлийн төв, Гэмтэл согог судлалын үндэсний төв</t>
  </si>
  <si>
    <t>Хэвийн</t>
  </si>
  <si>
    <t>Сайн</t>
  </si>
  <si>
    <t>Улсын Их Хурлын 2022 оны ........ дугаар 
сарын ..... өдрийн ................ дүгээр 
тогтоолын 1 дүгээр хавсралт</t>
  </si>
  <si>
    <t>Улсын Их Хурлын 2022 оны ........ дугаар 
сарын ..... өдрийн ................ дүгээр 
тогтоолын 2 дугаар хавсралт</t>
  </si>
  <si>
    <t>Улсын Их Хурлын 2022 оны ........ дугаар 
сарын ..... өдрийн ................ дүгээр 
тогтоолын 3 дугаар хавсралт</t>
  </si>
  <si>
    <t xml:space="preserve">Үйл ажиллагаа 1.2.2. Байгалийн нөөцийн экологи-эдийн засгийн үнэлгээг шинэчлэн тогтооно. </t>
  </si>
  <si>
    <t>БОАЖЯ, АНЗДТГ-ын жилийн тайлан</t>
  </si>
  <si>
    <t>Улсын Их Хурлын 2022 оны ........ дугаар 
сарын ..... өдрийн ................ дүгээр 
тогтоолын 4 дүгээр хавсралт</t>
  </si>
  <si>
    <t>Үйл ажиллагаа 4.2.4. Төр, иргэний нийгэм болон бизнесийн байгууллагад авлига, ашиг сонирхлын зөрчлийг үл тэвчих сэтгэлгээ, ёс зүй, шударга ёсны тогтолцоог эрхэмлэсэн соёлыг хэвшүүлнэ.</t>
  </si>
  <si>
    <t>Улсын Их Хурлын 2022 оны ........ дугаар 
сарын ..... өдрийн ................ дүгээр 
тогтоолын 5 дугаар хавсралт</t>
  </si>
  <si>
    <t>БОАЖЯ, МЭЕГ, МХЕГ, АНЗДТГ</t>
  </si>
  <si>
    <t xml:space="preserve">Гамшиг, аюулт үзэгдэл, ослын улмаас учирсан хохирлын ДНБ-д эзлэх хувь </t>
  </si>
  <si>
    <t>ЗТХЯ;
АНЗДТГ</t>
  </si>
  <si>
    <t>Тоо, хувь</t>
  </si>
  <si>
    <t>Үнэлэмжийн судалгаа</t>
  </si>
  <si>
    <t>Төрийн болон төрийн бус байгууллага</t>
  </si>
  <si>
    <t>СоЯ, Цагдаагийн газрын тайлан мэдээ, Судалгааны байгууллагуудын тайлан, Мэдээлэл, нийгмийн үнэлгээний дүн</t>
  </si>
  <si>
    <t>Баримт бичгийн шинжилгээ, Социологийн судалгаа, Статистик мэдээлэл</t>
  </si>
  <si>
    <t>СоЯ, Цагдаагийн газрын тайлан мэдээ, Судалгааны байгууллагуудын тайлан мэдээл, Нийгмийн үнэлгээний дүн</t>
  </si>
  <si>
    <t>Баримт бичгийн шинжилгээ, Цахим мэдээллийн сан</t>
  </si>
  <si>
    <t>ЭЗХЯ, БШУЯ, ХНХЯ-ны тайлан, Холбогдох судалгаа, Цахим мэдээллийн сан</t>
  </si>
  <si>
    <t xml:space="preserve">Үйл ажиллагаа 4.1.4.Ялгаатай хэрэгцээт суралцагчдыг боловсролд хамрагдах түвшинийг нэмэгдүүлнэ.
</t>
  </si>
  <si>
    <t>10% нэмэгдүүлнэ</t>
  </si>
  <si>
    <t>15% нэмэгдүүлнэ</t>
  </si>
  <si>
    <t>Үйл ажиллагаа 3.8.2. Төрийн байгууллагууд үндэсний хөгжлийн бодлого, төлөвлөлттэй уялдуулан албан ёсны статистикийг болон захиргааны тоо мэдээлэл болон жендер статистикийг хөгжүүлэх төлөвлөгөө боловсруулж, хэрэгжүүлнэ.</t>
  </si>
  <si>
    <t>45% нэмэгдүүлнэ</t>
  </si>
  <si>
    <t xml:space="preserve">10 мэргэжил </t>
  </si>
  <si>
    <t>20 мэргэжил</t>
  </si>
  <si>
    <t>30% нэмэгдүүлнэ</t>
  </si>
  <si>
    <t>60% нэмэгдүүлнэ</t>
  </si>
  <si>
    <t>Соёлын биет бус өвийг өвлөн уламжлагч</t>
  </si>
  <si>
    <t>Баримт бичгийн шинжилгээ, Түүвэр судалгаа</t>
  </si>
  <si>
    <t>Мэргэжлийн болон дээд боловсрол сургалтын байгууллагын мэдээлэл, Статистик мэдээ</t>
  </si>
  <si>
    <t>Ажил олгогчдын сэтгэл ханамжийн судалгаа, Хөдөлмөр эрхлэлтийн мөшгөх судалгааны тайлан</t>
  </si>
  <si>
    <t>Баримт бичгийн шинжилгээ, Түүвэр судалгаа, Статистик мэдээ</t>
  </si>
  <si>
    <t>Баримт бичгийн шинжилгээ, Түүвэр судалгаа
Статистик мэдээ</t>
  </si>
  <si>
    <t>Баримт бичгийн шинжилгээ, Тоон болон чанарын судалгаа</t>
  </si>
  <si>
    <t>МБС, ДБ-ын сургалтын байгууллагын тайлан,
БШУЯ-ны тайлан</t>
  </si>
  <si>
    <t>БҮТ, Сургалтын цэцэрлэгүүдийн тайлан, мэдээ</t>
  </si>
  <si>
    <t>Хилийн чанад дахь Монголчуудын "Дэлхийн Монголчууд" хөтөлбөрт өгөх үнэлгээ</t>
  </si>
  <si>
    <t>Баримт бичгийн шинжилгээ, Статистик</t>
  </si>
  <si>
    <t>БҮТ, ЕБС-ийн тайлан, мэдээ</t>
  </si>
  <si>
    <t>БЕГ-ийн тайлан, Стандартын хэрэгжилтийн тайлан, дүн мэдээ</t>
  </si>
  <si>
    <t>БШУЯ, ДМБСБЗГ, БЕГ-ийн тайлан, Сэтгэл ханамжийн судалгааны тайлан</t>
  </si>
  <si>
    <t>Цахим систем, үнэлгээний үр дүн, Ашиглалтын тайлан, Статистик, Чанарын үнэлгээ</t>
  </si>
  <si>
    <t>МИҮЗ, МБСБ, Их дээд сургуулийн тайлан, Статистик мэдээлэл</t>
  </si>
  <si>
    <t>Бичиг баримтын шинжилгээ</t>
  </si>
  <si>
    <t>Статистик мэдээ, Баримт бичгийн шинжилгээ, Сэтгэл ханамжийн судалгаа</t>
  </si>
  <si>
    <t>Их дээд, мэргэжлийн болон техникийн боловсрол, Сургалтын байгууллагууд, Насан туршийн боловсролын төвүүд</t>
  </si>
  <si>
    <t>Нарийн ногооны хүлэмж, га</t>
  </si>
  <si>
    <t>Үйл ажиллагаа 5.1.5. Хот, хөдөөгийн боловсролын чанарын ялгааг арилгана.</t>
  </si>
  <si>
    <t>Баримт бичгийн шинжилгээ, Статистик, Сэтгэл ханамжийн судалгаа</t>
  </si>
  <si>
    <t xml:space="preserve">100,000 амьд төрөлтөд ногдох төрөлхийн тэмбүүгийн түвшин </t>
  </si>
  <si>
    <t>112 (өвлийн 32, зуны 88)</t>
  </si>
  <si>
    <t>ЭМЯ-ны төрөлтийн бүртгэл</t>
  </si>
  <si>
    <t>ЭМЯ-ны нас баралтын тайлан мэдээ</t>
  </si>
  <si>
    <t>ЭМЯ-ны дархлаажуулалтын тайлан мэдээ</t>
  </si>
  <si>
    <t>ЭМЯ-ны төрөлтийн бүртгэл мэдээлэл</t>
  </si>
  <si>
    <t>Хүн амын ажил эрхлэлтийн жилийн тайлан, Төрийн албаны зөвлөлийн тайлан</t>
  </si>
  <si>
    <t>ХНХЯ-ны тайлан, мэдээ</t>
  </si>
  <si>
    <t>ГХЯ, Хил хамгаалах ерөнхий газар</t>
  </si>
  <si>
    <t>ХНХЯ болон аймаг, нийслэлийн ЗДТГ-ын хамтарсан үнэлгээ</t>
  </si>
  <si>
    <t>ХНХЯ болон аймаг, нийслэлийн ЗДТГ хамтарсан үнэлгээний тайлан</t>
  </si>
  <si>
    <t>Стандарт хэмжил зүйн газар, МХГ</t>
  </si>
  <si>
    <t>70,000.0 /Өссөн дүнгээр/</t>
  </si>
  <si>
    <t>100,000.0 /Өссөн дүнгээр/</t>
  </si>
  <si>
    <t>1,329.0
264.0</t>
  </si>
  <si>
    <t>1,354.0
279.0</t>
  </si>
  <si>
    <t>1,314.0
255.0</t>
  </si>
  <si>
    <t>Эхний 2000-д 1 сургууль</t>
  </si>
  <si>
    <t>Их дээд сургууль 3500 д жагсаж байна.</t>
  </si>
  <si>
    <t>ХХААХҮЯ, ҮАБЗ</t>
  </si>
  <si>
    <t>95.0
45.0</t>
  </si>
  <si>
    <t>100.0
57.0</t>
  </si>
  <si>
    <t>1. 10.0
2. 4.0</t>
  </si>
  <si>
    <t>1. 5.0
2. 2.0</t>
  </si>
  <si>
    <t>ХХААХҮЯ,ҮАБЗ- -ийн мэдээ</t>
  </si>
  <si>
    <t>ХХААХҮЯ, ҮАБЗ-ийн мэдээ</t>
  </si>
  <si>
    <t xml:space="preserve">Монгол Улсын хүн амын хоол тэжээлийн тулгамдаж буй асуудлын тайлан </t>
  </si>
  <si>
    <t>ЭМЯ, Нийгмийн эрүүл мэндийн төв</t>
  </si>
  <si>
    <t xml:space="preserve">ХЗДХЯ, ГХУСЗ </t>
  </si>
  <si>
    <t>&lt;43.0</t>
  </si>
  <si>
    <t>&lt;82.0</t>
  </si>
  <si>
    <t>МБС, ДБ-ийн эмэгтэй суралцагчийн эзлэх жин 
30.0%</t>
  </si>
  <si>
    <t>МБС, ДБ-ийн эмэгтэй суралцагчийн эзлэх жин 
50.0%</t>
  </si>
  <si>
    <t>Нийслэлийн захиргааны статистик мэдээ</t>
  </si>
  <si>
    <t>БХБЯ,
ТОСК</t>
  </si>
  <si>
    <t>Бичиг үсэг тайлагдалт улсын хэмжээнд 98.5%,
Тоон бичиг үсгийн чадавхын үзүүлэлт 42%</t>
  </si>
  <si>
    <t>СоЯ, ГБХЗХГ</t>
  </si>
  <si>
    <t>УБЕГ,
ГБХЗХГ</t>
  </si>
  <si>
    <t>СоЯ, Аймаг, нийслэлийн ЗДТГ</t>
  </si>
  <si>
    <t xml:space="preserve"> СЯ, ХНХЯ</t>
  </si>
  <si>
    <t>Түүвэр, Нэлэнхүй ажиглалт</t>
  </si>
  <si>
    <t>Ккал</t>
  </si>
  <si>
    <t xml:space="preserve">ЗГХЭГ, Шадар сайдын Ажлын алба </t>
  </si>
  <si>
    <t>Сургалтын үйл ажиллагааны тайлан</t>
  </si>
  <si>
    <t>Зорилт 3.1. Хүнсний бүтээгдэхүүний бэлтгэл, хадгалалт, тээвэрлэлт, түгээлтийн сүлжээн дэх аюулгүй байдлыг хангана.</t>
  </si>
  <si>
    <t>Ам.доллар</t>
  </si>
  <si>
    <t>ХНХЯ, 
БШУЯ, ҮСХ</t>
  </si>
  <si>
    <t>Ширхэг</t>
  </si>
  <si>
    <t>57/192</t>
  </si>
  <si>
    <t>Үйл ажиллагаа 2.3.2. Бүх нийтэд хүний эрхийн ойлголт, мэдлэг, хандлагыг  төлөвшүүлнэ.</t>
  </si>
  <si>
    <t>Хүлэмжийн хийн тооллого хийх арга зүй</t>
  </si>
  <si>
    <t>Үйл ажиллагаа 4.3.3. Зорилтот бүлгүүдэд орон байрны нөхцөлөө сайжруулахад чиглэсэн санхүүжилтийн тогтолцоог бүрдүүлнэ.</t>
  </si>
  <si>
    <t>Үйл ажиллагаа 4.4.2. Ургийн овгийн нэршлийг судалгаанд суурилан шинэчлэн тогтооно.</t>
  </si>
  <si>
    <t>М2/жил</t>
  </si>
  <si>
    <t>М2</t>
  </si>
  <si>
    <t xml:space="preserve">Мкг/м3 </t>
  </si>
  <si>
    <t>Хүн ам орон сууцны тооллогоор</t>
  </si>
  <si>
    <t>БОАЖЯ, СХГ, СГЗ</t>
  </si>
  <si>
    <t xml:space="preserve">
СӨБ-д 30%
ЕБС-д 40%
ДБ-д 50%</t>
  </si>
  <si>
    <t xml:space="preserve">
СӨБ-д 50%
ЕБС-д 50%
</t>
  </si>
  <si>
    <t>УСУГ-ын тайлан</t>
  </si>
  <si>
    <t>Үйл ажиллагаа 4.4.4. Монгол хүний удмын санг хамгаалах, угийн бичиг хөтлөх, уламжлалт мэдлэг, сайн туршлага, угийн бичгийн биет хэлбэрийг сурталчлах, эрсдэлээс урьдчилан сэргийлэх сургалт, нөлөөллийн ажлыг эрчимжүүлнэ.</t>
  </si>
  <si>
    <t>Мянган тонн</t>
  </si>
  <si>
    <t>ҮСХ-ны жилийн тайлан</t>
  </si>
  <si>
    <t xml:space="preserve">ҮСХ-ны тоон судалгаа </t>
  </si>
  <si>
    <t xml:space="preserve">Экспертийн ярилцлага, харьцуулсан судалгаа, Олон улсын туршлага, онолын үндэслэл </t>
  </si>
  <si>
    <t>6 жил</t>
  </si>
  <si>
    <t>Соёлын төв, ордны үйл ажиллагаагаар соёлын боловсролыг хүртэж буй оролцогчид, давхардсан тоо</t>
  </si>
  <si>
    <t>Театр, чуулга, филармони, галерейн урлагийн боловсролын хөтөлбөрт хамрагдагчдын тоо</t>
  </si>
  <si>
    <t>Зорилт 5.5. Хүүхдийн хөдөлмөрийн тэвчишгүй хэлбэр, албадан хөдөлмөрийг устгаж, хөдөлмөрийн хүрээн дэх ялгаварлал, дарамтыг бууруулна.</t>
  </si>
  <si>
    <t>УИХ-ын 2016 оны 42 дугаар тогтоол (699 шүүгч)</t>
  </si>
  <si>
    <t xml:space="preserve">Харьцуулсан судалгаа, Олон Улсын туршлага, онолын үндэслэл </t>
  </si>
  <si>
    <t>Музейн олон нийтийн боловсролын хөтөлбөрт хамрагдсан хүн</t>
  </si>
  <si>
    <t>Олон нийтийн ажилд оролцогчид</t>
  </si>
  <si>
    <t>Shuukh.mn, Live.shuukh.mn цахим хаяг</t>
  </si>
  <si>
    <t>ХЗДХЯ-ны тайлан мэдээ</t>
  </si>
  <si>
    <t xml:space="preserve"> "МУ-ын төрөөс орон нутгийн хамгаалалтын талаар баримтлах бодлого”, Батлан хамгаалахын багц хуулиуд, ЗГ-ын үйл ажиллагааны хөтөлбөр</t>
  </si>
  <si>
    <t xml:space="preserve"> Батлан хамгаалах багц хуулиуд, ЗГ-ын үйл ажиллагааны хөтөлбөр</t>
  </si>
  <si>
    <t xml:space="preserve">Харьцуулсан судалгаа, Олон улсын туршлага, онолын үндэслэл </t>
  </si>
  <si>
    <t>СӨБ - 12,547.0, 6.5%</t>
  </si>
  <si>
    <t>Боловсролын түвшин бүрд - 30</t>
  </si>
  <si>
    <t>Боловсролын түвшин бүрд - 100</t>
  </si>
  <si>
    <t>МБС, ДБ-ийн эмэгтэй багшийн эзлэх жин 
30.0%</t>
  </si>
  <si>
    <t>МБС, ДБ-ийн эмэгтэй багшийн эзлэх жин 
50.0%</t>
  </si>
  <si>
    <t>Системийн боловсруулалт 90.0%</t>
  </si>
  <si>
    <t>Сайжруулалт 100.0%</t>
  </si>
  <si>
    <t xml:space="preserve">Алсын хараа-2050
</t>
  </si>
  <si>
    <t>Индексийн өсөлтийн хувийг тооцсон тайлан</t>
  </si>
  <si>
    <t xml:space="preserve">Зорилт 1.2. Байгалийн үнэ цэн өгөөжийг үнэлэн хамгааллын менежментийг сайжруулж, нэгдсэн удирдлага, хяналтын тогтолцоог бүрдүүлнэ. </t>
  </si>
  <si>
    <t>ХЗДХЯ-ны судалгаа, мэдээ, тайлан</t>
  </si>
  <si>
    <t>Монгол Улсад эмчлэх боломжгүй өвчин эмгэг</t>
  </si>
  <si>
    <t>Шуурхай удирдлагын нэгж бүхий эрүүл мэндийн байгууллага</t>
  </si>
  <si>
    <t>Товлолт дархлаажуулалтын хамралт, Улаанбурхан, гахайн хавдар, улаануудын эсрэг сэргийлэх тарилгын хамралт /2 дахь тун/</t>
  </si>
  <si>
    <t>Эрүүл мэндийн нийт зардалд хувь хүний халааснаас төлөгдсөн төлбөр</t>
  </si>
  <si>
    <t>60/180</t>
  </si>
  <si>
    <t>Эрүүл мэндийн нэмэлт даатгалд хамрагдалт</t>
  </si>
  <si>
    <t>30/180</t>
  </si>
  <si>
    <t>95/179</t>
  </si>
  <si>
    <t>75/179</t>
  </si>
  <si>
    <t>Мэргэшлийн үндэсний хүрээнд бүртгэж, баталгаажуулсан мэргэшил</t>
  </si>
  <si>
    <t>Мэргэшлийн үндэсний хүрээнд бүртгэгдсэн мэргэшил</t>
  </si>
  <si>
    <t>Ажил мэргэжлийн лавлах, мэргэжлийн стандарт</t>
  </si>
  <si>
    <t>Ажлын байраар хангагдсан төгсөгчид (тэргүүлэх салбар, мэргэжлээр, түвшнээр, хүйсээр, байршлаар)</t>
  </si>
  <si>
    <t>Төрөөс дэмжлэг авсан ДБСБ-ын суралцагчид</t>
  </si>
  <si>
    <t>Төрөөс дэмжлэг авсан МБСБ-ын суралцагчид</t>
  </si>
  <si>
    <t>Шинэчилсэн индексээр тусгай зөвшөөрөл авсан сургалтын байгууллага</t>
  </si>
  <si>
    <t>ХЗДХЯ, АТГ, УЕПГ, УДШ</t>
  </si>
  <si>
    <t>ХЗДХЯ, ТЕГ, АТГ</t>
  </si>
  <si>
    <t>СЯ, ЭЗХЯ, МБ</t>
  </si>
  <si>
    <t>БШУЯ, АТГ</t>
  </si>
  <si>
    <t xml:space="preserve">Ардчилсан засаглал судалгаа, АТГ-ын мэдээлэл
</t>
  </si>
  <si>
    <t xml:space="preserve"> БХБЯ, ГЗБГЗЗГ</t>
  </si>
  <si>
    <t>БХБЯ, ГЗБГЗЗГ</t>
  </si>
  <si>
    <t>Эрүүл мэндийн шалтгаан, эрсдэлт гэмт хэрэгт өртсөн мөн жирэмсэлснээс шалтгаалан сургууль завсардсан охидын боловсролын үйлчилгээнд үргэлжлүүлэн хамрагдалт</t>
  </si>
  <si>
    <t>Жендэрийн ялгаварлалгүй амьдрах дадал төлөвшүүлэх богино хугацааны хувилбарт сургалт</t>
  </si>
  <si>
    <t>УУХҮЯ, АМГТГ, ҮСХ</t>
  </si>
  <si>
    <t>БОАЖЯ, МХЕГ, ЦЕГ, ЭМЯ, СоЯ ХХААХҮЯ, ҮСХ, СХЗГ-ын тайлан</t>
  </si>
  <si>
    <t>БОАЖЯ, ҮСХ-ны тайлан</t>
  </si>
  <si>
    <t>9,050 сая төгрөг</t>
  </si>
  <si>
    <t>БОАЖЯ, МХЕГ -ны тайлан</t>
  </si>
  <si>
    <t>БОАЖЯ, МХЕГ-ны тайлан</t>
  </si>
  <si>
    <t>СоЯ, ХХААХҮЯ, БОАЖЯ-ны тайлан</t>
  </si>
  <si>
    <t>Алсын хараа-2050 урт хугацааны бодлогын баримт бичиг, Соёлын тухай хууль</t>
  </si>
  <si>
    <t>Алсын хараа-2050 урт хугацааны бодлогын баримт бичиг, Соёлын салбарын бүс орон нутгийн хөрөнгө оруулалтын мэдээлэл</t>
  </si>
  <si>
    <t>ЭХЯ, ЭЗХЯ, ЧБЗАА</t>
  </si>
  <si>
    <t>3</t>
  </si>
  <si>
    <t xml:space="preserve">Харилцаа холбооны дэд бүтцийн индекс </t>
  </si>
  <si>
    <t>Төслийн материал ажлын хэсгийн дүгнэлт</t>
  </si>
  <si>
    <t>Боловсролын болон үйлдвэрлэгч байгууллагуудын дундын дадлагын баазтай мэргэжил</t>
  </si>
  <si>
    <t>ДШХ-ны гишүүн орнуудын жил бүрийн статистик</t>
  </si>
  <si>
    <t>Боловсролын салбарт эрэгтэй багшийн эзлэх жин</t>
  </si>
  <si>
    <t>1.4, 1.5</t>
  </si>
  <si>
    <t>2.2.32, 2.2.33, 3.5.2, 3.5.3, 3.5.4</t>
  </si>
  <si>
    <t>СЯ, ЦХХХЯ, МБ</t>
  </si>
  <si>
    <t>Үйлдвэрлэлт, экспортын статистик мэдээ, салбарын холбоодын тайлан мэдээ</t>
  </si>
  <si>
    <t>Ерөнхий боловсрол,  мэргэжлийн боловсрл, дээд боловсролын суралцагчийн гүйцэтгэлийн үнэлгээний дундаж</t>
  </si>
  <si>
    <t>Ерөнхий боловсролын нэг багшид ногдох суралцагч</t>
  </si>
  <si>
    <t>Олон улсын болон үндэсний ур чадварын уралдаанд оролцсон амжилт үзүүлсэн багш</t>
  </si>
  <si>
    <t>Олон улсын болон үндэсний ур чадварын уралдаанд амжилт үзүүлсэн суралцагч</t>
  </si>
  <si>
    <t>Олон улсын шалгуурт нийцсэн мэргэжлийн боловсролын сургалтын байгууллага</t>
  </si>
  <si>
    <t>Чанарын үнэлгээний хамрагдалт</t>
  </si>
  <si>
    <t>Хөдөөгийн суралцагчдын цахим сургалтад хамрагдалт</t>
  </si>
  <si>
    <t>Хөдөөгийн багшийн мэргэжлийн хөгжлийн сургалтад хамрагдалт</t>
  </si>
  <si>
    <t>Мэргэшил дээшлүүлсэн төгсөгчид</t>
  </si>
  <si>
    <t>Хөрвөх болон ур чадварын дутагдал нөхөх сургалтад хамрагдсан иргэд</t>
  </si>
  <si>
    <t>2.1.1, 2.1.6, 2.1.9</t>
  </si>
  <si>
    <t>Нийгэм, соёл, эрүүл мэндийн болон бусад салбарын хамтын ажиллагааны хүрээнд мэдлэг, чадвар нэмэгдүүлэх сургалт, үйл ажиллагаанд хамрагдсан бүх насны иргэд</t>
  </si>
  <si>
    <t>2.1.3, 2.1.6, 2.1.9, 2.1.10, 2.1.30</t>
  </si>
  <si>
    <t>2.1.9, 2.1.10, 2.1.43, 1.1.18, 2.1.28</t>
  </si>
  <si>
    <t>2.1.3, 2.1.8, 2.1.10, 2.1.29, 2.2.31, 2.1.37</t>
  </si>
  <si>
    <t>2.1.5, 2.1.30, 2.1.34</t>
  </si>
  <si>
    <t>2.1.2, 2.1.4, 2.1.9, 2.1.29, 2.1.30</t>
  </si>
  <si>
    <t>Сургалтад хамрагдсан тусгай хэрэгцээт суралцагчийн эцэг эх, асран хамгаалагч</t>
  </si>
  <si>
    <t>2.1.11, 2.1.12, 2.1.13, 2.1.14, 2.1.15, 2.1.16, 2.1.17, 2.1.19</t>
  </si>
  <si>
    <t>2.1.18, 2.1.19, 2.1.21</t>
  </si>
  <si>
    <t>Ажил мэргэжлийн чиг баримжаа олгох үйлчилгээ авсан иргэд</t>
  </si>
  <si>
    <t>2.1.25, 2.1.43, 2.1.44</t>
  </si>
  <si>
    <t>2.1.11, 2.1.12, 2.1.13, 2.1.14, 2.1.15, 2.1.16, 2.1.17, 2.1.19, 2.1.22, 2.1.23, 2.1.15</t>
  </si>
  <si>
    <t>Олон улсын эко сургуулийн хөтөлбөрт хамрагдсан ерөнхий боловсролын сургууль, цэцэрлэг</t>
  </si>
  <si>
    <t>2.1.17, 2.1.31, 2.1.34, 2.1.35, 2.1.39, 2.1.40</t>
  </si>
  <si>
    <t xml:space="preserve">2.1.4, 2.1.8, 2.1.34, 2.1.40, 2.1.44
</t>
  </si>
  <si>
    <t xml:space="preserve">1.5.4, 2.1.4, 2.1.7, 2.1.8,
</t>
  </si>
  <si>
    <t>2.1.4, 2.1.7, 2.1.8, 2.1.42</t>
  </si>
  <si>
    <t>Нийгмийн хариуцлагын хүрээнд байгаль орчныг хамгаалах, уур амьсгалын өөрчлөлт, ногоон амьдралын хэв маяг, байгальд ээлтэй үйлдвэрлэл, хэрэглээний дадлыг төлөвшүүлэх чиглэлээр тогтмол мэдээлэл түгээдэг хэвлэл, мэдээллийн байгууллага</t>
  </si>
  <si>
    <t>2.1.9, 2.1.11, 2.1.12, 2.1.29, 2.1.30, 2.1.32, 2.1.43</t>
  </si>
  <si>
    <t>2.1.34, 2.1.35, 2.1.42, 2.1.43, 2.1.44</t>
  </si>
  <si>
    <t xml:space="preserve">2.1
</t>
  </si>
  <si>
    <t>Үйл ажиллагаа 1.6.1. Үндсэн хуулийн цэцийг хүний үндсэн эрх зөрчигдсөн тохиолдлыг хянахад онцгой үүрэгтэй институци болгоно.</t>
  </si>
  <si>
    <t>Өсөлтийн хоцролттой тав хүртэлх насны хүүхэд</t>
  </si>
  <si>
    <t>3.1.13, 3.1.18</t>
  </si>
  <si>
    <t>Хүүхдэд чиглэсэн дэмжлэгт хамрагдсан гэр бүл</t>
  </si>
  <si>
    <t>9.1.7, 2.3.3</t>
  </si>
  <si>
    <t>Хүүхдийн тооноос хамаарч ХАОАТ-ын чөлөөлөлтөд хамрагдах хүн</t>
  </si>
  <si>
    <t>9.2.40, 9.2.36</t>
  </si>
  <si>
    <t>5.5.3</t>
  </si>
  <si>
    <t>2.5.1, 3.2.4</t>
  </si>
  <si>
    <t>2.5.3, 2.5.4</t>
  </si>
  <si>
    <t>Сайн дурын үйлчилгээнд хамрагдсан ахмад настан</t>
  </si>
  <si>
    <t>3.3.1, 3.3.22</t>
  </si>
  <si>
    <t>Хөтөлбөрт хамрагдсан ахмад настан</t>
  </si>
  <si>
    <t>4.1.19, 2.6.5</t>
  </si>
  <si>
    <t>3.3.3, 3.3.7</t>
  </si>
  <si>
    <t>5.5.7, 9.4.4</t>
  </si>
  <si>
    <t>3.1.2, 3.1.5</t>
  </si>
  <si>
    <t>Хөгжлийн бэрхшээлтэй хүн, ахмад настан, хүүхэд зэрэг хүн амын бүлэгт ээлтэй, хүртээмжтэй иргэний барилга байгууламж</t>
  </si>
  <si>
    <t>6.1.3, 9.2.10</t>
  </si>
  <si>
    <t>6, 9</t>
  </si>
  <si>
    <t>Осол гэмтэл гарахад нөлөөлсөн зөрчлийн бууралт</t>
  </si>
  <si>
    <t>Осол гэмтлийг бууруулах чиглэлээр хувийн хэвшил, ОУБ-аас зарцуулсан хөрөнгө</t>
  </si>
  <si>
    <t xml:space="preserve"> 5.5.1</t>
  </si>
  <si>
    <t>Үйл ажиллагаандаа зохистой дадал, аюулын дүн шинжилгээ ба эгзэгтэй цэгийн хяналтын тогтолцоог нэвтрүүлсэн аж ахуйн нэгж</t>
  </si>
  <si>
    <t xml:space="preserve"> 5.3.1</t>
  </si>
  <si>
    <t xml:space="preserve"> 5.3.2</t>
  </si>
  <si>
    <t xml:space="preserve"> 5.2.2</t>
  </si>
  <si>
    <t xml:space="preserve"> 5.2.1</t>
  </si>
  <si>
    <t xml:space="preserve"> 5.4.2</t>
  </si>
  <si>
    <t xml:space="preserve"> 5.4.1</t>
  </si>
  <si>
    <t>Хоол хүнсээр дамжих өвчний дэгдэлт</t>
  </si>
  <si>
    <t>5.6.2</t>
  </si>
  <si>
    <t>Зорилт 4.3. Авлигаас урьдчилан сэргийлэх төр, хувийн хэвшил, иргэний нийгмийн хамтын ажиллагаа, олон нийтийн хяналтыг дээшлүүлнэ.</t>
  </si>
  <si>
    <t>Нийт дутаг дэвсгэрийг хамарсан хувь</t>
  </si>
  <si>
    <t>2.5.16, 8.3.18, 8.3.19, 8.3.21</t>
  </si>
  <si>
    <t>1000 хүнд ногдох нийгмийн ажилтан, сэтгэл зүйч, гэр бүл судлаач</t>
  </si>
  <si>
    <t>Хамгаалах байраар үйлчлүүлэгч</t>
  </si>
  <si>
    <t>Хүүхдийн эсрэг гэмт хэрэг</t>
  </si>
  <si>
    <t>Үйл ажиллагаа 2.1.3. Хүний эрхийн мэдлэг, хандлагыг төрийн удирдах албан тушаалтны томилгоонд болон төрийн албан хаагчийн ур чадварын үнэлэх шалгуурын гол үзүүлэлт болгоно.</t>
  </si>
  <si>
    <t>3, 4</t>
  </si>
  <si>
    <t xml:space="preserve">Үйл ажиллагаа 2.1.6. Монгол Улс дахь хүний эрх, эрх чөлөөний нөхцөл байдлыг үнэлэх индекс боловсруулж, жил бүр гарч буй өөрчлөлтийг хэмжих байдлаар ахиц дэвшил гаргана. </t>
  </si>
  <si>
    <t>Хараа хяналтгүй хүүхэд</t>
  </si>
  <si>
    <t>Үйл ажиллагаа 4.1.4. Авлига, албан тушаалын гэмт хэргийн мэдээлэл хүлээн авах, нууцыг хадгалах тогтолцоог бэхжүүлж, энэ төрлийн гэмт хэргийг илчилсэн, мэдээлсэн хүнийг хамгаалах эрх зүйн үндсийг бүрдүүлнэ.</t>
  </si>
  <si>
    <t>Үйл ажиллагаа 4.1.5. Мөнгө угаах, терроризмтой тэмцэх эрх зүйн орчныг боловсронгуй болгоно.</t>
  </si>
  <si>
    <t>Үйл ажиллагаа 4.1.6. Авлига, албан тушаалын гэмт хэрэг үйлдсэн албан тушаалтны улс, нийгэмд учруулсан мөнгөн хохирлыг тооцож, нөхөн төлүүлэх механизмыг сайжруулна.</t>
  </si>
  <si>
    <t>Үйл ажиллагаа 4.1.7. Санхүүгийн хориг арга хэмжээ авах байгууллагаас (ФАТФ) гаргадаг мөнгө угаах, терроризмыг санхүүжүүлэхтэй тэмцэх арга хэмжээг үр дүнтэй хэрэгжүүлнэ.</t>
  </si>
  <si>
    <t>Зорилт 4.2. Авлигыг үл тэвчих соёлыг төлөвшүүлнэ.</t>
  </si>
  <si>
    <t>Үйл ажиллагаа 4.2.2. Авлигын эсрэг соён гэгээрүүлэх арга хэмжээний үр дүнг үнэлэх аргачлалыг нэвтрүүлнэ.</t>
  </si>
  <si>
    <t> 9</t>
  </si>
  <si>
    <t>Бүх нийтэд хүний эрхийн боловсрол олгох, хүний эрхийн зөрчлөөс урьдчилан сэргийлэхэд чиглэсэн сургалт, сурталчилгааг зохион байгуулах нэгдсэн тогтолцоог бэхжүүлсэн эсэх.</t>
  </si>
  <si>
    <t xml:space="preserve">Хүний эрхийн хангах, хамгаалах үйл ажиллагаанд баримтлах зарчим, хүрээ хязгаарыг оновчтой тодорхойлсон эсэх </t>
  </si>
  <si>
    <t>2, 3</t>
  </si>
  <si>
    <t>Эрчим хүчний хэмнэлттэй орон сууцны зээл авсан өрх</t>
  </si>
  <si>
    <t>Угийн бичиг хөтөлдөг өрх</t>
  </si>
  <si>
    <t>Орон нутгийн төрийн худалдан авалтын хэмжээ</t>
  </si>
  <si>
    <t>Үйл ажиллагаа 4.3.4. Авлигаас урьдчилан сэргийлэх үйл ажиллагаанд олон нийтийг татан оролцуулах механизмыг тодорхой болгох, иргэд, иргэний нийгэм, мэргэжлийн холбоодын байгууллагын чадавхыг сайжруулж, төлөвшүүлэх, хамтын ажиллагааг өргөжүүлэх, хууль, шүүхийн байгууллагуудад итгэх иргэдийн итгэлийг нэмэгдүүлэхэд чиглэсэн арга хэмжээг авч хэрэгжүүлнэ.</t>
  </si>
  <si>
    <t>Үйл ажиллагаа 4.3.5. Шүүх, прокурор, авлигатай тэмцэх байгууллагын авлига, албан тушаалын гэмт хэргийг шалган шийдвэрлэх чадавхыг бэхжүүлж, дотоод, гадаад хамтын ажиллагааг хөгжүүлнэ.</t>
  </si>
  <si>
    <t>Үйл ажиллагаа 2.1.7. Иргэдийн шашин шүтэх, эс шүтэх эрх чөлөөг аливаа хэлбэрээр зөрчихөөс хамгаалахтай холбоотой зарчмыг тодорхойлж, эрх зүйн орчныг боловсронгуй болгоно.</t>
  </si>
  <si>
    <t xml:space="preserve">Үйл ажиллагаа 2.1.9. Хэвлэн нийтлэх эрх чөлөөг бүх талаар хангаж, ёс зүйтэй, мэргэшсэн сэтгүүл зүйг хөгжүүлнэ </t>
  </si>
  <si>
    <t>Овгийн нэршлээ шинэчилсэн иргэн</t>
  </si>
  <si>
    <t>Генийн санд хамрагдсан иргэн</t>
  </si>
  <si>
    <t>Уул уурхай ААН-ийн орон нутгийн төсөвт төвлөрүүлсэн орлого</t>
  </si>
  <si>
    <t>Хөдөө аж ахуйн гаралтай бүтээгдэхүүний нөөцөөр тэргүүлэх сум сууриныг холбосон хатуу хучилттай авто зам</t>
  </si>
  <si>
    <t>1.3.1, 1.3.3, 1.3.7, 1.5.10</t>
  </si>
  <si>
    <t>Шинээр нэмэгдсэн хяналтын камер</t>
  </si>
  <si>
    <t>Шинээр нэмэгдсэн логистикийн төв өссөн дүнгээр</t>
  </si>
  <si>
    <t>Шинээр нэмэгдсэн терминал өссөн дүнгээр</t>
  </si>
  <si>
    <t>Шинээр нэмэгдсэн цогцолбор өссөн дүнгээр</t>
  </si>
  <si>
    <t>Шинээр нэмэгдсэн хуурай боомт өссөн дүнгээр</t>
  </si>
  <si>
    <t>Барилгын ажлын гүйцэтгэл</t>
  </si>
  <si>
    <t>Жижиг, дунд үйлдвэрлэл, үйлчилгээний салбарт шинээр бий болгосон ажлын байрны тоо</t>
  </si>
  <si>
    <t>Үйл ажиллагаа 2.5.3. Хууль сахиулах, мөрдөн шалгах ажиллагаа болон гүйцэтгэх ажлын явцад хүний эрхийг хангах, хамгаалах, хяналтын тогтолцоог сайжруулах, алба хаагчдын мэдлэг хандлагыг өөрчлөх олон талт арга хэмжээг хэрэгжүүлнэ.</t>
  </si>
  <si>
    <t>Хичээлээс гадуурх үйл ажиллагаанд тогтмол хамрагддаг хүүхэд</t>
  </si>
  <si>
    <t xml:space="preserve">Зорилго 3. Мэргэшсэн төрийн албыг төлөвшүүлж, төрийн бүтээмжийг дээшлүүлнэ. </t>
  </si>
  <si>
    <t>Үйл ажиллагаа 1.1.1. Хөгжлийн ирээдүйтэй хот, сууриныг тодорхойлох суурь судалгааг хийж, төлөвлөлтийг оновчтой болгоно</t>
  </si>
  <si>
    <t>Зорилт 3.1. Төрийн үйлчилгээний орон зай, цаг хугацааны хамаарлыг бууруулж, тэгш хүртээмжтэй хүргэнэ.</t>
  </si>
  <si>
    <t>Зорилт 1.2. Үндэсний орон зайн өгөгдлийн системийг хэрэглээнд нэвтрүүлнэ</t>
  </si>
  <si>
    <t>Үйл ажиллагаа 3.1.1. Цахим засаглалын дижитал дэд бүтцийг бий болгоно.</t>
  </si>
  <si>
    <t xml:space="preserve"> 2.7.1</t>
  </si>
  <si>
    <t>Сургалт нөлөөллийн ажилд хамрагдсан хүн</t>
  </si>
  <si>
    <t>Барилгын материалын хэрэгцээний дотоодын хангамж</t>
  </si>
  <si>
    <t>Үйл ажиллагаа 3.1.3. Хөгжлийн бодлого, төлөвлөлтийн асуудал эрхэлсэн төрийн захиргааны төв байгууллагын үйл ажиллагааны тогтвортой байдлыг хангаж, эрх зүй, зохион байгуулалт, үйл ажиллагааг боловсронгуй болгож, бодлогын судалгаа хийх хүний нөөцийн чадавхыг бэхжүүлнэ.</t>
  </si>
  <si>
    <t>Хөдөлмөр эрхэлж байгаа боловч ядуурлын шугамаас доогуур хэрэглээтэй хүн ам</t>
  </si>
  <si>
    <t>Шинээр нэмэгдсэн бүтээгдэхүүн</t>
  </si>
  <si>
    <t>Үйл ажиллагаа 1.2.3. Үндэсний хаягийн мэдээллийн нэгдсэн системийг сайжруулж хэрэглээнд нэвтрүүлнэ.</t>
  </si>
  <si>
    <t>Зорилт 2.1. Хөдөө аж ахуйн үйлдвэрлэлийг эрчимжүүлж бүтээмжийг нэмэгдүүлнэ.</t>
  </si>
  <si>
    <t>Үйл ажиллагаа 2.1.1. Иргэд аж ахуй нэгж хоорондын хорших хамтран ажиллах үйл ажиллагааг хөгжлийн ирээдүйтэй сум сууринд өргөжүүлнэ.</t>
  </si>
  <si>
    <t>Хөөргөсөн бага оврын хиймэл дагуул</t>
  </si>
  <si>
    <t>Үйлдвэрлэлд нэвтрүүлсэн биотехнологийн бүтээгдэхүүн</t>
  </si>
  <si>
    <t xml:space="preserve">Зорилт 3.2. Төрийн үйл ажиллагааны цахим шилжилтийг эрчимжүүлж, мэдээллийн аюулгүй байдлыг хангана. </t>
  </si>
  <si>
    <t>Зорилго 1. Үндэсний нэгдмэл үнэт зүйлээ эрхэмлэн дээдэлсэн, эх оронч, ёс суртахуунтай иргэнийг төлөвшүүлнэ.</t>
  </si>
  <si>
    <t>Зорилт 1.1. Үндэсний бахархлыг түгээн дэлгэрүүлж, эв нэгдлийг бэхжүүлнэ.</t>
  </si>
  <si>
    <t>Хөөргөсөн холбооны хиймэл дагуул</t>
  </si>
  <si>
    <t>Үйл ажиллагаа 1.1.1. Түүх, соёлын судалгааг олон улсын эргэлтэд оруулна.</t>
  </si>
  <si>
    <t>Туршилт, хөгжүүлэлтийн бааз</t>
  </si>
  <si>
    <t>Үйл ажиллагаа 1.1.2. Соёлын өвийн оршин тогтнох чадавхыг бэхжүүлж, үнэ цэн, ач холбогдлыг нэмэгдүүлнэ.</t>
  </si>
  <si>
    <t>Олон улсын итгэмжлэл бүхий нээлттэй судалгааны төв, лаборатори</t>
  </si>
  <si>
    <t>Үйл ажиллагаа 1.1.3. Үндэсний болон сонгодог урлаг, орчин үеийн урлагийн шинэ урсгалыг хөгжүүлнэ.</t>
  </si>
  <si>
    <t>Үйл ажиллагаа 1.1.4. Уран бүтээлчдийн үндэсний болон олон улсын хэмжээний уралдаан наадамд оролцох оролцоог нэмэгдүүлнэ.</t>
  </si>
  <si>
    <t>Гадаадад хэвлүүлсэн импакт фактор өндөртэй эрдэм, шинжилгээний сэтгүүлд хэвлүүлсэн өгүүлэл</t>
  </si>
  <si>
    <t>Үйл ажиллагаа 1.1.5. Тамирчдын олимп, дэлхийн түвшний спортын амжилтыг ахиулна.</t>
  </si>
  <si>
    <t>Зорилт 1.2. Нүүдлийн ахуй, соёлын илэрхийллийн олон төрлийг хөхиүлэн дэмжинэ.</t>
  </si>
  <si>
    <t>Үйл ажиллагаа 1.2.1. Нүүдлийн соёл иргэншлийн онцлогийг хадгалсан орон зайг бий болгож өргөжүүлнэ.</t>
  </si>
  <si>
    <t>"Монголын хаан ширхэгт" гэрчлэх тэмдэгт бүхий ноос, ноолууран брэнд бүтээгдэхүүнийг экспортод гаргасан аж ахуйн нэгж</t>
  </si>
  <si>
    <t>Зорилт 1.3. Иргэдийн монгол хэл, бичгийн хэрэглээг нэмэгдүүлнэ.</t>
  </si>
  <si>
    <t>Зорилт 1.4. Нийгмийн соён гэгээрлийг нэмэгдүүлж, иргэдэд эерэг, бүтээлч хандлагыг төлөвшүүлнэ.</t>
  </si>
  <si>
    <t>Үйл ажиллагаа 1.4.1. Бүх нийтийн соёлын боловсролыг дээшлүүлнэ.</t>
  </si>
  <si>
    <t>Нийт экспортод эзэлж буй хөдөө аж ахуйн гаралтай бүтээгдэхүүн</t>
  </si>
  <si>
    <t>Үйл ажиллагаа 1.4.3. Соёлын бүтээгдэхүүн, үйлчилгээг нэмэгдүүлнэ.</t>
  </si>
  <si>
    <t>Үйл ажиллагаа 1.4.4. Иргэдийг соён гэгээрүүлэх үйлчилгээний хүртээмжийг нэмэгдүүлнэ.</t>
  </si>
  <si>
    <t>Зорилго 2. Хүн амд эрүүл амьдралын хэв маягийг төлөвшүүлж, өвчлөл нас баралтыг бууруулна.</t>
  </si>
  <si>
    <t>Зорилт 2.1. Иргэдийн эрүүл мэндийн мэдлэгийг дээшлүүлж, зонхилон тохиолдох халдварт бус өвчнийг бууруулна.</t>
  </si>
  <si>
    <t>Үйл ажиллагаа 2.1.1. Иргэдийг өвчин эмгэгээс урьдчилан сэргийлэх, эрт илрүүлэх үзлэгт хамрагдах зан үйлийг хэвшүүлнэ.</t>
  </si>
  <si>
    <t>Үйл ажиллагаа 2.1.2. Халдварт бус өвчний эрсдэлт хүчин зүйлийг бууруулах, олон нийтэд суурилсан нийгмийн эрүүл мэндийн арга хэмжээг өргөжүүлнэ.</t>
  </si>
  <si>
    <t>Үйл ажиллагаа 2.1.3. Монгол Улсад оношлогдон эмчлэгдэхгүй байгаа өвчин эмгэгийг бууруулж, иргэд эрүүл мэндийн тусламж үйлчилгээг эх орондоо бүрэн авдаг болох.</t>
  </si>
  <si>
    <t>Зорилт 2.2. Нийгмийн эрүүл мэндийн ноцтой байдлын үеийн бэлэн байдлыг сайжруулах, зонхилон тохиолдох халдварт өвчнийг бууруулна.</t>
  </si>
  <si>
    <t>Үйл ажиллагаа 2.2.1. Эрт сэрэмжлүүлэг хариу арга хэмжээ авах, эрсдэлийн удирдлагын чадавхыг бэхжүүлнэ.</t>
  </si>
  <si>
    <t>Төвлөрсөн ус хангамжийн эх үүсвэрээс хангагдах хэрэглэгч</t>
  </si>
  <si>
    <t>Үерийн эрсдэл</t>
  </si>
  <si>
    <t>Үйл ажиллагаа 2.2.2. Нийгмийн эрүүл мэндийн ноцтой байдал, гамшиг, онцгой байдлын үеийн эрүүл мэндийн салбарын нөөцийн бэлэн байдлыг бүрдүүлнэ.</t>
  </si>
  <si>
    <t>Үйл ажиллагаа 2.2.3. Шинэ болон сэргэн тархаж байгаа халдварт өвчнийг эрсдэлт хүчин зүйлтэй уялдуулан судлах, хариу арга хэмжээ авах, дархлаажуулалтын хамралтыг нэмэгдүүлнэ.</t>
  </si>
  <si>
    <t>УБ хот дахь инженерийн дэд бүтцийн өөрчлөлт</t>
  </si>
  <si>
    <t>Зорилт 2.3. Иргэдэд үзүүлэх тусламж үйлчилгээний төвлөрлийг сааруулж, хүртээмжийг нэмэгдүүлнэ.</t>
  </si>
  <si>
    <t>Дата төв</t>
  </si>
  <si>
    <t>Үйл ажиллагаа 2.3.1. Анхан шатны тусламж үйлчилгээнд бүх нийтийн эрүүл мэндийн хамралтыг нэмэгдүүлнэ.</t>
  </si>
  <si>
    <t>Үйл ажиллагаа 2.3.2. Иргэдэд үзүүлэх төрөлжсөн мэргэшлийн тусламж үйлчилгээний хүртээмжийг нэмэгдүүлнэ.</t>
  </si>
  <si>
    <t>Нийгмийн суурь үйлчилгээний хүртээмж: Харилцаа холбооны үйлчилгээг хүртдэг хүн ам</t>
  </si>
  <si>
    <t>Үйл ажиллагаа 2.3.3. Иргэдэд үзүүлэх урт хугацааны тусламж үйлчилгээ (сэргээн засах, сувилахуй, хөнгөвчлөх)-г нэмэгдүүлнэ.</t>
  </si>
  <si>
    <t>Зорилт 2.4. Эрүүл мэндийн тусламж үйлчилгээтэй холбоотойгоор иргэдэд учрах санхүүгийн эрсдэлийг бууруулна.</t>
  </si>
  <si>
    <t>Үйл ажиллагаа 2.4.1. Эрүүл мэндийн тусламж, үйлчилгээнд гүйцэтгэлийн санхүүжилтийг бүрэн нэвтрүүлнэ.</t>
  </si>
  <si>
    <t>Засварын төв</t>
  </si>
  <si>
    <t>Үйл ажиллагаа 2.4.2. Эрүүл мэндийн даатгал, нэмэлт даатгалыг хөгжүүлнэ.</t>
  </si>
  <si>
    <t>Зорилт 2.5. Эмийн чанар аюулгүй байдал, хүртээмжийг сайжруулна.</t>
  </si>
  <si>
    <t>Үйл ажиллагаа 2.5.1. Эмийн чанар, аюулгүй байдал, хяналтыг сайжруулна.</t>
  </si>
  <si>
    <t>Үйл ажиллагаа 2.5.2. Иргэдэд эмийн зохистой хэрэглээг төлөвшүүлж, нянгийн тэсвэржилтээс сэргийлнэ.</t>
  </si>
  <si>
    <t>Үйл ажиллагаа 2.5.3. Алслагдсан дүүрэг, орон нутгийн иргэдэд зайлшгүй шаардлагатай эмийн хангамж, хүртээмжийг сайжруулна.</t>
  </si>
  <si>
    <t>Зорилго 3. Боловсрол болон хөдөлмөрийн зах зээлийн нийц сайжруулна.</t>
  </si>
  <si>
    <t>Шатахуун хангамж</t>
  </si>
  <si>
    <t>Зорилт 3.1. Хөдөлмөрийн зах зээлийн эрэлт, шаардлагад нийцсэн хүний нөөцийн нийлүүлэлтийг нэмэгдүүлнэ.</t>
  </si>
  <si>
    <t>Үйл ажиллагаа 3.1.2. Мэргэшлийн түвшний үндэсний хүрээг нэвтрүүлнэ.</t>
  </si>
  <si>
    <t>Бүс нутагт нэмэгдсэн стандартад нийцсэн орон нутгийн нисэх буудал</t>
  </si>
  <si>
    <t>Үйл ажиллагаа 3.1.3. Тэргүүлэх чиглэлийн мэргэжлээр хүний нөөцийг бэлтгэнэ.</t>
  </si>
  <si>
    <t>Үйл ажиллагаа 3.1.4. Их, дээд сургууль, политехник коллеж, мэргэжлийн сургалт, үйлдвэрлэлийн төвүүдийн сургалтын хөтөлбөрийн индексийг шинэчилж, хөтөлбөрийн нийцлийг сайжруулна.</t>
  </si>
  <si>
    <t>Зорилт 4.1. Авлига, албан тушаалын гэмт хэргийн ялын бодлогыг чангатгаж, хэрэгжилтийг сайжруулна.</t>
  </si>
  <si>
    <t>Үйл ажиллагаа 3.1.6. Ажлын байранд болон үйлдвэрлэлийн орчин дахь хувилбарт сургалтыг нэмэгдүүлнэ.</t>
  </si>
  <si>
    <t>Үйл ажиллагаа 3.1.7. Мэргэжлийн болон дээд боловсролын сургалтын байгууллагыг төрөлжүүлэн хөгжүүлнэ.</t>
  </si>
  <si>
    <t>Үйл ажиллагаа 3.1.8. Боловсрол болон үйлдвэрлэгч, бизнесийн олон талт хамтын ажиллагаа, түншлэлийн үр дүнг нэмэгдүүлнэ.</t>
  </si>
  <si>
    <t>Зорилго 4. Боловсролын үйлчилгээний тэгш хүртээмжийг нэмэгдүүлнэ.</t>
  </si>
  <si>
    <t>Хөгжлийн ирээдүйтэй сум сууринд байгуулсан логистик терминал цогцолбор</t>
  </si>
  <si>
    <t>Зорилт 4.1. Иргэд хөгжлийн онцлог хэрэгцээ, нийгэм-эдийн засгийн нөхцөл байдал, байршил, үндэс угсаа, эх хэлийг үл харгалзан боловсролд тэгш хамрагдалтыг нэмэгдүүлнэ.</t>
  </si>
  <si>
    <t>Үйл ажиллагаа 4.1.1. Бүх түвшний боловсролын сургалтын ижил тэгш орчиныг бий болгоно.</t>
  </si>
  <si>
    <t>Үйл ажиллагаа 4.1.2. Хүүхдийн тооны өсөлттэй уялдуулан суудлын тоог үе шаттайгаар нэмэгдүүлнэ.</t>
  </si>
  <si>
    <t>Их засвар</t>
  </si>
  <si>
    <t>Үйл ажиллагаа 4.1.3. Бүх түвшний боловсролын сургалтын хэрэглэгдэхүүн, сурах бичгийн хүртээмжийг нэмэгдүүлнэ.</t>
  </si>
  <si>
    <t>Үйл ажиллагаа 4.1.1. Авлига, албан тушаалын гэмт хэргийн ялын бодлогыг чангатгах чиглэлээр эрх зүйн зохицуулалтыг боловсронгуй болгоно.</t>
  </si>
  <si>
    <t>Ээлжит засвар</t>
  </si>
  <si>
    <t>Үйл ажиллагаа 4.1.5. Боловсролын салбарт жендерийн тэгш байдлыг хангана.</t>
  </si>
  <si>
    <t>Зорилго 5. Боловсролын үйлчилгээний чанарыг дээшлүүлнэ.</t>
  </si>
  <si>
    <t>Зорилт 5.1. Бүх түвшний боловсролын байгууллагын чанарыг баталгаажуулна.</t>
  </si>
  <si>
    <t>Кластерын төслийн хэрэгжилт</t>
  </si>
  <si>
    <t>Үйл ажиллагаа 5.1.1. Бүх түвшний боловсролын багшийн чадавхыг дээшлүүлнэ.</t>
  </si>
  <si>
    <t>Үйл ажиллагаа 5.1.2. Бүх түвшний суралцагчийн олон улсад өрсөлдөх чадварыг дээшлүүлнэ.</t>
  </si>
  <si>
    <t>Хэрэгжсэн төсөл хөтөлбөр</t>
  </si>
  <si>
    <t>Үйл ажиллагаа 5.1.3. Бүх түвшний боловсролын байгууллагын олон улсад өрсөлдөх чадварыг дээшлүүлнэ.</t>
  </si>
  <si>
    <t>Зорилт 5.2. Иргэд насан туршдаа суралцаж, хөгжих боломжийг нэмэгдүүлнэ.</t>
  </si>
  <si>
    <t>Бүс нутагт хөгжүүлсэн брэнд</t>
  </si>
  <si>
    <t>Үйл ажиллагаа 5.2.1. Иргэдийг нийслэл, орон нутаг, бүс нутагт нь насан туршийн суралцахуй, чадавхжуулах хөтөлбөрт хамруулна.</t>
  </si>
  <si>
    <t>Үйл ажиллагаа 5.2.2. Их, дээд сургууль, политехник коллеж, мэргэжлийн сургалт, үйлдвэрлэлийн төвүүдэд төгсөгчдийн насан туршдаа хөгжих, суралцах боломжийг бүрдүүлнэ.</t>
  </si>
  <si>
    <t>Үйл ажиллагаа 5.2.3. Албан бус боловсрол, амьдрах орчноос мэдлэг чадвар эзэмшсэн иргэдийн хөдөлмөр эрхлэлтийг нэмэгдүүлнэ.</t>
  </si>
  <si>
    <t>Үйл ажиллагаа 5.2.4. Иргэд, олон нийтийн агаарын бохирдлыг бууруулах санаачилга, сайн шийдлийг дэмжин дэлгэрүүлэх, эрчим хүчний хэмнэлттэй цэвэр технологийг сурталчлан таниулах, эрүүл мэндээ хамгаалах нөлөөллийн ажлыг тасралтгүй зохион байгуулж, иргэдийн хандлага, дадлыг өөрчилнө.</t>
  </si>
  <si>
    <t>Үйл ажиллагаа 5.2.5. Тогтвортой хөгжил, хаягдалгүй эдийн засаг, уур амьсгалын өөрчлөлтийн асуудлаар бүх шатны сургалтын хөтөлбөрийг баяжуулж, багш, ажилчдыг чадавхжуулан байгаль орчноо хамгаалах уламжлалт ёс заншил, байгальд ээлтэй амьдралын хэв маягийг иргэд, хүүхэд, залууст төлөвшүүлнэ.</t>
  </si>
  <si>
    <t>Үйл ажиллагаа 5.2.6. Хэвлэл мэдээллийн бүх төрлийн сувгаар нийгмийн хариуцлагыг төлөвшүүлэх зорилгоор тогтвортой хөгжил, ногоон эдийн засаг, ногоон ажлын байр, ногоон амьдралын хэв маяг, байгальд ээлтэй үйлдвэрлэл, хэрэглээний талаарх мэдээллийг тогтмол түгээнэ.</t>
  </si>
  <si>
    <t xml:space="preserve">Үйл ажиллагаа 5.2.7. Уур амьсгалын өөрчлөлтөөс хүний эрүүл мэндэд үзүүлэх нөлөөллийг үнэлнэ. </t>
  </si>
  <si>
    <t>Байгаль түүх соёлын онцлог бүхий аялал жуулчлалын брэнд бүтээгдэхүүн үйлчилгээ</t>
  </si>
  <si>
    <t>Зорилт 1.1. Хүн амын төрөлтийг тогтвортой түвшинд хадгална.</t>
  </si>
  <si>
    <t>Аялал жуулчлалын цахим хандалт</t>
  </si>
  <si>
    <t xml:space="preserve">Соёлын салбарын ДНБ-д эзлэх хувь (бүс нутагт) </t>
  </si>
  <si>
    <t>Үйл ажиллагаа 6.3.1. Нийгмийн халамжийн үйлчилгээг зорилтот бүлгийн иргэдийн ялгаатай хэрэгцээнд нийцүүлэн шинэчилнэ.</t>
  </si>
  <si>
    <t>Зорилго 1. Анхдагч экосистемийн тэнцвэрт байдлыг хадгалж, үр өгөөжийг нэмэгдүүлнэ.</t>
  </si>
  <si>
    <t>Зорилт 1.1. Тусгай хамгаалалттай газар нутгийн сүлжээг өргөжүүлж, хамгаалалтын менежментийн үр ашгийг сайжруулна.</t>
  </si>
  <si>
    <t>Үйл ажиллагаа 1.1.1. Өвөрмөц экосистем, түүх, соёлын дурсгалт газар нутгийг улсын тусгай хамгаалалтад авна.</t>
  </si>
  <si>
    <t>Үйл ажиллагаа 1.1.2. Тусгай хамгаалалттай газар нутагт олон талын оролцоотой байгаль хамгааллын менежментийг хэрэгжүүлж, үр ашгийг сайжруулна</t>
  </si>
  <si>
    <t>Жуулчдын аюулгүй байдалд учирсан гэмт хэргийн төрлүүдийн бууралт</t>
  </si>
  <si>
    <t>Жуулчдын аюулгүй байдлыг хангах зорилгоор үзүүлсэн эрүүл мэндийн үйлчилгээ</t>
  </si>
  <si>
    <t xml:space="preserve">Үйл ажиллагаа 1.2.4. Олон талын оролцоонд тулгуурласан байгаль хамгааллын менежментийг сайжруулна. </t>
  </si>
  <si>
    <t>Зорилго 2. Байгалийн нөөц баялгийг нөхөн сэргээж, хомсдолыг бууруулан зохистой ашиглалтыг бий болгоно.</t>
  </si>
  <si>
    <t xml:space="preserve">Үйл ажиллагаа 4.2.5. Төрийн үйлчилгээний шударга, хариуцлагатай, ил тод байдлыг хангах, авлигын бүх хэлбэрийг таслан зогсооход чиглэсэн хяналтыг сайжруулж, нээлттэй мэдээллийн ил тод байдлын хэрэгжилтийг зохион байгуулах үнэлгээ хийх, зөвлөмж гаргах чиг үүрэг бүхий зөвлөлийн үйл ажиллагааг эрчимжүүлнэ </t>
  </si>
  <si>
    <t>Оролцогч талуудад үзүүлсэн төрийн дэмжлэг</t>
  </si>
  <si>
    <t>Аялал жуулчлалыг хөгжүүлэх, сурталчлан таниулах чиглэлээр төр, хувийн хэвшлийн хамтын ажиллагааны хүрээнд зохион байгуулсан олон улсын болон үндэсний арга хэмжээ</t>
  </si>
  <si>
    <t>Стандартын шаардлага хангаж, шинээр нэмэгдсэн бүтээгдэхүүн үйлчилгээ</t>
  </si>
  <si>
    <t>Шинээр болон шинэчлэн боловсруулж, мөрдүүлсэн стандарт</t>
  </si>
  <si>
    <t>Шинээр нэмэгдсэн аялал жуулчлалын бүтээгдэхүүн үйлчилгээ</t>
  </si>
  <si>
    <t>Шинээр бий болох ажлын байр</t>
  </si>
  <si>
    <t>Газрын тос уламжлалт бус газрын тос, ус дамжуулах хоолойн төлөвлөлт, бүтээн байгуулалтыг экосистемд сөрөг нөлөө багатай аргаар хэрэгжүүлсэн төсөл</t>
  </si>
  <si>
    <t>Металлурги-химийн үйлдвэрийн цогцолбор</t>
  </si>
  <si>
    <t>Хөгжлийн ирээдүйтэй сууринд байгуулсан үйлдвэрлэл технологийн парк</t>
  </si>
  <si>
    <t>Стандартад нийцсэн угаалгын ванн</t>
  </si>
  <si>
    <t>Тайван байдлыг баталгаажуулсан өвчин</t>
  </si>
  <si>
    <t>1. Өргөтгөсөн бүсийн лаборатори 
2. шинэчилсэн лаборатори</t>
  </si>
  <si>
    <t>ХАА-н биржид арилжаалагдаж буй бүтээгдэхүүн</t>
  </si>
  <si>
    <t xml:space="preserve">Үйл ажиллагаа 2.1.1. Доройтсон ойг нөхөн сэргээх, хот суурины ногоон байгууламжийг нэмэгдүүлэх, хамгаалалтын ойн зурвас байгуулж, агро ойжуулалтыг хөгжүүлэх замаар "Тэрбум мод" үндэсний хөдөлгөөнийг хэрэгжүүлнэ. </t>
  </si>
  <si>
    <t>Үйл ажиллагаа 2.1.2. Ойн хөнөөлт шавжийн тархалтыг байгальд ээлтэй аргаар хязгаарлаж, голомтыг бүрэн хяналтад авна.</t>
  </si>
  <si>
    <t>Үйл ажиллагаа 2.1.3. Ойн экосистемийг хамгаалах, сэргэн ургалтыг дэмжих арга хэмжээг хэрэгжүүлнэ.</t>
  </si>
  <si>
    <t>Үйл ажиллагаа 2.1.4. Ойн менежментийн төлөвлөгөөнд үндэслэсэн эрэлтэд суурилсан зохистой ашиглалтыг хэрэгжүүлэх замаар хууль бус мод бэлтгэлийг бууруулна.</t>
  </si>
  <si>
    <t>Үйл ажиллагаа 2.1.5. Ойн түймрээс урьдчилан сэргийлж, эрсдэлийг бууруулах дэвшилтэт технологийг нэвтрүүлж, чадавхыг бэхжүүлнэ</t>
  </si>
  <si>
    <t>Үйл ажиллагаа 2.1.6. Ойн цэвэрлэгээний нөөцийг эдийн засгийн эргэлтэд оруулах, дэвшилтэт технологи, инновацыг нэвтрүүлнэ.</t>
  </si>
  <si>
    <t>Зорилт 2.2. Биологийн олон янз байдлын ашиглалтын нөөцийг бүсчлэн бий болгож, байгалиас шууд авч ашиглах дарамтыг бууруулж, хомстлоос сэргийлнэ.</t>
  </si>
  <si>
    <t>Үйл ажиллагаа 2.2.2. Ургамал, амьтны тархац, нөөцийн судалгааг улсын хэмжээнд үе шаттай хийж нөөцийн өөрчлөлтийг шинэчлэн тогтооно.</t>
  </si>
  <si>
    <t>Үйл ажиллагаа 2.2.3. Ашиглалтад өртөмтгий, уур амьсгалын өөрчлөлтөд эмзэг болон нэн ховор, ховор амьтан, ургамлыг зориудаар өсгөн үржүүлж, тарималжуулах, тархац нутгийг хамгаалах арга хэмжээ авна.</t>
  </si>
  <si>
    <t>Илүү цагаар ажиллагчдын нийт ажиллагчдад эзлэх хувь (долоо хоногт 48 цагаас илүү)</t>
  </si>
  <si>
    <t>Нийлүүлэлт, хадгалалт, тээвэрлэлтийн сүлжээ</t>
  </si>
  <si>
    <t>Үйл ажиллагаа 2.2.1. Монгол орны ургамал (7702 зүйл), амьтан (756 зүйл сээр нуруутан болон бусад сээр нуруугүйтэн)-ы аймгийн бүх зүйлийг олон улсын "Улаан данс"-ны үнэлгээгээр үнэлж, ховордсон зүйлийн хамгааллын арга замыг тодорхойлж хэрэгжүүлнэ.</t>
  </si>
  <si>
    <t>Бэлчээрийн усан хангамж</t>
  </si>
  <si>
    <t>Ургамлын тосны хангамж</t>
  </si>
  <si>
    <t xml:space="preserve">Зорилт 2.3. Хөрсийг хамгаалах, нөхөн сэргээх, элсний нүүдлийг хязгаарлах дэвшилтэт технологи, инновацыг нэвтрүүлэх замаар цөлжилт, газрын доройтлыг бууруулна. </t>
  </si>
  <si>
    <t>Бүх төрлийн будааны хангамж</t>
  </si>
  <si>
    <t>Ажиллагчдын дундаж цалин</t>
  </si>
  <si>
    <t>Хүнсний ногооны хангамж</t>
  </si>
  <si>
    <t>Цалинтай ажиллагчийн цагийн дундаж хөлс</t>
  </si>
  <si>
    <t>Үйл ажиллагаа 3.1.3. Ус намгархаг газар, булаг шандын эхийг хашиж хамгаалах, цэвдгийн хайлах үйл явцыг сааруулна.</t>
  </si>
  <si>
    <t>Төмсний хангамж</t>
  </si>
  <si>
    <t>Улаан буудайн хангамж</t>
  </si>
  <si>
    <t>Зорилт 3.2. Усны нөөцийн зохистой ашиглалтыг хэвшүүлнэ.</t>
  </si>
  <si>
    <t>Үйл ажиллагаа 3.2.1. Усны үнэлэмжийг нэмэгдүүлж, ус ашигласны төлбөрийн орлогын зарцуулалтыг оновчтой болгоно.</t>
  </si>
  <si>
    <t>Үйл ажиллагаа 3.2.2. Усны ашиглалтыг бүрэн тоолууржуулж, үр ашиг, хэмнэлтийг сайжруулна.</t>
  </si>
  <si>
    <t xml:space="preserve">Үйл ажиллагаа 3.2.5. Хөдөө аж ахуйн салбарт ус ашигласны төлбөр тогтоож, зохистой хэрэглээг нэмэгдүүлнэ. </t>
  </si>
  <si>
    <t>Үйл ажиллагаа 3.2.6. Рашааны судалгааг эрчимжүүлж, сувиллын зориулалтаар рашааны нөөцийг зохистой ашиглах, байгаль орчны стандарт нормыг чанд мөрдүүлнэ.</t>
  </si>
  <si>
    <t>Улсын газар зохион байгуулалтын ерөнхий төлөвлөгөөнд туссан улсын тусгай хамгаалалтад авсан газар</t>
  </si>
  <si>
    <t>Үйл ажиллагаа 4.1.4. Орон сууц, гэр байшингийн дулаан алдагдлыг бууруулж, эрчим хүчний хэмнэлттэй, хаягдал багатай халаалтын технологи, бүтээгдэхүүнийг нэвтрүүлнэ.</t>
  </si>
  <si>
    <t>Үйл ажиллагаа 4.1.5. Пассив, тэг барилга зэрэг эрчим хүч, материалын хэмнэлттэй, дулааны алдагдалгүй ногоон барилгыг нэмэгдүүлнэ</t>
  </si>
  <si>
    <t>Үйл ажиллагаа 4.1.6. Насжилттай автотээврийн хэрэгслийн импортыг хязгаарлаж, байгальд ээлтэй цахилгаан тэжээлт болон хийгээр ажилладаг автомашины хэрэглээг нэмэгдүүлнэ.</t>
  </si>
  <si>
    <t>Үйл ажиллагаа 4.1.7. Евро-5 ба түүнээс дээш ангиллын стандартын бензин, дизель түлшний хэрэглээг нэмэгдүүлнэ.</t>
  </si>
  <si>
    <t>Осолд өртөгч</t>
  </si>
  <si>
    <t>Эрх зүйг орчныг боловсронгуй болгосон эсэх</t>
  </si>
  <si>
    <t>Үйл ажиллагаа 4.2.2. Ус бохирдуулагч аж ахуйн нэгж байгууллагын хаягдал бохир усыг тоолууржуулна</t>
  </si>
  <si>
    <t>Үйл ажиллагаа 4.2.4. Аюултай хог хаягдлыг цуглуулж, түр хадгалах, тээвэрлэх, дахин боловсруулах, устгах байгууламжийг үе шаттайгаар байгуулна.</t>
  </si>
  <si>
    <t>Гэрээгээр гүйцэтгүүлж болох бүх төрийн чиг үүргийг хувийн хэвшил, иргэний нийгмийн байгууллагуудад шилжүүлэх тогтолцоог нэвтрүүлсэн эсэх
Хувийн хэвшил, иргэний нийгмийн байгууллагуудад гэрээгээр гүйцэтгүүлэхээр шилжүүлсэн төрийн чиг үүргийн эзлэх хувь</t>
  </si>
  <si>
    <t>Зорилго 5. Уур амьсгалын өөрчлөлтийг сааруулах, дасан зохицох олон улсын хүчин чармайлтад хувь нэмэр оруулна.</t>
  </si>
  <si>
    <t xml:space="preserve">Иргэний нийгмийн байгууллагын олон улсын чиг хандлагад тулгуурласан эрх зүйн орчныг бүрдүүлсэн эсэх
</t>
  </si>
  <si>
    <t>Зорилт 5.1. Ногоон санхүүжилтийг нэмэгдүүлж, хүлэмжийн хийн ялгарлыг бууруулна.</t>
  </si>
  <si>
    <t xml:space="preserve">Үйл ажиллагаа 5.1.1. Сэргээгдэх эрчим хүчний үйлдвэрлэл, хэрэглээг нэмэгдүүлж, хувийн хэвшил, айл өрхийн эрчим хүчний хэрэгцээг сэргээгдэх эрчим хүчээр хангах шийдлийг дэмжиж, нүүрстөрөгчийн сайн дурын зах зээлээс кредит авах нөхцөлийг бүрдүүлнэ. </t>
  </si>
  <si>
    <t>Үйл ажиллагаа 5.1.2. Уул уурхайн олборлолт, боловсруулалтын үйл ажиллагаанаас үүдэлтэй хүлэмжийн хийн ялгарлыг бууруулна.</t>
  </si>
  <si>
    <t>Сургалт, арга хэмжээ</t>
  </si>
  <si>
    <t>Үйл ажиллагаа 5.1.3. Дулаан, цахилгаан түгээх, дамжуулах сүлжээний алдагдлыг бууруулна.</t>
  </si>
  <si>
    <t>Хөдөлмөрийн хэм хэмжээг сахин мөрдөхтэй холбоотой илэрсэн зөрчил</t>
  </si>
  <si>
    <t>Үйл ажиллагаа 5.1.4. Газрын гүнийн дулааны ашиглалтыг нэмэгдүүлнэ.</t>
  </si>
  <si>
    <t>Үйл ажиллагаа 5.1.6. Байгальд ээлтэй ногоон төсөл, үйл ажиллагааг санхүүжүүлэх төр, хувийн хэвшлийн түншлэлд тулгуурласан үндэсний ногоон санхүүгийн тогтолцоог хөгжүүлнэ.</t>
  </si>
  <si>
    <t>Үйл ажиллагаа 5.1.7. Тогтвортой бизнесийн зарчим(ESG)-ыг эдийн засаг, нийгмийн салбарт нэвтрүүлж, аж ахуйн нэгжийн байгаль орчин, нийгмийн хариуцлагыг өндөржүүлнэ.</t>
  </si>
  <si>
    <t>Үйл ажиллагаа 5.1.8. Байгаль орчныг хамгаалах, уур амьсгалын өөрчлөлтийг сааруулах үйл ажиллагааг санхүүжүүлэх олон улсад нийтлэг санхүүгийн шинэлэг арга хэрэгслүүд (ногоон банк, ногоон бонд, ногоон бирж, ногоон даатгал, өрийн солилцоо, байгаль хамгааллын итгэлцлийн сан)-үүдийг туршин, нэвтрүүлнэ.</t>
  </si>
  <si>
    <t>Зорилт 5.2. Уур амьсгалын өөрчлөлтөд дасан зохицох, тэсвэрлэх чадавхыг бэхжүүлж, болзошгүй эрсдэл, сөрөг үр дагаврыг бууруулна.</t>
  </si>
  <si>
    <t>Үйл ажиллагаа 5.2.1. Гамшгийн эрсдэлийг бууруулах, урьдчилан сэргийлэх дасан зохицох чадавхыг бэхжүүлнэ.</t>
  </si>
  <si>
    <t>Үйл ажиллагаа 5.2.2. Хүүхэд, өсвөр үеийнхний байгаль хамгаалал, уур амьсгалын өөрчлөлтийн талаарх санаачилга, үйл ажиллагааг дэмжиж, оролцоог нэмэгдүүлнэ.</t>
  </si>
  <si>
    <t>Хөдөлмөрийн хяналтын байцаагч</t>
  </si>
  <si>
    <t>Төрийн нэгдсэн мэдээллийн санд холбогдсон төрийн байгууллагуудын мэдээллийн сан</t>
  </si>
  <si>
    <t>Үйл ажиллагаа 5.2.3. Уур амьсгалын өөрчлөлтөөс үүдэлтэй эрсдэлийн даатгалын тогтолцоог бүрдүүлнэ.</t>
  </si>
  <si>
    <t>Үйл ажиллагаа 5.3.4. Хөдөөгийн иргэд (малчид хоршоо, байгаль хамгаалах нөхөрлөлүүд, хүүхэд, эмэгтэйчүүд)-ийн амьжиргааг дэмжих, төсөл, хөтөлбөрийг хэрэгжүүлж, уур амьсгалын өөрчлөлтийн сөрөг нөлөөлөл, гамшгийн эрсдэлийг бууруулах, дасан зохицох, даван туулах чадавхыг бэхжүүлнэ.</t>
  </si>
  <si>
    <t>Нээлттэй болгох төрийн өмчит компани</t>
  </si>
  <si>
    <t xml:space="preserve">Үйл ажиллагаа 1.1.1. Хууль тогтоох үйл ажиллагаанд иргэдийн оролцоог хангах механизмуудын хэрэгжилтийг тогтмол үнэлж, оролцооны шинэлэг арга хэрэгслүүдийг нэвтрүүлнэ. </t>
  </si>
  <si>
    <t>Төрийн албан хаагч</t>
  </si>
  <si>
    <t>Үйл ажиллагаа 1.2.1. Шүүхийн үйлчилгээг шуурхай, чанартай хүргэх хэрэгцээнд тулгуурлан шүүгчийн орон тоог хүртээмжтэй, хүрэлцэхүйц тогтооно.</t>
  </si>
  <si>
    <t xml:space="preserve">Хамтын гэрээ хэлэлцээр </t>
  </si>
  <si>
    <t>Сонгон шалгаруулалт зохион байгуулж, нэр дэвшиж томилогдсон албан хаагч</t>
  </si>
  <si>
    <t>Үйл ажиллагаа 1.2.2. Шүүгчийн хараат бус байдал, эрх, хууль ёсны ашиг сонирхлыг хамгаалах чиглэлээр хэрэг хянан шийдвэрлэх ажиллагаанд төлөөлөн оролцох эрх зүйн орчныг сайжруулна.</t>
  </si>
  <si>
    <t>Үйл ажиллагаа 1.2.4. Шүүгчийн ажлын ачаалал тооцох шалгуур үзүүлэлтийг тодорхойлж, шүүгчийн ачааллыг тэнцвэржүүлэх замаар шүүхийн шийдвэрийн чанарыг сайжруулах нөхцөл бүрдүүлнэ.</t>
  </si>
  <si>
    <t>Төрийн жинхэнэ албан хаагчийн зөрчигдсөн эрхийг хамгаалалт</t>
  </si>
  <si>
    <t xml:space="preserve">Үйл ажиллагаа 1.2.5. Шүүн таслах ажиллагааны урсгал зардлын санхүүжилтийн бодитой, үр ашигтай тогтолцоог нэвтрүүлж шүүхийн эдийн засгийн баталгааг хангана. </t>
  </si>
  <si>
    <t>Үр дүн, гүйцэтгэлд суурилсан цалин хөлс, урамшууллын тогтолцоог бий болгосон эсэх</t>
  </si>
  <si>
    <t xml:space="preserve">Үйл ажиллагаа 1.2.6. Хуульчдаас хууль зүйн мэдлэг, чадвар, ёс зүй, зан төлөв бүхий цогц чадамжтай шүүгчийг шилж олох, сонгон шалгаруулалтын нээлттэй, ил тод, иргэдийн мэдээлэл өгөх, оролцох боломжийг нэмэгдүүлэх оновчтой тогтолцоог сайжруулна </t>
  </si>
  <si>
    <t>Төрийн албан хаагчийн үйл ажиллагааг үнэлэхдээ ажлын гүйцэтгэл, үйлчлүүлэгчийн үнэлгээ, ёс зүй, сахилга хариуцлагыг шалгуур болгож, ёс зүйн зөрчил гаргасан төрийн алба хаагчид хүлээлгэх хариуцлагыг чангатгасан эсэх</t>
  </si>
  <si>
    <t xml:space="preserve">Үйл ажиллагаа 1.2.7. Шүүхэд хандах иргэний эрхийг баталгаатай эдлүүлэх шүүхийн тогтолцоог нутаг дэвсгэрийн хэмжээ, хүн амын тоо, шийдвэрлэсэн хэрэг, маргааны төрөл, тоо зэрэг хүчин зүйлийг харгалзан бүрдүүлнэ. </t>
  </si>
  <si>
    <t>Үйл ажиллагаа 1.2.8. Шүүн таслах ажиллагааг хэвийн явуулах, мэтгэлцэх зарчмыг хэрэгжүүлэх нөхцөл бүрдүүлэх, шүүхээр үйлчлүүлэгчийн эрүүл, аюулгүй байдлыг хангах стандарт бүхий шүүхийн байр, шүүх хуралдааны танхим, техник хэрэгслээр хангаж хүн амд хүргэх шүүхийн үйлчилгээний орчин, нөхцөлийг сайжруулна.</t>
  </si>
  <si>
    <t>Үйл ажиллагаа 1.2.9. Шүүхийн үйл ажиллагааны нээлттэй, ил тод байдлыг хангах, шүүхийн шийдвэрийг судалгаа, шинжилгээний эргэлтэд оруулах, шүүхийн практикийг хөгжүүлэх, хууль хэрэглээний нэгдмэл байдлыг хангахад мэдээлэл солилцох, иргэд шүүхэд мэдүүлэх эрхээ хэрэгжүүлэхэд шүүхийн практикийг таниулах, мэдээлэхэд чиглэсэн цахим санд шүүхийн шийдвэрийг хуульд заасан хугацаанд байршуулна.</t>
  </si>
  <si>
    <t>Үйл ажиллагаа 1.2.11. Эрх зүйн ач холбогдолтой, онцлох шүүхийн шийдвэрийн хураангуйг бэлтгэж олон нийтэд мэдээлэх замаар эрх зөрчигдөхөөс сэргийлэх, зөрчигдсөн эрхийг сэргээн эдлүүлэх талаарх иргэдийн эрх зүйн боловсролыг дээшлүүлнэ.</t>
  </si>
  <si>
    <t xml:space="preserve">Гэрээ хэлэлцээрт хамрагдсан ажиллагчид </t>
  </si>
  <si>
    <t>Үйл ажиллагаа 1.2.13. Шүүх цахимаар нэхэмжлэл, хүсэлт хүлээн авах, хэргийн материалтай цахимаар танилцах, шүүх хооронд хавтаст хэргийг цахимаар илгээх зэргээр шүүн таслах ажиллагааг цахим хэлбэрт үе шаттай шилжүүлэх, хэрэг хянан шийдвэрлэх ажиллагаанд цахим баримтыг үнэлэх эрх зүйн орчныг боловсронгуй болгоно.</t>
  </si>
  <si>
    <t>Үйл ажиллагаа 1.2.14. Шүүхийн захиргааны чиг үүргийн онцлогт тохирсон, цогц чадамж бүхий мэргэшсэн хүний нөөцийн тогтолцоог бүрдүүлнэ.</t>
  </si>
  <si>
    <t xml:space="preserve">Үйл ажиллагаа 1.2.15. Иргэний болон захиргааны шүүхийн шийдвэр гүйцэтгэх чиг үүргийг шүүхийн харьяанд шилжүүлнэ. </t>
  </si>
  <si>
    <t>Үйл ажиллагаа 1.5.2. Мэргэжлийн цэрэгт суурилсан, орчин үеийн зэвсэглэл, цэргийн техник бүхий чадварлаг Зэвсэгт хүчнийг хөгжүүлнэ.</t>
  </si>
  <si>
    <t>Үйл ажиллагаа 1.5.3. Нэгдсэн удирдлага, төлөвлөлт бүхий дайчилгааны тогтолцоог бэхжүүлнэ.</t>
  </si>
  <si>
    <t>Үйл ажиллагаа 2.1.1. Хүний эрхийг хангах олон улсын механизмыг ашиглаж, хамтын ажиллагааг өргөжүүлнэ.</t>
  </si>
  <si>
    <t xml:space="preserve">Албадан хөдөлмөр эрхэлсэн хүний тоо </t>
  </si>
  <si>
    <t>Үйл ажиллагаа 2.2.1. Хувийн эрх зүйн чиглэлээр дагнасан судалгааны институцийг бий болгож, төрийн бодлогоор дэмжинэ</t>
  </si>
  <si>
    <t>Үйл ажиллагаа 2.2.2. Олон улсын хувийн эрх зүйн асуудлаар олон улсын байгууллага, бусад улстай хамтын ажиллагааг сайжруулна.</t>
  </si>
  <si>
    <t xml:space="preserve">Үйл ажиллагаа 2.2.3. Иргэний хэргийн шүүхийн шүүгч, хуульч, судлаачдыг үе шаттай мэргэшүүлнэ. </t>
  </si>
  <si>
    <t xml:space="preserve">Үйл ажиллагаа 2.3.1. Хуулийн төрлөөс хамаарч хууль батлах квотыг нарийвчлан тогтооно. </t>
  </si>
  <si>
    <t xml:space="preserve">Үйл ажиллагаа 2.3.2. Улсын Их Хурлын таваас доошгүй гишүүн нэгдэж хууль санаачлах эрхийг хэрэгжүүлдэг байх зохицуулалтыг бий болгоно </t>
  </si>
  <si>
    <t xml:space="preserve">Үйл ажиллагаа 2.3.3. Хууль тогтоомжийн төслийг өргөн мэдүүлэхээс өмнө эрх ашиг нь хөндөгдсөн этгээдүүд болон олон нийтээр заавал хэлэлцүүлдэг байна. </t>
  </si>
  <si>
    <t>Үйл ажиллагаа 2.3.4. Хууль тогтоомжийн төсөл боловсруулах болон хуулийн хэрэгжилтийг үнэлэх аргачлалд жендерийн тэгш эрх, хүний эрхийг хангах шалгуурыг тусгана.</t>
  </si>
  <si>
    <t xml:space="preserve">Үйл ажиллагаа 2.3.5. Монгол Улсын олон улсын гэрээний орчуулгыг нягталж, дахин баталгаажуулж, эрх зүйн мэдээллийн нэгдсэн санд тогтмол, бүрэн байршуулна. </t>
  </si>
  <si>
    <t>Албан бус хөдөлмөр эрхлэлтээс албан хөдөлмөр эрхлэлтэд шилжсэн ажиллагчид</t>
  </si>
  <si>
    <t>Үйл ажиллагаа 2.5.1. Мөрдөх албыг байгуулна.</t>
  </si>
  <si>
    <t>Үйл ажиллагаа 3.2.3. Цахим засаглалын дижитал дэд бүтцийг бий болгох зорилгоор Төрийн мэдээлэл солилцооны үндсэн болон дэмжих системийг хөгжүүлнэ.</t>
  </si>
  <si>
    <t>Зорилт 3.4. Төрийн хяналт, шалгалт, хариуцлагын тогтолцоог сайжруулж, төрийн хүнд суртлыг арилгана.</t>
  </si>
  <si>
    <t>Зорилт 3.5. Чадахуйн зарчимд суурилсан төрийн албаны тогтвортой байдлыг ханган, төрийн албан хаагчдын цалин хөлс, нийгмийн баталгааны тогтолцоог боловсронгуй болгож, ёс зүй, сахилга, хариуцлагыг дээшлүүлнэ.</t>
  </si>
  <si>
    <t>Үйл ажиллагаа 3.7.2. Төрийн өмчит компанийн үйл ажиллагааны үр дүнг үнэлэх үнэлгээний болон хяналтын үр дүнтэй тогтолцоог бий болгоно.</t>
  </si>
  <si>
    <t>Үйл ажиллагаа 3.7.3. Төрийн өмчит компанийн засаглалыг сайжруулж, нээлттэй хувьцаат компани болгох ажлыг үе шаттайгаар хэрэгжүүлнэ.</t>
  </si>
  <si>
    <t>Үйл ажиллагаа 3.7.4. Төлөөлөн удирдах зөвлөлийн бүрэлдэхүүний тэнцвэртэй байдлыг хангах зорилгоор бүрэлдэхүүнд хараат бус гишүүдийн эзлэх хувийг нэмэгдүүлэх, жендерийн тэгш байдал хангаж улс төрийн нөлөөллөөс ангид, хараат бусаар үйл ажиллагаа явуулах эрх зүйн зохицуулалт бий болгоно.</t>
  </si>
  <si>
    <t>Үйл ажиллагаа 4.3.6. Шүүх, прокурор, авлигатай тэмцэх байгууллагын албан хаагчдыг мэргэшүүлж, үйл ажиллагааг олон улсын түвшинд хүргэнэ.</t>
  </si>
  <si>
    <t xml:space="preserve">Үйл ажиллагаа 2.3.1. Цөлжилтийн нэн хүчтэй, хүчтэй зэрэглэлд өртсөн газар нутгийг нөхөн сэргээж, элсний нүүлтийг хязгаарлаж, баянбүрдийг хамгаална. </t>
  </si>
  <si>
    <t xml:space="preserve">Зорилго 5. Төрөөс иргэний нийгмийн хөгжил, хамтын ажиллагаа, оролцоог хангах замаар бүлгийн эрх, ашиг сонирхлыг төлөөлөх, хамгаалах, хэрэгжүүлэх цогц бодлого, оновчтой механизмтай байна. </t>
  </si>
  <si>
    <t xml:space="preserve">Хүүхдийн хөдөлмөрийн тэвчишгүй хэлбэрийн хөдөлмөр эрхэлсэн хүүхдийн тоо </t>
  </si>
  <si>
    <t>Зорилт 5.1. Төр, иргэний нийгмийн хамтын ажиллагаагаар дамжин төрийн бодлогод нийгмийн оролцогчдын олон талт сонирхлыг тусгах, төрийн үйл ажиллагаанд оролцох оролцоог тодорхой болгох, нийгэмд өргөн хүрээний зөвшилцөл бий болгох нөхцөлийг бүрдүүлнэ.</t>
  </si>
  <si>
    <t>Үйл ажиллагаа 5.1.2. Хөгжлийн бодлого, үндсэн чиглэл, Засгийн газрын үйл ажиллагааны хөтөлбөрийн хэрэгжилт болон төрийн албан хаагчийн үйл ажиллагааны үр дүнг тайлагнах тогтолцоонд засаглал болон төр, иргэний нийгмийн хамтын ажиллагааны үзүүлэлтийг тусгана.</t>
  </si>
  <si>
    <t xml:space="preserve">Зорилт 5.2. Иргэний нийгмийн байгууллагын институцийн төлөвшлийг дэмжиж, улс төрийн нөлөөллөөс ангид тогтвортой, үр дүнтэй, чөлөөтэй үйл ажиллагаа явуулах нөхцөлийг бүрдүүлнэ. </t>
  </si>
  <si>
    <t xml:space="preserve">Үйл ажиллагаа 5.2.1. Гэрээгээр гүйцэтгүүлж болох бүх төрийн чиг үүргийг хувийн хэвшил, иргэний нийгмийн байгууллагуудад шилжүүлэх тогтолцоог нэвтрүүлнэ. </t>
  </si>
  <si>
    <t>Үйл ажиллагаа 2.1.2. Эрчимжсэн мал аж ахуйг хөгжүүлж, бүтээгдэхүүн үйлдвэрлэлийн үр ашгийг нэмэгдүүлнэ.</t>
  </si>
  <si>
    <t>Үйл ажиллагаа 2.1.3. Уур амьсгалын өөрчлөлтөд дасан зохицсон дэвшилтэт технологид суурилсан тогтвортой газар тариаланг хөгжлийн ирээдүйтэй сум, сууринд хөгжүүлж үйлдвэрлэлийг нэмэгдүүлнэ.</t>
  </si>
  <si>
    <t>Үйл ажиллагаа 2.1.4. Бэлчээрийн менежментийг сайжруулна.</t>
  </si>
  <si>
    <t>Үйл ажиллагаа 2.1.5. Малын ашиг шимийг сайжруулна.</t>
  </si>
  <si>
    <t>Үйл ажиллагаа 2.1.6. Малын тэжээлийн нөөц хангамжийг нэмэгдүүлнэ.</t>
  </si>
  <si>
    <t>Зорилт 2.2. Хөдөө аж ахуйн бүтээгдэхүүн түүхий эд материалын нийлүүлэлт, хадгалалт, тээвэрлэлтийн сүлжээг хөгжлийн ирээдүйтэй хот, сууринд бий болгоно.</t>
  </si>
  <si>
    <t>Үйл ажиллагаа 2.2.2. Худалдаанд суурилсан дэд бүтэц үйлдвэрлэлийн цогц систем бүрдүүлнэ.</t>
  </si>
  <si>
    <t>Зорилт 2.3. Хөдөө аж ахуйн гаралтай түүхий эд бүтээгдэхүүний чанарыг сайжруулна</t>
  </si>
  <si>
    <t>Хэрэгжүүлсэн төсөл</t>
  </si>
  <si>
    <t>Шинээр байгуулсан хөв цөөрөм, далд усан сан</t>
  </si>
  <si>
    <t>Шинээр байгуулж нэгдсэн сүлжээнд холбосон газрын доорх усны хяналтын цооног</t>
  </si>
  <si>
    <t>Үйл ажиллагаа 2.3.4. Шинээр болон дахин сэргэж байгаа малын гоц халдварт өвчнөөс сэргийлэх вакцин оношлуурыг дотооддоо үйлдвэрлэн хэрэгцээг бүрэн хангах вакцин эм бэлдмэлийг хадгалах хүйтэн хэлхээний сүлжээг нэвтрүүлнэ.</t>
  </si>
  <si>
    <t>Усны сан бүхий газрын энгийн болон онцгой хамгаалалтын бүс тогтоосон аймаг, нийслэл</t>
  </si>
  <si>
    <t>Үйл ажиллагаа 2.3.5. Мал эмнэлгийн үйлчилгээний нэгжийн үйл ажиллагааны хүртээмж чадавхыг бэхжүүлнэ.</t>
  </si>
  <si>
    <t>Хашиж хамгаалсан булаг шанд, ус намгархаг газар</t>
  </si>
  <si>
    <t>Зорилт 2.4. Хөгжлийн ирээдүйтэй хот, сууринд боловсруулах үйлдвэрийг хөгжүүлж үйлдвэржүүлнэ.</t>
  </si>
  <si>
    <t>Үйл ажиллагаа 2.4.1. Хөгжлийн ирээдүйтэй хот, сууринд аж үйлдвэрийн паркуудыг хөгжүүлнэ.</t>
  </si>
  <si>
    <t>Зорилт 2.5. Бүс нутгийн хөгжилд уул уурхай хүнд үйлдвэр газрын тосны салбарын үр өгөөжийг нэмэгдүүлнэ</t>
  </si>
  <si>
    <t>Үйл ажиллагаа 2.5.1. Бүс нутгийн тогтвортой хөгжлийг хангасан хариуцлагатай уул уурхайг хөгжүүлнэ.</t>
  </si>
  <si>
    <t>Сургалт, мэдээлэлд хамрагдсан хүн</t>
  </si>
  <si>
    <t>Чадавх бэхжүүлэх сургалтад хамрагдсан төрийн албан хаагчид, ААНБ-ын удирдах ажилтан</t>
  </si>
  <si>
    <t>Батлагдсан эрх зүйн баримт бичиг</t>
  </si>
  <si>
    <t>Үйл ажиллагаа 2.6.1. Аялал жуулчлалын үйлдвэрлэл-үйлчилгээний нэр төрлийг нэмэгдүүлнэ.</t>
  </si>
  <si>
    <t>Зохион байгуулсан арга хэмжээ, хамрагдсан хүн</t>
  </si>
  <si>
    <t>Төр, хувийн хэвшлийн түншлэлийн гэрээгээр хамгааллын менежментийг хэрэгжүүлж байгаа тусгай хамгаалалттай газар нутаг</t>
  </si>
  <si>
    <t>Үйл ажиллагаа 2.6.5. Жуулчдын аюулгүй байдлыг хангах орчныг бүрдүүлнэ.</t>
  </si>
  <si>
    <t>Тусгай хамгаалалттай газар нутаг, түүний орчны бүсэд аялал жуулчлалын үйл ажиллагаа эрхлэхэд тавих шаардлагыг тогтоосон стандарт</t>
  </si>
  <si>
    <t>Ажиллах хүчний нийгмийн даатгалд хамрагдалт</t>
  </si>
  <si>
    <t>Зорилт 2.7. Бүс нутгийн онцлог хүн амын чадавхад түшиглэсэн соёлын бүтээгдэхүүн үйл ажиллагааг хөгжүүлж эдийн засагт үзүүлэх нөлөөллийг нэмэгдүүлнэ</t>
  </si>
  <si>
    <t>Экологи-эдийн засгийн үнэлгээ хийгдсэн ургамлын зүйл</t>
  </si>
  <si>
    <t>Амьтны экологи-эдийн засгийн үнэлгээ хийгдсэн овог, зүйл</t>
  </si>
  <si>
    <t>Үйл ажиллагаа 2.7.1. Бүс орон нутгийн байгалийн дурсгал түүх соёлын өв угсаатны өвөрмөц онцлогийг илэрхийлсэн соёлын брэндийг бүтээнэ.</t>
  </si>
  <si>
    <t>Байгаль орчны чиглэлээр нэгдэн орсон олон улсын конвенц, протоколын хэрэгжилтийг хангах чиглэлээр батлагдсан үйл ажиллагааны төлөвлөгөө</t>
  </si>
  <si>
    <t>Үйл ажиллагаа 2.7.2. Нүүдлийн соёл иргэншлийн дурсгалт газар уламжлалт ахуй орон нутгийн хүн амын оролцоонд түшиглэсэн соёлын олон төрөлт бүтээгдэхүүн үйл ажиллагааг баяжуулан хөгжүүлнэ.</t>
  </si>
  <si>
    <t>Үйл ажиллагаа 2.7.3. Хөгжлийн ирээдүйтэй хот, суурины төвүүдэд байгаль орчин нүүдлийн соёлын онцлог нөөцөд тулгуурласан орон зай бүхий соёлын мега төслүүдийг үе шаттай хэрэгжүүлж орлогыг нэмэгдүүлнэ.</t>
  </si>
  <si>
    <t>Сургалт, сурталчилгаанд хамрагдсан хүн</t>
  </si>
  <si>
    <t>Үйл ажиллагаа 2.7.4. Соёлын кластерын санаачилгыг дэмжиж салбар дундын уялдааг сайжруулна.</t>
  </si>
  <si>
    <t>Зорилт 3.1. Бүс нутаг чөлөөт бүсүүдийн эрчим хүчний хангамж дамжуулалтын тасралтгүй найдвартай аюулгүй байдлын орчин бүрдүүлнэ</t>
  </si>
  <si>
    <t>Үйл ажиллагаа 3.1.1. Хөгжлийн ирээдүйтэй хот, суурин, чөлөөт бүсүүдийн эрчим хүчний хэрэгцээг тогтвортой үр ашигтай хангах эх үүсвэрүүдийг дэс дараатай ашиглана.</t>
  </si>
  <si>
    <t>Нэн ховор, ховор амьтан сэргээн нутагшуулсан төсөл</t>
  </si>
  <si>
    <t>Нөөц тогтоосон ургамал-газарзүйн тойрог</t>
  </si>
  <si>
    <t>Зорилт 3.2. Хөгжлийн ирээдүйтэй хот суурин, чөлөөт бүсүүд дэх инженерийн дэд бүтцийг үе шаттай өргөтгөж сайжруулна</t>
  </si>
  <si>
    <t>Нөөц тогтоосон амьтны зүйл</t>
  </si>
  <si>
    <t>Үйл ажиллагаа 3.2.1. Цэвэр ус хангамжийн нэгдсэн системийг сайжруулж хүчин чадлыг хөгжлийн ирээдүйтэй сум, сууринд нэмэгдүүлнэ.</t>
  </si>
  <si>
    <t>Тарималжуулсан ургамлын зүйл</t>
  </si>
  <si>
    <t>Үйл ажиллагаа 3.2.2. Бохир усыг зайлуулах дахин ашиглах системийг боловсронгуй болгож стандартын шаардлагад нийцүүлэн цэвэрлэх байгууламжуудын хүчин чадлыг нэмэгдүүлнэ.</t>
  </si>
  <si>
    <t>Зорилт 3.3. Босоо, хэвтээ тэнхлэгийн хатуу хучилттай авто замыг барих, хөгжлийн ирээдүйтэй хот, суурин, хөгжлийн төлөвлөлттэй уялдуулан орон нутгийг хатуу хучилттай авто замаар холбоно.</t>
  </si>
  <si>
    <t>Төмөр замын өргөст торыг зэрлэг амьтдад ээлтэйгээр шийдвэрлэсэн байршил</t>
  </si>
  <si>
    <t>Үйл ажиллагаа 3.3.2. Аялал жуулчлалын гол маршрутыг хатуу хучилттай авто замаар холбоно.</t>
  </si>
  <si>
    <t>Үйл ажиллагаа 3.3.3. Хөдөө аж ахуйн бүтээгдэхүүний тээвэрлэлтийг дэмжсэн авто замын сүлжээг байгуулна.</t>
  </si>
  <si>
    <t>Хяналтад авсан харь зүйлийн амьтны зүйл</t>
  </si>
  <si>
    <t>Хяналтад авсан харь зүйлийн ургамлын зүйл</t>
  </si>
  <si>
    <t>Үйл ажиллагаа 3.4.1. Авто зам, замын байгууламжийн засвар арчлалтыг стандарт норм дүрмийн дагуу гүйцэтгэж үйл ажиллагаанд тавих хяналтыг сайжруулна.</t>
  </si>
  <si>
    <t>Экосистемийн төлөөллийг хамруулан байгуулсан цөлжилт, газрын доройтлыг бууруулах суурин судалгааны төв</t>
  </si>
  <si>
    <t>Үйл ажиллагаа 3.4.2. Авто замын түр буудаллах цэг замын хажуугийн зогсоолыг стандартын дагуу байгуулна.</t>
  </si>
  <si>
    <t>Үйл ажиллагаа 3.4.3. Замын тэмдэг тэмдэглэгээг байршуулах цэгүүдийг оновчтой тогтоож тэмдэг тэмдэглэгээг байршуулна.</t>
  </si>
  <si>
    <t>Гол мөрний урсац бүрэлдэх эх, усны сан, ойн сан бүхий газарт ашиглалтын тусгай зөвшөөрөл эзэмшигч</t>
  </si>
  <si>
    <t>Үйл ажиллагаа 3.4.4. Зам, тээврийн ослын үед ашиглах техник хэрэгслийн хангалтыг сайжруулах, осол саатлын үед үзүүлэх тусламж, үйлчилгээг шуурхай зохион байгуулах сүлжээг байгуулна.</t>
  </si>
  <si>
    <t>Зорилт 3.5. Тээвэр логистикийн нэгдсэн сүлжээг хөгжүүлнэ</t>
  </si>
  <si>
    <t>Шинээр байгуулж нэгдсэн сүлжээнд холбосон гадаргын усны харуул</t>
  </si>
  <si>
    <t>Үйл ажиллагаа 3.5.2. Хот хоорондын зорчигч үйлчилгээний терминалыг байгуулна.</t>
  </si>
  <si>
    <t>Үйл ажиллагаа 3.5.4. Логистикийн төвийг түшиглэн Хуурай боомт байгуулах ажлыг эхлүүлнэ.</t>
  </si>
  <si>
    <t>Үйл ажиллагаа 3.5.5. Худалдаа тээврийг хөнгөвчлөх хөгжлийн ирээдүйтэй хот, сууринд логистик, хуурай боомт, чөлөөт бүсийн үйл ажиллагааг уялдуулж, замын сүлжээнд холбоно.</t>
  </si>
  <si>
    <t>Агаарын чанарын стандартаас давсан бохирдолтой хот суурин газар</t>
  </si>
  <si>
    <t xml:space="preserve">Үйл ажиллагаа 3.5.6. Усан замын тээврийн үйл ажиллагааг байгаль орчинд ээлтэй аюулгүй хэвийн явуулах бодлогыг хэрэгжүүлэх, усан замын эко зогсоол байгуулна. </t>
  </si>
  <si>
    <t>Усны чанарын индексээр маш бохир, бохир зэрэглэлтэй цэг</t>
  </si>
  <si>
    <t>Зорилт 3.6. Иргэний нисэхийн дэд бүтцийг хөгжүүлнэ</t>
  </si>
  <si>
    <t xml:space="preserve">Үйл ажиллагаа 3.6.1. Хөгжлийн ирээдүйтэй хот, суурины нисэх буудлын хүчин чадал ашиглалтыг сайжруулна. </t>
  </si>
  <si>
    <t>Үйл ажиллагаа 3.6.2. Ерөнхий зориулалтын нисэхийн хөөрч буух зурвас, шатахуун хангамж, агаарын хөлгийн засвар үйлчилгээний сүлжээг хөгжлийн ирээдүйтэй сум, сууринд хөгжүүлнэ.</t>
  </si>
  <si>
    <t>Бохир усны тоолуур суурилуулсан аж ахуйн нэгж байгууллага</t>
  </si>
  <si>
    <t>Үйл ажиллагаа 3.6.3. Алслагдсан сум, суурин газарт агаарын тээврийн үйлчилгээ үзүүлэх тогтолцоо, эрх зүйн орчин бүрдүүлнэ.</t>
  </si>
  <si>
    <t>Аюултай хог хаягдлыг устгах төвлөрсөн байгууламж</t>
  </si>
  <si>
    <t>Зорилт 3.7. Бүс нутгийн мэдээлэл харилцааны холбооны дэд бүтцийн хүчин чадлыг нэмэгдүүлж хамрах хүрээг өргөжүүлнэ</t>
  </si>
  <si>
    <t>Үйл ажиллагаа 4.3.3. Монгол Улс дахь авлигад нөлөөлж буй хүчин зүйлийн динамик загварын шинжилгээг хөгжүүлж, авлигын түвшинд нөлөөлөх эерэг хүчин зүйлсийг нэмэгдүүлэх арга хэмжээг авч хэрэгжүүлнэ.</t>
  </si>
  <si>
    <t>Аюултай хог хаягдлыг цуглуулж түр хадгалах зориулалтын байгууламж</t>
  </si>
  <si>
    <t>Үйл ажиллагаа 3.7.2. Өргөн нэвтрүүлгийн үйлчилгээний хүртээмжийг хөгжлийн ирээдүйтэй сум, сууринд нэмэгдүүлнэ.</t>
  </si>
  <si>
    <t>Үйл ажиллагаа 3.7.3. Радио өргөн нэвтрүүлгийн дамжуулах сүлжээг тоон технологид шилжүүлнэ.</t>
  </si>
  <si>
    <t>Эрүүл мэндийн байгууллагаас үүсэх аюултай хог хаягдлыг устгал</t>
  </si>
  <si>
    <t>Үйл ажиллагаа 3.7.4. Шуудангийн сүлжээний бэлэн байдлыг хангана.</t>
  </si>
  <si>
    <t>Арьс шир, үслэг, ноос ноолуур, ээрмэлийн үйлдвэрлэлээс гарах аюултай хог хаягдлыг устгал</t>
  </si>
  <si>
    <t>Үйл ажиллагаа 3.7.5. Тасралтгүй өсөн нэмэгдэж байгаа хэрэгцээг хангах зорилгоор нэмэлт дата төвийг шинээр байгуулах, одоо ашиглагдаж буй төвийг өргөтгөн шинэчлэх, ногоон дата төв байгуулна.</t>
  </si>
  <si>
    <t>Зорилт 3.8. Улаанбаатар хотын суурьшлын бүс үйлдвэрлэл инженерийн дэд бүтцийг шинэчлэн хөгжүүлнэ.</t>
  </si>
  <si>
    <t>Сэргээгдэх эрчим хүчээр хэрэгцээгээ хангаж, түгээх сүлжээнд холбогдсон өрх</t>
  </si>
  <si>
    <t>Сайн дурын нүүрстөрөгчийн зах зээлд хамрагдсан өрх</t>
  </si>
  <si>
    <t>Зорилго 1. Макро эдийн засгийн тогтвортой байдлыг хангана.</t>
  </si>
  <si>
    <t>Уул уурхайн үйл ажиллагаанаас үүдэлтэй хүлэмжийн хийг бууруулах төсөл</t>
  </si>
  <si>
    <t>Зорилт 1.1. Төсвийн алдагдлыг үе шаттай бууруулж, Засгийн газрын өрийн тогтвортой байдлыг хангана.</t>
  </si>
  <si>
    <t>Газрын гүний дулаан ашиглаж байгаа төсөл</t>
  </si>
  <si>
    <t>Тайлагналт тогтмолжсон салбар</t>
  </si>
  <si>
    <t>Үйл ажиллагаа 1.1.1. Төсвийн төлөвлөлт, санхүүгийн удирдлагыг сайжруулна.</t>
  </si>
  <si>
    <t>Тогтвортой байдлын тайлан (байгаль орчин, нийгэм, засаглал) гаргаж, олон нийтэд мэдээлдэг хөрөнгийн биржид бүртгэлтэй компани</t>
  </si>
  <si>
    <t>Үйл ажиллагаа 1.1.2. Төсвийн хөрөнгө оруулалтын удирдлага, үр ашгийг нэмэгдүүлнэ.</t>
  </si>
  <si>
    <t>Байгаль орчны менежментийн тогтолцооны ISO 14000 стандарт нэвтрүүлсэн, эко тэмдэг, ногоон гэрчилгээ авсан байгууллага</t>
  </si>
  <si>
    <t>Үйл ажиллагаа 1.1.3. Засгийн газрын өрийн удирдлагын тогтолцоог сайжруулж, өрийн дарамтыг бууруулна.</t>
  </si>
  <si>
    <t>Үйл ажиллагаа 1.1.4. Баялгийн сангийн засаглал, менежментийг сайжруулна.</t>
  </si>
  <si>
    <t>Туршин нэвтрүүлсэн ногоон санхүүгийн арга хэрэгсэл</t>
  </si>
  <si>
    <t>Үйл ажиллагаа 1.2.1. Санхүүгийн зах зээлд оролцогчдын төрөл, оролцоог нэмэгдүүлнэ.</t>
  </si>
  <si>
    <t>Гамшиг, аюулт үзэгдэл, ослын улмаас амь насаа алдсан, сураггүй алга болсон, нэрвэгдсэн хүн (100,000 хүн тутам)</t>
  </si>
  <si>
    <t>Үйл ажиллагаа 1.2.2. Санхүүгийн зах зээлийн бүтээгдэхүүн, үйлчилгээний төрлийг нэмэгдүүлнэ.</t>
  </si>
  <si>
    <t>Ус, цаг агаар, уур амьсгалын гаралтай аюулт болон гамшигт үзэгдлийг урьдчилан мэдээлэх радарын станц</t>
  </si>
  <si>
    <t>Хүүхэд, өсвөр үеийнхний санаачилга, үйл хэрэгт хамрагдсан хүүхэд</t>
  </si>
  <si>
    <t>Зорилго 2. Бизнесийн орчныг сайжруулна.</t>
  </si>
  <si>
    <t>Зорилт 2.1. Компанийн засаглалыг сайжруулна</t>
  </si>
  <si>
    <t>6.4.1</t>
  </si>
  <si>
    <t>Байгалийн хүчин зүйл, баялгаас шууд хамаарал бүхий иргэдийн амьжиргааг дэмжих чиглэлээр хэрэгжүүлсэн төсөл, хөтөлбөр</t>
  </si>
  <si>
    <t>Үйл ажиллагаа 2.1.1. Санхүүгийн хяналт, ил тод байдлыг нэмэгдүүлнэ.</t>
  </si>
  <si>
    <t>Үйл ажиллагаа 2.1.2. Хувьцаа эзэмшигчдийн засаглалыг сайжруулна.</t>
  </si>
  <si>
    <t>Үйл ажиллагаа 2.1.3. Компанийн удирдлагын ур чадвар, ашиг сонирхлоос ангид байдлыг дээшлүүлнэ.</t>
  </si>
  <si>
    <t xml:space="preserve">Үйл ажиллагаа 2.1.4. Бизнесийн байгууллагуудын чадавхыг сайжруулж, өрсөлдөөнийг дэмжинэ. </t>
  </si>
  <si>
    <t>Зорилт 2.2. Санхүүжилтийн таатай орчныг бүрдүүлнэ.</t>
  </si>
  <si>
    <t>Зөрчлийн бууралт</t>
  </si>
  <si>
    <t>4.1.18</t>
  </si>
  <si>
    <t>Улсын Их Хурлын гишүүд</t>
  </si>
  <si>
    <t>Шүүгч</t>
  </si>
  <si>
    <t>Хуульд оруулсан нэмэлт өөрчлөлт</t>
  </si>
  <si>
    <t>Сум</t>
  </si>
  <si>
    <t>Дайчилгааны тухай хуулийн хэрэгжилт</t>
  </si>
  <si>
    <t>Цэргийн зэвсэглэл, техник, технологийн чадавхыг нэмэгдүүлэх</t>
  </si>
  <si>
    <t>4.3.18</t>
  </si>
  <si>
    <t xml:space="preserve">Үйл ажиллагаа 4.3.9. Улс төрийн намын санхүүжилтийн тогтолцоог шинэчлэн, ил тод байдал, хяналт, хариуцлагатай бодлогын намууд бүхий олон намын систем төлөвших эрх зүйн орчныг бүрдүүлнэ </t>
  </si>
  <si>
    <t>8.1.2</t>
  </si>
  <si>
    <t>Тусгай хамгаалалттай газар нутгийн байгаль хамгаалагч</t>
  </si>
  <si>
    <t>Үйл ажиллагаа 5.1.1. Иргэний нийгмийн байгууллагын олон улсын чиг хандлагад тулгуурласан эрх зүйн орчныг бүрдүүлж, бодлого боловсруулах, хэрэгжүүлэх үйл ажиллагаанд хувийн хэвшил, иргэний нийгмийн байгууллагуудын оролцоог хангана.</t>
  </si>
  <si>
    <t>4.2.42</t>
  </si>
  <si>
    <t>Үйл ажиллагаа 2.2.1. Хөрөнгийн зах зээлийг хөгжүүлнэ.</t>
  </si>
  <si>
    <t>Үйл ажиллагаа 2.2.2. Гадаад болон дотоодын хөрөнгө оруулалтыг нэмэгдүүлнэ.</t>
  </si>
  <si>
    <t>Үйл ажиллагаа 2.2.3. Бизнесийн зээлийн эх үүсвэрийн зардлыг бууруулна.</t>
  </si>
  <si>
    <t>Үйл ажиллагаа 2.2.4. Хувийн хэвшилд олгох дотоодын зээлийн хэмжээг нэмэгдүүлнэ.</t>
  </si>
  <si>
    <t>9.3.36</t>
  </si>
  <si>
    <t>Үйл ажиллагаа 2.2.5. Жижиг, дунд үйлдвэрлэл, үйлчилгээний санхүүжилтийг нэмэгдүүлнэ.</t>
  </si>
  <si>
    <t>Зорилт 2.3. Худалдааны зохицуулалт, үр ашгийг сайжруулна.</t>
  </si>
  <si>
    <t>Үйл ажиллагаа 2.3.1. Олон болон хоёр талт худалдааны хэлэлцээр байгуулж, хэрэгжилтийг хангаж, экспортын хэмжээг нэмэгдүүлнэ.</t>
  </si>
  <si>
    <t>Үйл ажиллагаа 2.3.2. Худалдааг хөнгөвчилж, зардал болон хугацааг хэмнэнэ.</t>
  </si>
  <si>
    <t>Зорилго 3. Эдийн засгийг төрөлжүүлж, өрсөлдөх чадварыг нэмэгдүүлнэ.</t>
  </si>
  <si>
    <t>Зорилт 3.1. Тэргүүлэх салбаруудын бүтээмж, үр ашгийг нэмэгдүүлнэ.</t>
  </si>
  <si>
    <t>6.4.7</t>
  </si>
  <si>
    <t>Үйл ажиллагаа 3.1.1. Хөдөө аж ахуйн гаралтай түүхий эд, бүтээгдэхүүний чанарыг олон улсын стандартад нийцүүлнэ.</t>
  </si>
  <si>
    <t>Үйл ажиллагаа 3.1.2. Хөдөө аж ахуйн болон эрдэс баялгийн түүхий эд, бүтээгдэхүүний боловсруулалтын түвшинг нэмэгдүүлнэ.</t>
  </si>
  <si>
    <t>Үйл ажиллагаа 3.1.3. Боловсруулах үйлдвэрлэлийн шинэ бүтээгдэхүүн, салбаруудыг нэмэгдүүлнэ.</t>
  </si>
  <si>
    <t>Үйл ажиллагаа 3.1.4. Соёл, мэдээллийн технологи, хиймэл оюун ухаанд суурилсан бүтээлч үйлдвэрлэлийг нэмэгдүүлнэ.</t>
  </si>
  <si>
    <t>Үйл ажиллагаа 3.1.5. Аялал жуулчлалын салбарын өрсөлдөхүйц байдал, үр ашгийг дээшлүүлнэ.</t>
  </si>
  <si>
    <t>Үйл ажиллагаа 3.1.6. Олон улсад танигдсан үндэсний брэнд бүтээгдэхүүний тоог нэмэгдүүлнэ.</t>
  </si>
  <si>
    <t>Зорилт 3.2. Дэд бүтцийн чанар, үр ашгийг сайжруулна.</t>
  </si>
  <si>
    <t>Үйл ажиллагаа 3.2.1. Мэдээллийн технологи, харилцаа холбооны салбарын үр ашгийг нэмэгдүүлнэ.</t>
  </si>
  <si>
    <t>Үйл ажиллагаа 3.2.2. Тээвэр, логистикийн аюулгүй байдал, хяналт үйлчилгээний чанарын шаардлагыг ханган, зорчигч ачаа тээврийн эргэлтийг нэмэгдүүлэх таатай нөхцөлийг бүрдүүлж, үр ашгийг нэмэгдүүлнэ.</t>
  </si>
  <si>
    <t>Үйл ажиллагаа 4.1.1. Судалгаанд суурилсан их сургууль, эрдэм шинжилгээний байгууллагыг хөгжүүлнэ.</t>
  </si>
  <si>
    <t>Үйл ажиллагаа 4.1.2. Нээлттэй, нэгдсэн, төрөлжсөн өндөр технологийн лабораториудыг байгуулж салбар дундын болон салбар дамнасан судалгааны ажлыг хэрэгжүүлнэ.</t>
  </si>
  <si>
    <t>Үйл ажиллагаа 4.1.3. Шинжлэх ухаан, технологийн судалгааны санхүүжилтийн оновчтой эх үүсвэрийг бүрдүүлж, нэмэгдүүлнэ.</t>
  </si>
  <si>
    <t>Үйл ажиллагаа 4.1.4. Ногоон устөрөгчийн үйлдвэрлэл, хэрэглээг дэмжинэ.</t>
  </si>
  <si>
    <t>4.2.39</t>
  </si>
  <si>
    <t xml:space="preserve">Үйл ажиллагаа 4.1.5. Сансар судлалыг хөгжүүлнэ. </t>
  </si>
  <si>
    <t>Үйл ажиллагаа 4.1.6. Үндэсний хиймэл дагуул хөөргөн ашиглана.</t>
  </si>
  <si>
    <t>Үйл ажиллагаа 4.1.8. Биотехнологийн бүтээгдэхүүн хөгжүүлэлтийг дэмжиж, генетик нөөцийн үр шимийн хүртээмжийг нэмэгдүүлнэ.</t>
  </si>
  <si>
    <t>Зорилт 4.2. Үндэсний инновацын үр ашигтай тогтолцоог бүрдүүлнэ.</t>
  </si>
  <si>
    <t>Үйл ажиллагаа 4.2.1. Инновацын олон талт хамтын ажиллагаа, түншлэлийг өргөжүүлж, олон улсын патентын тоог нэмэгдүүлнэ.</t>
  </si>
  <si>
    <t>Үйл ажиллагаа 4.2.2. Инновацын судалгаа хөгжүүлэлтийг нэмэгдүүлнэ.</t>
  </si>
  <si>
    <t>Үйл ажиллагаа 4.2.3. Инновацыг эдийн засгийн эргэлтэд оруулна.</t>
  </si>
  <si>
    <t>8.2.3</t>
  </si>
  <si>
    <t>6.1.4</t>
  </si>
  <si>
    <t>8.3.20, 8.3.21</t>
  </si>
  <si>
    <t>Байгаль хамгааллын зардалд эзлэх экосистемийн үйлчилгээний төлбөрийн хэмжээ</t>
  </si>
  <si>
    <t>Үйл ажиллагаа 2.3.1. Малын гений санг хамгаална.</t>
  </si>
  <si>
    <t>6.4.8</t>
  </si>
  <si>
    <t>6.1.6</t>
  </si>
  <si>
    <t>6.2.6</t>
  </si>
  <si>
    <t>6.1.5</t>
  </si>
  <si>
    <t>3.2.10</t>
  </si>
  <si>
    <t>9.3.4</t>
  </si>
  <si>
    <t>9.1.8</t>
  </si>
  <si>
    <t>Зорилт 2.6. Бүс нутгийн аялал жуулчлалын үйлдвэрлэл-үйлчилгээг эрчимжүүлнэ.</t>
  </si>
  <si>
    <t>9.5.12</t>
  </si>
  <si>
    <t>Үйл ажиллагаа 2.6.6. Байгаль түүх соёлын өв үндэсний онцлог нутгийн иргэдэд түшиглэсэн хүрээлэн буй орчинд ээлтэй тогтвортой аялал жуулчлалыг хөгжүүлнэ.</t>
  </si>
  <si>
    <t>7.5.24</t>
  </si>
  <si>
    <t>9.3.23, 9.3.24</t>
  </si>
  <si>
    <t>Уур амьсгалын өөрчлөлтөд дасан зохицох үндэсний төлөвлөгөөний хэрэгжилтийн хувь</t>
  </si>
  <si>
    <t>9.2.15</t>
  </si>
  <si>
    <t>2.5.11</t>
  </si>
  <si>
    <t>4.2.34</t>
  </si>
  <si>
    <t>Ургамал, амьтны хамгаалагдсан зүйлийг хууль бус ашигласан зөрчил</t>
  </si>
  <si>
    <t>Үйл ажиллагаа 3.3.1. Хөгжлийн ирээдүйтэй хот, суурины төвүүдийг босоо болон хэвтээ тэнхлэгийн хатуу хучилттай авто замаар холбоно.</t>
  </si>
  <si>
    <t>Үйл ажиллагаа 3.3.4. Ашигт малтмалын бүтээгдэхүүн тээвэрлэх тусгай зориулалтын хатуу хучилттай авто замыг барина.</t>
  </si>
  <si>
    <t>Төмөр замын дагуу стандартын шаардлагад нийцүүлж баригдсан зэрлэг амьтдад зориулсан гарц, гарам</t>
  </si>
  <si>
    <t>Зорилт 3.4. Авто зам замын байгууламжийн ашиглалтын бэлэн байдал замын, хөдөлгөөний аюулгүй байдлыг сайжруулна.</t>
  </si>
  <si>
    <t>Үйл ажиллагаа 3.4.5. Нийслэл, аймгийн төв, томоохон суурин газрын гудамж, талбай, хот хоорондын замыг камержуулж, гэмт халдлага, осол, зөрчлөөс хамгаалах нөхцөлийг бүрдүүлнэ.</t>
  </si>
  <si>
    <t>Үйл ажиллагаа 3.5.1. Хөгжлийн ирээдүйтэй хот, сууринд тээвэр логистикийн төвийг байгуулна.</t>
  </si>
  <si>
    <t>Үйл ажиллагаа 3.5.3. Авто замын дагуух үйлчилгээний цогцолборыг стандартын дагуу байгуулж, зорчин явагчдын ая тухтай зорчих нөхцөлийг бүрдүүлнэ.</t>
  </si>
  <si>
    <t>Үйл ажиллагаа 3.7.1. Өндөр хурдны өргөн зурвасын сүлжээнд Монгол Улсын нийт нутаг дэвсгэрийг бүрэн хамруулна.</t>
  </si>
  <si>
    <t>Хөдөө аж ахуйн салбарын ус ашиглалт</t>
  </si>
  <si>
    <t>Усыг эргүүлэн болон дахин ашиглаж байгаа  аж ахуйн нэгжийн тоо</t>
  </si>
  <si>
    <t>Судалгаа хийсэн рашааны орд</t>
  </si>
  <si>
    <t>Рашааны хамгаалалтын бүс тогтоож, тэмдэгжүүлж, дэглэмийг мөрдүүлж буй ашиглагч</t>
  </si>
  <si>
    <t>Хөрсний чанарын стандартаас давсан хүнд металлын бохирдолтой цэг</t>
  </si>
  <si>
    <t>Супер критикал даралтад технологи нэвтрүүлсэн станц</t>
  </si>
  <si>
    <t>Нүүрсэн түлшээр ажилладаг халаалтын зуухыг халж, байгальд хал багатай дэвшилтэт технологиор халаалтаа шийдсэн байгууламж</t>
  </si>
  <si>
    <t>Ногоон төсөл, ногоон зээлийн үр өгөөж хүртсэн иргэн, аж ахуй нэгж</t>
  </si>
  <si>
    <t>Зорилт 1.2. Санхүүгийн салбарыг өргөжүүлж, эрсдэл даах байдлыг сайжруулна.</t>
  </si>
  <si>
    <t xml:space="preserve">Үйл ажиллагаа 2.3.2. Малын үржил селекцийн ажлыг шинжлэх ухааны үндэслэлтэй зах зээлийн эрэлт хэрэгцээнд нийцүүлэн явуулж, бүс нутгийн онцлогт тохирсон мал үржүүлэх ашиг шимийн түвшнийг бүсчлэн тогтоож, сүргийн эргэлтийг тооцох замаар бэлчээрийн даац нөхөн сэргэх чадавхад тохируулна. </t>
  </si>
  <si>
    <t>Үйл ажиллагаа 2.3.3. Олон улсын худалдааны хориг бүхий мал амьтны гоц халдварт халдварт өвчнийг эрт илрүүлэх, урьдчилан сэргийлэх тэмцэх өвчнөөр, улс, бүс нутгаар тайван байдлыг баталгаажуулна.</t>
  </si>
  <si>
    <t>Үйл ажиллагаа 3.1.2. Хүнсний хангамж, нийлүүлэлтийн тогтвортой байдлыг нэмэгдүүлнэ.</t>
  </si>
  <si>
    <t>Үйл ажиллагаа 2.5.2. Геологи хайгуулын ажлыг эрчимжүүлж, ашигт малтмалын боловсруулалтын түвшнийг дээшлүүлэн металлурги-химийн аж үйлдвэрийн цогцолборыг байгуулж шинжлэх ухаан технологийн чадавх экспортыг нэмэгдүүлнэ.</t>
  </si>
  <si>
    <t>Үйл ажиллагаа 2.5.3. Түүхий эдийн нөөцөд түшиглэн газрын тос боловсруулах үйлдвэрийг дэд бүтцийн хамт байгуулж, ашиглалтад оруулна.</t>
  </si>
  <si>
    <t>Үйл ажиллагаа 2.5.4. Уул уурхайн салбарын хөгжлийн ирээдүйтэй бүс нутгийн хөгжилд оруулах хувь нэмрийг өндөржүүлж, нийгмийн хариуцлагыг дээшлүүлнэ.</t>
  </si>
  <si>
    <t>Үйл ажиллагаа 2.6.2. Аялал жуулчлалын үйлдвэрлэл-үйлчилгээний хүртээмжийг нэмэгдүүлж, чанарыг сайжруулан тээвэр логистикийн сүлжээг байгуулна.</t>
  </si>
  <si>
    <t>Үйл ажиллагаа 2.6.3. Аялал жуулчлалын үйл ажиллагаанд оролцогч талуудын хамтын ажиллагааг бэхжүүлж, төрийн дэмжлэгийг нэмэгдүүлнэ.</t>
  </si>
  <si>
    <t>Үйл ажиллагаа 2.6.4. Аялал жуулчлалын бүтээгдэхүүн үйлчилгээний нэгдсэн мэдээллийн санг бүрдүүлж, хүртээмжийг сайжруулна.</t>
  </si>
  <si>
    <t>Үйл ажиллагаа 4.1.7. Үндэсний эрдэмтэн, судлаачид мэргэжилтнүүдийн чадавхыг ашиглан бичил, микро ангиллын хиймэл дагуул, пуужингийн технологийг хөгжүүлнэ.</t>
  </si>
  <si>
    <t>Бодлогын зорилтууд, баримт бичиг, хэрэгжүүлэлтийн төлөвлөгөөний тайлан, Статистик мэдээлэл</t>
  </si>
  <si>
    <t>СЯ, БШУЯ</t>
  </si>
  <si>
    <t>Үйл ажиллагаа 4.2.4. Мэдээлэл, харилцаа холбооны өндөр технологи инновацын кластер байгуулна.</t>
  </si>
  <si>
    <t>Үйл ажиллагаа 3.1.3. Дулаан хангамжийн найдвартай эх үүсвэрүүдийг ашиглалтад оруулж, сүлжээний алдагдлыг бууруулна.</t>
  </si>
  <si>
    <t>ХАА-н хоршоодын борлуулалтын орлого</t>
  </si>
  <si>
    <t>ХХААХҮЯ, ЖДҮГ</t>
  </si>
  <si>
    <t>Бүртгэл, тайлан</t>
  </si>
  <si>
    <t>Жилд 1 удаа</t>
  </si>
  <si>
    <t>Үйл ажиллагаа 2.2.1. Хөдөө аж ахуйн гаралтай бүтээгдэхүүний бэлтгэн нийлүүлэлт, үйлдвэрлэл борлуулалтын сүлжээг кластераар хөгжүүлнэ.</t>
  </si>
  <si>
    <t>Кластерын тоо</t>
  </si>
  <si>
    <t>Цахилгаан тэжээлт болон хийгээр ажилладаг автомашины эзлэх хувь</t>
  </si>
  <si>
    <t>БОАЖЯ, МХЕГ-ын тайлан</t>
  </si>
  <si>
    <t>Ойн зохион байгуулалтын тайлан</t>
  </si>
  <si>
    <t>Хүлэмжийн хийн тооллогын дүн мэдээ</t>
  </si>
  <si>
    <t>АНЗДТГ
(БОАЖГ)</t>
  </si>
  <si>
    <t>ХЗДХЯ-ны жилийн тайлан</t>
  </si>
  <si>
    <t>Усны газрын жилийн тайлан</t>
  </si>
  <si>
    <t>ХЗДХЯ-ны тайлан, мэдээ</t>
  </si>
  <si>
    <t xml:space="preserve">Иргэний нийгмийн байгууллагын тайлан, мэдээ </t>
  </si>
  <si>
    <t>ХЗДХЯ-ны хяналт шинжилгээ, үнэлгээний тайлан</t>
  </si>
  <si>
    <t xml:space="preserve">СЕХ-ны  Ерөнхийлөгчийн сонгуулийн ирцийн мэдээлэл </t>
  </si>
  <si>
    <t xml:space="preserve">ЗГХЭГ, ХЗДХЯ, ТАЗ 
</t>
  </si>
  <si>
    <t>ҮСХ, СЯ, СХЗГ, ҮИТ</t>
  </si>
  <si>
    <t>Далайн захиргаа</t>
  </si>
  <si>
    <t>Үйл ажиллагаа 4.1.2. Аймаг, нийслэлийн төвийн халаалтын зууханд техник, технологийн шинэчлэл хийнэ.</t>
  </si>
  <si>
    <t>ХХААХҮЯ-ны статистик</t>
  </si>
  <si>
    <t>НҮБ-ын Үйлдвэрлэлийн хөгжлийн байгууллагын өгөгдлийн бааз</t>
  </si>
  <si>
    <t>Үйл ажиллагаа 3.1.5. Мэргэжлийн болон дээд боловсролын байгууллагын төгсөгчдийн ур чадвар, чадамжийн чанарыг үнэлж, баталгаажуулна.</t>
  </si>
  <si>
    <t>Улаанбаатараас бусад аймаг, орон нутагт оршин суугчдын хувь</t>
  </si>
  <si>
    <t>Хүн амын мэдээ</t>
  </si>
  <si>
    <t xml:space="preserve">5 жилийн хугацаанд Улаанбаатар хот болон аймаг, орон нутагт шилжин суурьшилтын коэффициент </t>
  </si>
  <si>
    <t>Хүн ам, орон сууцны тооллого</t>
  </si>
  <si>
    <t>5.3.14</t>
  </si>
  <si>
    <t>Бүртгэлтэй шилжин суурьшигчдын хувь</t>
  </si>
  <si>
    <t>УБЕГ-ын захиргааны бүртгэл, Олон улсын шилжилт хөдөлгөөний байгууллага</t>
  </si>
  <si>
    <t>Шилжих хөдөлгөөний бүртгэл, түүвэр судалгаа</t>
  </si>
  <si>
    <t>ХЗДХЯ, УБЕГ, ОУШХБ</t>
  </si>
  <si>
    <t>Шилжин суурьшигчдын хөдөлмөр эрхлэлтийн түвшин</t>
  </si>
  <si>
    <t>Олон улсын шилжилт хөдөлгөөний байгууллага, ХНХЯ-ны захиргааны бүртгэл</t>
  </si>
  <si>
    <t>Шилжих хөдөлгөөний түүвэр судалгаа;</t>
  </si>
  <si>
    <t>ХНХЯ, ХХҮЕГ, ОУШХБ</t>
  </si>
  <si>
    <t>Орон нутагт шилжин суурьшигчдаас орон сууцны хөнгөлөлт дэмжлэгт хамрагдсан иргэдийн тоо, хувь</t>
  </si>
  <si>
    <t>СЯ-ны захиргааны бүртгэл</t>
  </si>
  <si>
    <t>Сангийн яамны тайлан мэдээ</t>
  </si>
  <si>
    <t>Орон нутагт шилжин суурьшигчдын гарааны бизнесийн хөтөлбөрт хамрагдалтын түвшин</t>
  </si>
  <si>
    <t>ХНХЯ, ОУШХБ</t>
  </si>
  <si>
    <t>Буцалтгүй тусламж авсан шилжин суурьшигчдын хувь</t>
  </si>
  <si>
    <t>Ажлын байраар хангагдсан эмзэг бүлгийн иргэдийн тоо</t>
  </si>
  <si>
    <t>Хөдөлмөр эрхлэлтийг дэмжих сангийн тайлан тайлан</t>
  </si>
  <si>
    <t>жил</t>
  </si>
  <si>
    <t>Ажлын байраар хангагдсан ажил олоход хүндрэлтэй иргэдийн тоо</t>
  </si>
  <si>
    <t>15-24 насны залуучуудын ажилгүйдлийн түвшин</t>
  </si>
  <si>
    <t>Жилд</t>
  </si>
  <si>
    <t>3.3.9</t>
  </si>
  <si>
    <t>Өрхийн аж ахуй, хувиараа хөдөлмөр эрхэлж байгаа эмзэг бүлгийн иргэдийн тоо</t>
  </si>
  <si>
    <t>Боловсрол, шинжлэх ухааны яам (БШУЯ)</t>
  </si>
  <si>
    <t>Соёл, урлагийн газар (СУГ)</t>
  </si>
  <si>
    <t>Зам, тээврийн хөгжлийн яам (ЗТХЯ), АНЗДТГ</t>
  </si>
  <si>
    <t>БХЯ, Хууль зүй, дотоод хэргийн яам (ХЗДХЯ), Цахим хөгжил, харилцаа холбооны яам (ЦХХХЯ), Шударга өрсөлдөөн, хэрэглэгчийн төлөө газар (ШӨХТГ), АНЗДТГ</t>
  </si>
  <si>
    <t>СУГ, Аймаг, нийслэлийн СУГ</t>
  </si>
  <si>
    <t>ЭМЯ, Биеийн тамир, спортын улсын хороо (БТСУХ)</t>
  </si>
  <si>
    <t>ОБЕГ, ЗДТГ, ЦХХХ+L73:M73Я</t>
  </si>
  <si>
    <t>ХНХЯ, Монголын Үндэсний худалдаа, аж үйлдвэрийн танхим (МҮХАҮТ), Ажил олгогч эздийн нэгдсэн холбоо (АОЭНХ)</t>
  </si>
  <si>
    <t>ЭМЯ, ХНХЯ, Барилга, хот байгуулалтын яам (БХБЯ)</t>
  </si>
  <si>
    <t>БОАЖЯ, дунд болон их, дээд сургуулиуд, ЖҮХ</t>
  </si>
  <si>
    <t>БОАЖЯ, Үндэсний статистикийн хороо (ҮCХ), ЖҮХ</t>
  </si>
  <si>
    <t>БОАЖЯ, ҮСХ, ЖҮХ</t>
  </si>
  <si>
    <t>БОАЖЯ, ЖҮХ</t>
  </si>
  <si>
    <t>СоЯ, ЭМЯ, ХНХЯ, ЖҮХ</t>
  </si>
  <si>
    <t xml:space="preserve"> БШУЯ, БОАЖЯ</t>
  </si>
  <si>
    <t>Зорилт 1.4. Гадаад шилжих хөдөлгөөнд оролцогчдын Монгол Улсын хөгжилд оруулах хувь нэмрийг нэмэгдүүлнэ.</t>
  </si>
  <si>
    <t>ХЗДХЯ, ХНХЯ</t>
  </si>
  <si>
    <t>10 жил</t>
  </si>
  <si>
    <t>Санхүү, нийгмийн хамгаалал, боловсрол, засаглал</t>
  </si>
  <si>
    <t>Боловсрол, спорт, соёл, хөдөлмөр, нийгмийн хамгаалал</t>
  </si>
  <si>
    <t>Санхүү, дотоод хэрэг, хөдөлмөр эрхлэлт, нийгмийн хамгаалал</t>
  </si>
  <si>
    <t xml:space="preserve">Хууль зүй, санхүү, хөдөлмөр эрхлэлт </t>
  </si>
  <si>
    <t>БХБЯ, СоЯ, БОАЖЯ</t>
  </si>
  <si>
    <t>БХБЯ, СоЯ, БОАЖЯ, ЗТХЯ</t>
  </si>
  <si>
    <t>Боловсрол, засаглал, соёл, хууль эрх зүй, шүүх</t>
  </si>
  <si>
    <t>Боловсрол, эрүүл мэнд</t>
  </si>
  <si>
    <t xml:space="preserve"> ХХААХҮЯ</t>
  </si>
  <si>
    <t>БШУЯ, ЭМЯ</t>
  </si>
  <si>
    <t>Соёл, нийгмийн хамгаалал</t>
  </si>
  <si>
    <t>Засаглал, боловсрол</t>
  </si>
  <si>
    <t>Амиа хорлож, нас барсан тохиолдол, 10,000 хүн амд ногдох</t>
  </si>
  <si>
    <t>Нийгмийн хамгаалал, 
соёл, эрүүл мэнд</t>
  </si>
  <si>
    <t xml:space="preserve">Засаглал, хөдөлмөр эрхлэлт </t>
  </si>
  <si>
    <t>Нийгмийн хамгаалал, эрүүл мэнд</t>
  </si>
  <si>
    <t>ХЗДХЯ, СЯ, ҮСХ</t>
  </si>
  <si>
    <t>Байгаль орчин, аялал жуулчлалын яам (БОАЖЯ)</t>
  </si>
  <si>
    <t>Эдийн засаг, хөгжлийн яам (ЭЗХЯ), Хууль зүй, дотоод хэргийн яам (ХЗДХЯ), Барилга, хот байгуулалтын яам (БХБЯ), Сангийн яам (СЯ), Цахим хөгжил, харилцаа холбооны яам (ЦХХХЯ), Үндэсний статистикийн хороо (ҮСХ)</t>
  </si>
  <si>
    <t>Мэргэжлийн хяналтын ерөнхий газар (МХЕГ), Стандарт, хэмжилзүйн газар (СХЗГ), 
Аймаг, нийслэлийн Засаг даргын Тамгын газар (АНЗДТГ)</t>
  </si>
  <si>
    <t>Соёлын яам (СоЯ), Аймаг, нийслэлийн Засаг даргын Тамгын газар (АНЗДТГ)</t>
  </si>
  <si>
    <t>Байгаль орчин, барилга, хөдөө аж ахуй</t>
  </si>
  <si>
    <t>Хөдөө аж ахуй, барилга, зам, тээвэр, уул уурхай, боловсрол, шинжлэх ухаан, инновац, орон нутгийн засаг захиргаа</t>
  </si>
  <si>
    <t>Дэлхийд тархсан монгол өвийн цувралыг хэвлүүлсэн болон гаргасан үзэсгэлэнгийн тоо</t>
  </si>
  <si>
    <t>Түүх, соёлын хөдлөх дурсгалт зүйлийн дотор хосгүй үнэт, үнэт зэрэглэл тогтоосон дурсгалт зүйлийн эзлэх хувь</t>
  </si>
  <si>
    <t>Түүх, соёлын үл хөдлөх дурсгалын дотор улс, аймаг, нийслэлийн хамгаалалтын зэрэглэлтэй үл хөдлөх дурсгалын эзлэх хувь</t>
  </si>
  <si>
    <t xml:space="preserve">Байгаль орчин, хөдөө аж ахуй, шинжлэх ухаан </t>
  </si>
  <si>
    <t>Үндэсний түүх, бичиг үсэг, соёлын онцлогийг агуулсан гудамж талбай</t>
  </si>
  <si>
    <t>АНЗДТГ, МХЕГ, ХЗДХЯ</t>
  </si>
  <si>
    <t>Уул уурхай, хүнд үйлдвэрийн яам (УУХҮЯ)</t>
  </si>
  <si>
    <t>Сав газрын захиргаа (СГЗ)</t>
  </si>
  <si>
    <t>Кирилл бичиг эзэмшсэн иргэдийн чадварын дундаж түвшин</t>
  </si>
  <si>
    <t>Шинжлэх ухаан, инновац, холбогдох бусад</t>
  </si>
  <si>
    <t>Үндэсний бичиг эзэмшсэн иргэдийн чадварын дундаж түвшин</t>
  </si>
  <si>
    <t>Санхүү, төсөв, байгаль орчин</t>
  </si>
  <si>
    <t>Эрчим хүч, байгаль орчин</t>
  </si>
  <si>
    <t>Байгаль орчин, уул уурхай, барилга</t>
  </si>
  <si>
    <t>Шинжлэх ухаан, хөдөө аж ахуй, эрчим хүч, барилга</t>
  </si>
  <si>
    <t>БОАЖЯ, УУХҮЯ, Монголбанк (МБ), Хөрөнгийн бирж</t>
  </si>
  <si>
    <t>БОАЖЯ, ЭЗХЯ, МБ, Холбогдох яамд</t>
  </si>
  <si>
    <t>Хүүхэд, залуучуудад эх оронч үзэл, хүмүүжил төлөвшүүлэх үндэсний хөтөлбөрт хамрагдагсдсан иргэдийн тоо</t>
  </si>
  <si>
    <t>БОАЖЯ, ХНХЯ</t>
  </si>
  <si>
    <t>Батлан хамгаалах</t>
  </si>
  <si>
    <t>Мэдлэг чадварыг үнэлэх үнэлгээнд хамрагдаж, мэргэшлийн түвшин, бичиг баримт авсан иргэдийн тоо</t>
  </si>
  <si>
    <t xml:space="preserve">ЗГХЭГ, ТАЗ </t>
  </si>
  <si>
    <t xml:space="preserve">Насан туршийн боловсролын төвүүдэд сургалтад хамрагдсан иргэд </t>
  </si>
  <si>
    <t xml:space="preserve">Өнгөрсөн 12 сард албан болон албан бус боловсрол, сургалтад хамрагдсан залуучууд, насанд хүрэгчдийн хувь </t>
  </si>
  <si>
    <t xml:space="preserve">Дээд боловсролын сургалтын байгууллагын нийтэд нээлттэй онлайн хичээл сургалтад хамрагдсан иргэдийн тоо </t>
  </si>
  <si>
    <t xml:space="preserve">Тогтвортой хөгжлийн сургалт, үйл ажиллагаанд хамрагдсан иргэдийн эзлэх жин </t>
  </si>
  <si>
    <t xml:space="preserve">Чанарын үнэлгээний дундаж оноо </t>
  </si>
  <si>
    <t>Ерөнхий боловсролын сургуулийн сурагчдын Олон услын сургалтын хөтөлбөрийн үнэлгээ үнэлгээний амжилтын хувь</t>
  </si>
  <si>
    <t>Нийслэл, байгаль орчин</t>
  </si>
  <si>
    <t>ЭЗХЯ, БХБЯ</t>
  </si>
  <si>
    <t>Багшийн гүйцэтгэлийн үнэлгээний дундаж хувь</t>
  </si>
  <si>
    <t>Эдийн засаг, хөгжил</t>
  </si>
  <si>
    <t>Банкуудын ипотекийн зээлийн тайлан</t>
  </si>
  <si>
    <t>Ажлын байран дахь сургалтад хамрагдсан багшийн ур чадварын  дундаж үнэлгээ</t>
  </si>
  <si>
    <t>ЭЗХЯ, АЗДТГ</t>
  </si>
  <si>
    <t>АНЗДТГ, СДЗДТГ</t>
  </si>
  <si>
    <t>Багшийн мэргэжлийн стандартын шаардлага хангасан багшийн эзлэх хувь</t>
  </si>
  <si>
    <t xml:space="preserve">Сургуулийн өмнөх боловсролд хамрагдсан хүүхдийн сургуульд бэлтгэгдсэн байдлын үнэлгээний дундаж </t>
  </si>
  <si>
    <t xml:space="preserve">СТЕМ боловсролд эмэгтэй суралцагчдын эзлэх жин </t>
  </si>
  <si>
    <t xml:space="preserve">СТЕМ боловсролд оролцож буй эмэгтэй багш, судлаачийн эзлэх жин </t>
  </si>
  <si>
    <t xml:space="preserve">Төгсөгчдийн мэргэжлээрх хөдөлмөр эрхлэлтийн түвшин </t>
  </si>
  <si>
    <t>Иргэдийн хүний эрхийн талаарх ойлголтын түвшин</t>
  </si>
  <si>
    <t xml:space="preserve">Үндэсний онцлогийг харуулсан чимэглэл бүхий тээврийн хэрэгсэл </t>
  </si>
  <si>
    <t>Уул уурхай</t>
  </si>
  <si>
    <t>ХХААХҮЯ, УУХҮЯ, АНЗДТГ</t>
  </si>
  <si>
    <t xml:space="preserve">Ур чадвар, чадамжийн чанарын үнэлгээний үр дүн </t>
  </si>
  <si>
    <t xml:space="preserve">Төгсөгчдийн ур чадвар, чадамжийн талаарх ажил олгогчийн сэтгэл ханамж </t>
  </si>
  <si>
    <t xml:space="preserve">Ажлын байран дахь сургалтад хамрагдсан суралцагчийн ур чадварын түвшин </t>
  </si>
  <si>
    <t xml:space="preserve">Боловсролын тэгш хамран сургалт цэвэр жин </t>
  </si>
  <si>
    <r>
      <rPr>
        <sz val="10"/>
        <color rgb="FF000000"/>
        <rFont val="Arial"/>
        <family val="2"/>
      </rPr>
      <t>Албан бус салбараас албан салбарт шилжсэн аж ахуй нэгж</t>
    </r>
  </si>
  <si>
    <t xml:space="preserve">Сургуулийн өмнөх боловсролын сургалтын хөтөлбөрт тавих шаардлага хангасан орчин бүхий цэцэрлэгийн эзлэх жин </t>
  </si>
  <si>
    <t xml:space="preserve">Ерөнхий боловсролын сургалтын хөтөлбөрт тавих шаардлага хангасан орчин бүхий сургуулийн эзлэх жин </t>
  </si>
  <si>
    <t xml:space="preserve">Мэргэжлийн боловсролын сургалтын хөтөлбөрт тавих шаардлага хангасан орчин бүхий сургалтын байгууллагын эзлэх жин </t>
  </si>
  <si>
    <t>Эдийн засаг, хөгжил, байгаль орчин</t>
  </si>
  <si>
    <t xml:space="preserve">Дээд боловсролын сургалтын хөтөлбөрт тавих шаардлага хангасан орчин бүхий сургалтын байгууллагын эзлэх жин </t>
  </si>
  <si>
    <t>УУХҮЯ, АМГТГ, ҮГА, ЦЭК</t>
  </si>
  <si>
    <t>Сургалтын байгууллагын гүйцэтгэлийн үнэлгээний үр дүн</t>
  </si>
  <si>
    <t xml:space="preserve">Сургуулийн өмнөх боловсролын анги дүүргэлтийн дундаж </t>
  </si>
  <si>
    <t>Ерөнхий боловсролын сургуулийн анги дүүргэлтийн дундаж</t>
  </si>
  <si>
    <t xml:space="preserve">Ерөнхий боловсролын сургуулийн сурах бичгийн хүртээмж </t>
  </si>
  <si>
    <t xml:space="preserve">Нэг суралцагчид ногдох хэрэглэгдэхүүний хүртээмж </t>
  </si>
  <si>
    <t xml:space="preserve">Ерөнхий боловсрол, мэргэжлийн боловсролын төгсөгчийн үнэлгээний үр дүн </t>
  </si>
  <si>
    <t>АМГТГ, Орон нутгийн захиргаа, ААНБ</t>
  </si>
  <si>
    <t>Боловсролын үйлчилгээний хувилбарт сургалтад хамрагдаж буй суралцагчийн эзлэх жин</t>
  </si>
  <si>
    <t xml:space="preserve">Бүх түвшинд хэрэгжүүлж буй цахим сургалтын хүртээмж </t>
  </si>
  <si>
    <t xml:space="preserve">Ялгаатай хэрэгцээт, малчин өрхийн, үндэсний цөөнхийн болон амьжиргааны түвшнээс доогуур орлоготой өрхийн хүүхдийн СӨБ-д хамрагдалтын хувь </t>
  </si>
  <si>
    <t xml:space="preserve">Ялгаатай хэрэгцээт, малчин өрхийн, үндэсний цөөнхийн болон амьжиргааны түвшнээс доогуур орлоготой өрхийн хүүхдийн ЕБ-д хамрагдалтын хувь </t>
  </si>
  <si>
    <t xml:space="preserve">Ялгаатай хэрэгцээт иргэдийн МБ болон ДБ-ын оролцооны түвшин </t>
  </si>
  <si>
    <t xml:space="preserve">Иргэдийн бичиг үсгийн эзэмшилтийн хувь </t>
  </si>
  <si>
    <t xml:space="preserve">Чанарын үнэлгээнд хамрагдсан байгууллагын эзлэх жин </t>
  </si>
  <si>
    <t>ЗТХЯ, МХЕГ, СХЗГ, АНЗДТГ</t>
  </si>
  <si>
    <t>ГХЯ, ЦХХХЯ, ҮСХ</t>
  </si>
  <si>
    <t>СоЯ, ГХЯ, ХХААХҮЯ, АНЗДТГ</t>
  </si>
  <si>
    <t>БОАЖЯ, АЗДТГ</t>
  </si>
  <si>
    <t>ЭЗХЯ, ГХЯ, СаЯ, БОАЖЯ, АЗДТГ</t>
  </si>
  <si>
    <t>ЭЗХЯ, АНЗДТГ</t>
  </si>
  <si>
    <t>Эдийн засаг, хөгжил,  боомт, чөлөөт бүс, барилга, хот  байгуулалт</t>
  </si>
  <si>
    <t>ИНЕГ, АНЗДТГ</t>
  </si>
  <si>
    <t>МҮХАҮТ, "Монголын хөрөнгийн бирж" ХК</t>
  </si>
  <si>
    <t>БШУЯ, ЦЭК</t>
  </si>
  <si>
    <t>Боловсрол, эдийн засаг</t>
  </si>
  <si>
    <t>Мэдээлэл, харилцаа холбооны өндөр технологи, инновацын кластер</t>
  </si>
  <si>
    <t>Агаарын тээврийн үйлчилгээнд хамрагдсан алслагдсан сум, суурин газрын иргэдийн тоо</t>
  </si>
  <si>
    <t xml:space="preserve">Бүрэн ажиллагаатай биологийн цэвэрлэх байгууламж бүхий хот, суурин газрын тоо, эзлэх хувь </t>
  </si>
  <si>
    <t>Үйл ажиллагаа 3.1.2. Хөгжлийн ирээдүйтэй хот суурин, чөлөөт бүсүүдийг эрчим хүчний түгээлт дамжуулалтын найдвартай үр ашигтай сүлжээнд холбоно.</t>
  </si>
  <si>
    <t>Эрчим хүчний найдвартай, үр ашигтай сүлжээнд холбогдсон хот суурин, чөлөөт бүсийн эзлэх хувь</t>
  </si>
  <si>
    <t>Хамтын, индексэд суурилсан болон биржээр арилжаалагддаг сан</t>
  </si>
  <si>
    <t>Финтек үйлчилгээ үзүүлэх байгууллага</t>
  </si>
  <si>
    <t>Даатгалын бүтээгдэхүүн</t>
  </si>
  <si>
    <t>Соёлын салбарын тайлан</t>
  </si>
  <si>
    <t>ШЕЗ, УПЕГ, ТЕГ, ХЗДХЯ</t>
  </si>
  <si>
    <t>СЯ, ХНХЯ, БХБЯ</t>
  </si>
  <si>
    <t>2.4.17, 3.3.13, 3.3.14, 3.3.15</t>
  </si>
  <si>
    <t>Үйл ажиллагаа 5.6.2. Ажилгүй 15-24 насны залуусын дадлага эзэмших, гарааны бизнес эхлүүлэх, багаар ажиллахыг дэмжинэ.</t>
  </si>
  <si>
    <t>5.6.3</t>
  </si>
  <si>
    <t> Улсын төсөв, Гадаад зээл, тусламж, Гадаад дотоодын хөрөнгө оруулалт</t>
  </si>
  <si>
    <t>Улсын төсөв, Нийслэлийн төсөв, Гадаад зээл, тусламж, Төр, хувийн хэвшлийн түншлэл</t>
  </si>
  <si>
    <t>Үйл ажиллагаа 1.3.2. Орон нутагт шилжин суурьшигчдын бизнес, хөдөлмөр эрхлэлтийн дэмжлэг, орон сууцны хөнгөлөлт, буцалтгүй тусламж, урамшууллыг нэмэгдүүлнэ.</t>
  </si>
  <si>
    <t xml:space="preserve">Үйл ажиллагаа 1.3.1. Шилжин суурьшигчдын бүртгэлд хамрагдалтыг сайжруулж, нийгмийн суурь үйлчилгээнд бүрэн хамруулна. </t>
  </si>
  <si>
    <t>Зорилт 1.3. Дотоод шилжих хөдөлгөөний зохицуулалтыг сайжруулж, хүн амын байршлын зохистой бүтцийг хадгална.</t>
  </si>
  <si>
    <t>Үйл ажиллагаа 1.4.1.  Гадаадад суралцаж, ажиллаж байгаа иргэдийн эх орондоо ажиллаж амьдрах сонирхлыг нэмэгдүүлнэ.</t>
  </si>
  <si>
    <t>Зорилт 5.6. Эмзэг бүлэгт зориулсан ажлын байрыг нэмэгдүүлнэ.</t>
  </si>
  <si>
    <t>Үйл ажиллагаа 5.6.1. Ажил олоход хүндрэлтэй иргэнд зориулсан ажлын байрыг төрийн болон хувийн секторт бий болгоно.</t>
  </si>
  <si>
    <t>Үйл ажиллагаа 5.6.3. Эмзэг бүлгийн иргэдийг амьдрах ухаанд сургаж, өрхийн аж ахуй, хувиараа хөдөлмөр эрхлэхийг дэмжинэ.</t>
  </si>
  <si>
    <t>Зорилт 2.1.Шүүгчийн хараат бус байдлыг бэхжүүлнэ.</t>
  </si>
  <si>
    <t>Зорилт 2.2.Шүүхийн бие даасан байдлыг хангана.</t>
  </si>
  <si>
    <t>Арга хэмжээ 2.2.1.Хүн ам, хэрэг маргааны  тооноос хамаарч шүүгч, шүүхийн захиргааны ажилтны тоог тогтоож,  шүүхийн үйлчилгээний тэгш хүртээмжийг нэмэгдүүлнэ.</t>
  </si>
  <si>
    <t>Арга хэмжээ 2.2.4.Шүүх, шүүгчийн аюулгүй байдал, гэрч, хохирогчийг хамгаалах чиг үүргийг хэрэгжүүлэх дагнасан байгууллагын оновчтой загварыг судалж, нэвтрүүлнэ.</t>
  </si>
  <si>
    <t>Зорилт 2.3.Хариуцлагатай шүүхийг төлөвшүүлнэ.</t>
  </si>
  <si>
    <t>Арга хэмжээ 3.1.1.Шүүх эрх мэдлийн байгууллагын программ хангамжийн өнөөгийн болон ирээдүйн чиг хандлагыг тодорхойлж, системийн цахим шийдлийн энтерпрайз архитектур болон техник, эдийн засгийн үндэслэлийг гаргана.</t>
  </si>
  <si>
    <t>Арга хэмжээ 3.2.2.Шүүгчийн сонгон шалгаруулалтын мэргэшил, ёс зүй, зан төлөвийн шалгалтын шалгуурыг боловсронгуй болгоно.</t>
  </si>
  <si>
    <t>Арга хэмжээ 3.1.8.Иргэний эрхээ хамгаалах боломжийг нэмэгдүүлэх, шүүхийн шийдвэрийг таамаглах нөхцөлийг бүрдүүлэх зорилгоор шүүхийн шийдвэрийн цахим санд боловсруулалт хийх хиймэл оюун ухааны дэвшилтэт технологи нэвтрүүлнэ.</t>
  </si>
  <si>
    <t>Арга хэмжээ 3.1.9.Шүүхийн захиргааны үйл ажиллагаанд хяналт-шинжилгээ, үнэлгээ хийх, тайлан илгээх, хүлээн авах, мэдээллийн урсгалыг хянах, хадгалах, ашиглах, түгээх боломж бүхий программ хангамж нэвтрүүлж, цахим мэдээллийн сан үүсгэнэ.</t>
  </si>
  <si>
    <t>Зорилт 4.2.Шүүхийн үйлчилгээнд харилцааны соёл, ур чадварыг дээшлүүлнэ.</t>
  </si>
  <si>
    <t>Арга хэмжээ 4.2.3.Ажилтны үнэ цэнийг хүлээн зөвшөөрч, мэргэжлийн өсөлт, хөгжил, сайн сайхан байдлыг дэмжсэн, ажиллахад тааламжтай, эерэг орчин бүрдүүлэх хүний нөөцийн удирдлагын дэвшилтэт арга барилыг хөгжүүлнэ.</t>
  </si>
  <si>
    <t>Зорилт 4.3.Шүүхийн захиргааны хүний нөөцийн мэргэжлийн хөгжлийг хангана.</t>
  </si>
  <si>
    <t>Арга хэмжээ 4.3.5.Сургалтын үйл ажиллагаа эрхэлдэг бусад байгууллагуудтай хамтран ажиллаж хүний нөөцийн сургалтын хөтөлбөрийг сайжруулна.</t>
  </si>
  <si>
    <t>Арга хэмжээ 4.3.6.Шүүх эрх мэдлийн байгууллагуудын сургалтын нөөцийн хамтын хэрэглээг хөхиүлэн дэмжих, сургалтын нийтлэг, холбоо хамааралтай агуулгыг салбарын хэмжээнд хүртээмжтэй болгох зорилгоор салбарын сургалтын институц хоорондын түншлэлийг бий болгоно.</t>
  </si>
  <si>
    <t>Арга хэмжээ 4.3.7. Шүүгч, шүүхийн захиргааны ажилтан мэдлэг боловсролоо дээшлүүлэх, шүүхийн шийдвэрийг судалгааны эргэлтэд оруулахад дэмжлэг үзүүлэх зорилгоор олон улсын жишигт нийцсэн номын сан байгуулж, хүний нөөц, номын фондыг бүрдүүлнэ.</t>
  </si>
  <si>
    <t xml:space="preserve">Арга хэмжээ 5.1.3.Хэрэг хянан шийдвэрлэх ажиллагааны тасралтгүй байдлыг хангах, хүний эрх, эрх чөлөө зөрчигдөхөөс сэргийлэх зорилгоор шүүгчийн ажил үүргийн хуваарийг оновчтой, уян хатан (ажлын бүтэн бус цагаар, ээлжийн ажлын цагаар, ажлын бус цагаар ажиллах зэрэг)  болгох эрх зүйн зохицуулалтыг бий болгоно. </t>
  </si>
  <si>
    <t>Арга хэмжээ 5.1.6.Хэрэг хянан шийдвэрлэх ажиллагааны зохицуулалтыг албан ёсоор тайлбарлах, материаллаг эрх зүйг хөгжүүлэх шинжлэх ухааны тайлбар гаргах замаар шүүх хуулийг зөв, дэс дараалалтай, логик уялдаатай, шинжлэх ухааны арга зүйд тулгуурлан хэрэглэх явдлыг хангана.</t>
  </si>
  <si>
    <t>Зорилт 5.2.Шүүхийн захиргааны үйлчилгээний чанар, хүртээмжийг нэмэгдүүлнэ.</t>
  </si>
  <si>
    <t>6.1.Аюулгүй байдлын стандартад нийцсэн шүүхийн байр, танхимтай болно.</t>
  </si>
  <si>
    <t>Арга хэмжээ 6.1.1.Шүүхийг стандартын байр, барилга байгууламжаар үе шаттай хангана.</t>
  </si>
  <si>
    <t>Арга хэмжээ 6.1.2.Хэргийн оролцогч, шүүхээр үйлчлүүлж байгаа аливаа этгээдэд шүүхийн байр, танхим, түүний орчин ээлтэй байх нөхцөлийг хангасан, шүүн таслах ажлын төрөл, онцлогт тохирсон шүүхийн байрны стандартыг тогтооно.</t>
  </si>
  <si>
    <t>Арга хэмжээ 6.1.3.Шүүхийн байр, шүүх хуралдааны танхим, хүлээлгийн танхимд хэрэг, маргааны оролцогч өмгөөлөгчтэйгөө шүүх хуралдааны аль ч үед ганцаарчлан ярилцах нөхцөл боломжийг бүрдүүлнэ.</t>
  </si>
  <si>
    <t xml:space="preserve">Зорилт 6.2.Шүүхийн техник, тоног төхөөрөмж, мэдээллийн технологи, цахим дэд бүтцийг сайжруулна. </t>
  </si>
  <si>
    <t>Арга хэмжээ 7.3.Шүүхийн төсвийн хэмжээг Монгол Улсын төсвийн нэг хувиас доошгүй байх бодлогыг үе шаттай хэрэгжүүлнэ.</t>
  </si>
  <si>
    <t>2.1.</t>
  </si>
  <si>
    <t>2.2.6</t>
  </si>
  <si>
    <t>2.2.7</t>
  </si>
  <si>
    <t>Арга хэмжээ 3.1.2.Шүүхийн мэдээллийн системд мэдээллийн технологийн ерөнхий хяналт, удирдлагын тогтолцоог нутагшуулж, хэрэгжүүлнэ.</t>
  </si>
  <si>
    <t>Арга хэмжээ 3.1.3.Шүүн таслах ажиллагааг шуурхай, үр нөлөөтэй, үр ашигтай явуулах зорилгоор шүүхэд хэрэг, нэхэмжлэл, тайлбар, санал, дүгнэлт, өргөдөл, гомдол, хүсэлтийг цахимаар гаргах, нотлох баримт бүрдүүлэх, цахим хавтаст хэрэг үүсгэх, хянан шийдвэрлэх, архивлах, шүүхийн шийдвэрийг хэргийн оролцогчид, шүүхийн шийдвэр гүйцэтгэх болон эрх бүхий бусад байгууллагад цахимаар хүргүүлэх эрх зүйн үндэслэлийг үе шаттай бий болгоно.</t>
  </si>
  <si>
    <t>Арга хэмжээ 3.2.4.Шүүгчийн сонгон шалгаруулалтад хуульчийг цахимаар бүртгэх тогтолцоо бүрдүүлнэ.</t>
  </si>
  <si>
    <t>6.2.4</t>
  </si>
  <si>
    <t>УДШ-ийн дэргэдэх ШССМХ</t>
  </si>
  <si>
    <t>Статистик  мэдээ</t>
  </si>
  <si>
    <t>1-9 түвшин</t>
  </si>
  <si>
    <t>тоо</t>
  </si>
  <si>
    <t>Батлагдсан төсөв</t>
  </si>
  <si>
    <t>Жилд нэг удаа</t>
  </si>
  <si>
    <t>Анхан болон давж заалдах шатны шүүхүүдийн үндсэн хөрөнгийн нэгдсэн судалгаа</t>
  </si>
  <si>
    <t>Анхан болон давж заалдах шатны шүүхүүдийн нэгдсэн судалгаа</t>
  </si>
  <si>
    <t>Батлагдсан хөрөнгө оруулалтын төсөв</t>
  </si>
  <si>
    <t>Санал асуулга</t>
  </si>
  <si>
    <t>Жил бүр</t>
  </si>
  <si>
    <t>Шүүхэд итгэх иргэдийн итгэлийн түвшин</t>
  </si>
  <si>
    <t>Судалгаа, асуумж, ярилцлага</t>
  </si>
  <si>
    <t>Шүүхээр үйлчлүүлсэн иргэдийн сэтгэл ханамжийн түвшин</t>
  </si>
  <si>
    <t>Иргэдийн шүүхийн үйлчилгээний талаарх үнэлгээ</t>
  </si>
  <si>
    <t>Нээлттэй нийгэм форум шүүхийн индекс</t>
  </si>
  <si>
    <t>Улсын төсөв, төсөл хөтөлбөр</t>
  </si>
  <si>
    <t>Улсын төсөв, Төсөл, хөтөлбөр</t>
  </si>
  <si>
    <t>Анхан шатны шүүх /Захиргааны хэргийн давж заалдах шатны шүүх/</t>
  </si>
  <si>
    <t>Монгол Улсын шүүхийн тайлан</t>
  </si>
  <si>
    <t>Баримт бичиг бүртгэлийн арга</t>
  </si>
  <si>
    <t xml:space="preserve">Мониторинг </t>
  </si>
  <si>
    <t xml:space="preserve">Жил бүр </t>
  </si>
  <si>
    <t xml:space="preserve">Хараат бус түүврийн аргаар </t>
  </si>
  <si>
    <t xml:space="preserve">  -</t>
  </si>
  <si>
    <t>Хууль</t>
  </si>
  <si>
    <t>Ёс зүйн сургалтын хөтөлбөрийн тоо</t>
  </si>
  <si>
    <t>Хөтөлбөр баталсан шийдвэр</t>
  </si>
  <si>
    <t>Нэг шүүгчид ногдох зөрчлийн эзлэх хувь</t>
  </si>
  <si>
    <t>Сахилгын зөрчлийн тоон мэдээлэл</t>
  </si>
  <si>
    <t>Батлагдсан баримт бичиг</t>
  </si>
  <si>
    <t>Жилд хамтран ажиллах үйл ажиллагааны тоо</t>
  </si>
  <si>
    <t xml:space="preserve">Сахилгын зөрчлийн шалтгаан нөхцөл, дүн шинжилгээний судалгааны жилийн давтамж </t>
  </si>
  <si>
    <t>Хөндлөнгийн судалгааны байгууллага</t>
  </si>
  <si>
    <t>Асуумжийн судалгаа</t>
  </si>
  <si>
    <t>Цахим болон ярилцлага</t>
  </si>
  <si>
    <t>Хүний нөөцийн судалгаа</t>
  </si>
  <si>
    <t>Цахим</t>
  </si>
  <si>
    <t>Тогтоол, шийдвэр</t>
  </si>
  <si>
    <t>Харилцаа хандлагын түвшин</t>
  </si>
  <si>
    <t>Харилцааны ур чадвар, ёс зүй, гүйцэтгэлийн стандарт батлах</t>
  </si>
  <si>
    <t xml:space="preserve">Олон шатлалт сургалтын хөтөлбөр бүхий онлайн сургалтын  орчны эзлэх хувь </t>
  </si>
  <si>
    <t>Удирдлагын дэвшилтэт арга барилын талаарх ажилтны үнэлгээ</t>
  </si>
  <si>
    <t>Байгуулсан санамж бичиг</t>
  </si>
  <si>
    <t>Тодорхойлсон судалгаа</t>
  </si>
  <si>
    <t>Асуумж, тандан судалгаа, статистикт дүн шинжилгээ хийх</t>
  </si>
  <si>
    <t>Баримт бичиг ба бүртгэлийн арга</t>
  </si>
  <si>
    <t xml:space="preserve">Харьцуулсан судалгаа </t>
  </si>
  <si>
    <t>Судалгаа, Тайлан,           Дүн шинжилгээ</t>
  </si>
  <si>
    <t>Стандарт нэвтрүүлсэн эсэх</t>
  </si>
  <si>
    <t xml:space="preserve">2021 он </t>
  </si>
  <si>
    <t>Мэдээллийн технологийн ерөнхий хяналт, удирдлагын тогтолцоо хүлээн зөвшөөрөгдсөн түвшин</t>
  </si>
  <si>
    <t>0-9</t>
  </si>
  <si>
    <t>хувь</t>
  </si>
  <si>
    <t>Улсын төсөв, төсөл, хөтөлбөр</t>
  </si>
  <si>
    <t>Донор байгууллага</t>
  </si>
  <si>
    <t>Жил бүрийн нийт шүүхийн тоног төхөөрөмжийн ашиглалтын хугацааны судалгаа</t>
  </si>
  <si>
    <t>Өгөгдөл цуглуулах шинжилгээний арга</t>
  </si>
  <si>
    <t>Хиймэл оюун ухаан ашиглаж шүүхийн шийдвэрийн цахим санд хийсэн боловсруулалтын эзлэх хувь</t>
  </si>
  <si>
    <t>Шүүхийн шийдвэрийн цахим сангаас шийдвэрийн боловсруулалт хийсэн статистик мэдээ</t>
  </si>
  <si>
    <t>Судалгаа, тайлан</t>
  </si>
  <si>
    <t>Цахимаар өгсөн бүх төрлийн лавлагааний эзлэх хувь</t>
  </si>
  <si>
    <t>Шүүн таслах ажиллагааны чанар</t>
  </si>
  <si>
    <t>Судалгааны арга зүй</t>
  </si>
  <si>
    <t>Тоон судалгааны арга</t>
  </si>
  <si>
    <t>нэмэгдсэн дата төвийн тоо</t>
  </si>
  <si>
    <t>2021 онд төвийн бүсийн нөөц дата төв байгуулахад гарсан техник эдийн засгийн тооцоо /297.287.980/</t>
  </si>
  <si>
    <t>Дүн шинжилгээний арга</t>
  </si>
  <si>
    <t>Аюулгүйн нөөцийн түвшин</t>
  </si>
  <si>
    <t>Дүн шинжилгээний арга, эрсдлийн үнэлгээний аудитын тайлан</t>
  </si>
  <si>
    <t>Шүүхийн захиргааны үйл ажиллагааны цахим шилжилтийн хувь</t>
  </si>
  <si>
    <t>Хууль тогтоомжид оруулсан нэмэлт, өөрчлөлт</t>
  </si>
  <si>
    <t>1 тийм 2 үгүй</t>
  </si>
  <si>
    <t>Хууль тогтоомжид нэмэлт, өөрчлөлт оруулах санал</t>
  </si>
  <si>
    <t>Улсын өмгөөлөгчийн тоо</t>
  </si>
  <si>
    <t>Хууль зүйн туслалцааны төвийн тайлан</t>
  </si>
  <si>
    <t xml:space="preserve">Шүүн таслах ажиллагааны явцыг түгээсэн статистик </t>
  </si>
  <si>
    <t>Шүүхийн статистикийн мэдээллийн дата сан бүрдүүлэх</t>
  </si>
  <si>
    <t>Шүүхийн статистикийн мэдээллийн нээлттэй цахим платформ нэвтрүүлэх</t>
  </si>
  <si>
    <t>Бүх шатны шүүх</t>
  </si>
  <si>
    <t xml:space="preserve">Шүүхийн шийдвэрийг олон нийтэд нээлттэй, ил тод, ойлгомжтой байдлаар тухайн жилд мэдээлсэн тоо </t>
  </si>
  <si>
    <t>Шүүхийн цахим хуудас</t>
  </si>
  <si>
    <t>Цахим хэрэглээний талаар иргэдэд зориулсан мэдээллийн бүтээгдэхүүн</t>
  </si>
  <si>
    <t>Хүрээ хязгаарыг тодорхойлох судалгаа</t>
  </si>
  <si>
    <t>Хамтын ажиллагаатай байгууллагын тоо</t>
  </si>
  <si>
    <t>Олон нийтэд шүүх эрх мэдлийн байгууллагын үйл ажиллагаа, шүүн таслах ажиллагааны учир холбогдлыг таниулах чиглэлээр тухайн жилд гаргасан хэвлэл мэдээллийн бүтээгдэхүүний төрөл</t>
  </si>
  <si>
    <t xml:space="preserve">Улсын төсөв, төсөл хөтөлбөр </t>
  </si>
  <si>
    <t>Шүүхийн нээлттэй, ил тод байдал</t>
  </si>
  <si>
    <t>Шүүхийн нээлттэй, ил тод байдлын судалгаа</t>
  </si>
  <si>
    <t>Асуумж</t>
  </si>
  <si>
    <t>Олон нийтэд чиглэсэн тухайн жилд зохион байгуулах ажлын төрөл</t>
  </si>
  <si>
    <t>Арга хэмжээ 2.1.2.Шүүгчид нөлөөлөхөөр оролдсон тохиолдолд холбогдох этгээдэд хүлээлгэх хариуцлагын тогтолцооны үр нөлөөг дээшлүүлнэ.</t>
  </si>
  <si>
    <t>Шүүгчийн орон тоо</t>
  </si>
  <si>
    <t>Шүүхийн захиргааны ажилтны орон тоо</t>
  </si>
  <si>
    <t>Оновчтой загварыг тодорхойлох судалгаа</t>
  </si>
  <si>
    <t>Холбогдох байгууллага</t>
  </si>
  <si>
    <t>Монгол Улсын тухайн жилийн төсвийн хууль</t>
  </si>
  <si>
    <t>Шүүгчийн сахилгын хэргийн лавлагаа, мэдээллийн нэгдсэн сан бүрдэх</t>
  </si>
  <si>
    <t>Шүүхийн сахилгын хорооны тайлан</t>
  </si>
  <si>
    <t>Цахим систем</t>
  </si>
  <si>
    <t>Эрх зүйн зохицуулалтыг боловсронгуй болгох</t>
  </si>
  <si>
    <t>Шүүхийн индекс</t>
  </si>
  <si>
    <t>Цахим мэдээллийн санд нээлттэй байршуулбал зохих шүүхийн шийдвэр</t>
  </si>
  <si>
    <t>Программ хангамж бүрдүүлэх</t>
  </si>
  <si>
    <t>Цахимаар оролцуулах техник, технологи бүхий шүүх хуралдааны танхимын эзлэх хувь</t>
  </si>
  <si>
    <t>Шууд дамжуулах тоног төхөөрөмжийн санхүүжилтийн хэмжээ</t>
  </si>
  <si>
    <t>сая төгрөг</t>
  </si>
  <si>
    <t>Хяналт-шинжилгээ, үнэлгээний программ хангамж нэвтрүүлэх</t>
  </si>
  <si>
    <t>Эрсдэлийн удирдлагын бодлого батлагдах</t>
  </si>
  <si>
    <t>Шалгуур үзүүлэлтийг тогтоох</t>
  </si>
  <si>
    <t xml:space="preserve">Тандан судалгааны тогтолцоо бүрдэх </t>
  </si>
  <si>
    <t>Хэрэгцээ шаардлагыг тогтмол судлах тогтолцоог бүрдүүлэх</t>
  </si>
  <si>
    <t>Хөрвөх чадвар эзэмшүүүлэх сургалтын тоо</t>
  </si>
  <si>
    <t>Шүүхийн төсөвт тухайн зардлын эзлэх хувь</t>
  </si>
  <si>
    <t>Хамтран боловсруулсан сургалтын хөтөлбөрийн тоо</t>
  </si>
  <si>
    <t>Тушаал, шийдвэр</t>
  </si>
  <si>
    <t>Сургалтын байгууллага</t>
  </si>
  <si>
    <t>Нэгдсэн номын сан байгуулах</t>
  </si>
  <si>
    <t>Сургалтын санхүүжилтийн хэмжээ</t>
  </si>
  <si>
    <t xml:space="preserve">Шүүгчийн ажлын зохист ачаалалд үндэслэн шүүгчийн орон тоог нэмэгдүүлэх </t>
  </si>
  <si>
    <t>Цахим систем нэвтрүүлэх</t>
  </si>
  <si>
    <t>Албан тушаалын тодорхойлолтыг шинэчлэх</t>
  </si>
  <si>
    <t>Иргэдийн төлөөлөгчийн сургалад зориулсан санхүүжилт</t>
  </si>
  <si>
    <t>Шүүхийн байрны стандартад тусгах</t>
  </si>
  <si>
    <t>Шүүхийн байрны стандартыг шинэчлэх</t>
  </si>
  <si>
    <t>Төв байгуулах</t>
  </si>
  <si>
    <t>Шаардлага хангасан тээврийн хэрэгслийн эзлэх хувь</t>
  </si>
  <si>
    <t>Компьютер, техник тоног төхөөрөмжөөр хангах</t>
  </si>
  <si>
    <t xml:space="preserve">Шүүхээс олон нийтэд хандаж мэдээлэл түгээсэн бүтээгдэхүүний тоо </t>
  </si>
  <si>
    <t>1-тийм    2- үгүй</t>
  </si>
  <si>
    <t>Хуульчийн ёс зүйн асуудлыг шийдвэрлэх нэгдсэн бүтэцтэй болох</t>
  </si>
  <si>
    <t>Техник эдийн засгийн үндэслэл батлах</t>
  </si>
  <si>
    <t>3.1.10.</t>
  </si>
  <si>
    <t>3.1.9.</t>
  </si>
  <si>
    <t>Техникийн шаардлага хангасан цахим систем, тээврийн хэрэгсэл, тоног төхөөрөмжийн эзлэх хувь</t>
  </si>
  <si>
    <t xml:space="preserve"> Мэргэшсэн, тогтвортой байдал</t>
  </si>
  <si>
    <t>Шүүхийн захиргааны ажилтны орон тоонд мэдээллийн технологийн ажилтны эзлэх хувь</t>
  </si>
  <si>
    <t>Сургалтын зардлын санхүүжилт</t>
  </si>
  <si>
    <t xml:space="preserve">Шүүхийн стандартад нийцсэн байр </t>
  </si>
  <si>
    <t>Хиймэл оюун ухаан, блокчейн зэрэг дэвшилтэд технологи ашиглаж хэрэг маргааныг төрлөөр нь ялгаж, урьдчилсан шийдвэрлэлтийг харах хувь</t>
  </si>
  <si>
    <t>Шүүхийн дэд бүтцийг хөгжүүлэхэд зарцуулах санхүүжилт</t>
  </si>
  <si>
    <t xml:space="preserve">мөнгөн дүн (сая төгрөг) </t>
  </si>
  <si>
    <t>2 жил тутам</t>
  </si>
  <si>
    <t>6 жил тутам</t>
  </si>
  <si>
    <t>3 жил тутам</t>
  </si>
  <si>
    <t xml:space="preserve">3 жил тутам </t>
  </si>
  <si>
    <t>Өөрийн албан хаагчдад зориулсан сургалтын санхүүжилт</t>
  </si>
  <si>
    <t>Зорилго 2.Шүүгчийн хараат бус, шүүхийн бие даасан байдлыг хангаж, хариуцлагатай шүүхийг төлөвшүүлнэ.</t>
  </si>
  <si>
    <t xml:space="preserve">Арга хэмжээ 2.1.4.Шүүгчийн цалинг инфляцын түвшинг харгалзан нэмэгдүүлэх зохицуулалтыг холбогдох хууль тогтоомжид тусгана. </t>
  </si>
  <si>
    <t>Арга хэмжээ 2.2.6.Иргэдэд шүүхийн үйлчилгээг эрүүл аюулгүй орчинд  хүртээмжтэй, үр ашигтай, үр дүнтэй үзүүлэхэд хүрэлцэхүйц шүүхийн санхүүжилт, хүний нөөцийг шүүх, шүүхийн захиргааны байгууллага бие даан төлөвлөх, удирдах нөхцөлийг сайжруулна.</t>
  </si>
  <si>
    <t>Арга хэмжээ 2.2.7.Төрийн болон нутгийн өөрөө удирдах байгууллагаас шүүхийн хэвийн үйл ажиллагааг хангахад үзүүлэх шаардлагатай дэмжлэгийг тодорхой болгон зохицуулна.</t>
  </si>
  <si>
    <t xml:space="preserve">Зорилго 3.Шүүх эрх мэдлийн байгууллагын захиргааны менежментийг орчин үеийн шаардлагад нийцүүлнэ. </t>
  </si>
  <si>
    <t>Зорилт 3.2.Хуульчдаас шүүгчийг шилж олох тогтолцоог сайжруулна.</t>
  </si>
  <si>
    <t>Зорилт 4.1.Ёс зүй, цогц чадамжтай шүүхийн хүний нөөц бэлтгэх суурь тогтолцоог бүрдүүлж, төгөлдөржүүлнэ.</t>
  </si>
  <si>
    <t xml:space="preserve">Арга хэмжээ 4.1.3.Шүүхийн захиргааны ажилтны бие даасан ангилал, зэрэглэлийг бий болгож, шатлан дэвших тогтолцоог бүрдүүлнэ. </t>
  </si>
  <si>
    <t>Арга хэмжээ 4.1.2.Шүүхийн захиргааны хүний нөөцийг бэлтгэх, мэргэшүүлэх тогтолцоог олон улсын жишигт нийцүүлэн хөгжүүлнэ.</t>
  </si>
  <si>
    <t>Арга хэмжээ 4.2.1.Шүүхийн захиргааны ажилтанд хүндэтгэлтэй харилцаа, эерэг хандлагыг төлөвшүүлэх харилцааны ур чадвар, ёс зүй, гүйцэтгэлийн стандарт бий болгоно.</t>
  </si>
  <si>
    <t>Арга хэмжээ 4.2.2.Шүүхийн захиргааны ажилтнууд ажил мэргэжлийн /карьер хөгжлийн/ бүх үе шатанд шаардлагатай мэдлэг, ур чадвар, хандлагыг тасралтгүй дээшлүүлэх боломжийг хүртээмжтэй болгоно.</t>
  </si>
  <si>
    <t xml:space="preserve">Арга хэмжээ 4.3.1.Хэрэг хянан шийдвэрлэх ажиллагааг хэрэгжүүлэхэд шаардлагатай мэдлэг, ур чадвар, хандлагыг олон нийт, шүүхээр үйлчлүүлэгч, салбарын ажилтан зэрэг олон талт эх сурвалжаас тогтмол тандан судална. </t>
  </si>
  <si>
    <t>Арга хэмжээ 4.3.3.Шүүхийн захиргааны ажилтан дотоод, гадаадын урт, богино хугацааны мэргэшүүлэх сургалтад хамрагдах, их, дээд сургуульд магистр, докторын түвшний сургалтад суралцахад дэмжлэг үзүүлнэ.</t>
  </si>
  <si>
    <t>Арга хэмжээ 4.3.4.Шүүхийн байгууллагын мэдээллийн технологийн хүний нөөцийг бүрдүүлж, чадавхыг дээшлүүлнэ.</t>
  </si>
  <si>
    <t>Зорилт 5.1.Хэрэг хянан шийдвэрлэх ажиллагааны чанар, үр дүнг дээшлүүлнэ.</t>
  </si>
  <si>
    <t>Арга хэмжээ 5.1.4.Шинээр томилогдсон шүүгчийг тодорхой хугацаанд зохист ачаалалтай шүүхэд ажиллуулах, хялбаршуулсан, бага үнийн дүнтэй маргаан, зөрчлийн хэрэг хуваарилан шийдвэрлүүлэх  эрх зүйн үндэслэл бүрдүүлнэ.</t>
  </si>
  <si>
    <t>Арга хэмжээ 5.1.5.Хэрэг хянан шийдвэрлэх ажиллагааны хугацааг хэрэг, маргааны төрөл, онцлогт тохируулан ялгамжтай тогтоох эрх зүйн орчин бүрдүүлнэ.</t>
  </si>
  <si>
    <t>Арга хэмжээ 5.1.7.Хэрэг хянан шийдвэрлэх ажиллагаанд баримтлах аргачлал, зөвлөмжийг хяналтын шатны шүүхээс тогтоох эрх зүйн зохицуулалтыг бий болгох замаар хууль хэрэглээний нэгдмэл байдлыг хангаж, шударга шүүхээр шүүлгэх иргэний эрхийн баталгааг дээшлүүлнэ.</t>
  </si>
  <si>
    <t>Арга хэмжээ 6.2.1.Шүүх эрх мэдлийн байгууллагын программ хангамж, систем хөгжүүлэлт, кибер аюулгүй байдлыг хариуцсан мэдээллийн технологийн дундын төв байгуулна.</t>
  </si>
  <si>
    <t>Арга хэмжээ 7.1.Хэрэг хянан шийдвэрлэх ажиллагааг хэвийн явуулахад шаардлагатай зардлыг улсын төсөвт бодитой тооцон тусгах, шүүхийн төсвийг төлөвлөх, батлах, санхүүжүүлэх, зарцуулах эрх зүйн зохицуулалтыг боловсронгуй болгоно.</t>
  </si>
  <si>
    <t>Арга хэмжээ 7.2.Шүүхийн үйлчилгээний чанар, хүртээмжийг сайжруулах зорилгоор шүүхийн зардлыг бүхэлд нь, шүүхийн үйл ажиллагааны зардлын тодорхой хэсгийг үр дүнд суурилан санхүүжүүлэх эрх зүйн үндсийг бүрдүүлнэ.</t>
  </si>
  <si>
    <t xml:space="preserve"> - </t>
  </si>
  <si>
    <t>Арга хэмжээ 1.3.Шүүх эрх мэдлийн байгууллагын үйл ажиллагаа, хэрэг хянан шийдвэрлэх ажиллагааны учир холбогдлыг иргэдэд таниулах, ойлголт, мэдлэгийг нэмэгдүүлэх ажлыг тасралтгүй зохион байгуулах замаар шүүхэд итгэх иргэдийн итгэлд ахиц гаргана.</t>
  </si>
  <si>
    <t xml:space="preserve">  - </t>
  </si>
  <si>
    <t>Улсын төсөв,            концесс</t>
  </si>
  <si>
    <t>Зорилго 1.Шүүхэд мэдүүлэх иргэний эрхийг баталгаатай эдлүүлж, үйл ажиллагааны нээлттэй, ил тод байдлыг дээшлүүлнэ.</t>
  </si>
  <si>
    <t>Арга хэмжээ 1.1.Иргэн шүүхэд мэдүүлэх эрхээ баталгаатай эдлэхэд учирч буй бэрхшээлийг тодорхойлж, хэрэг хянан шийдвэрлэх ажиллагааны холбогдох хэм хэмжээг боловсронгуй болгоно.</t>
  </si>
  <si>
    <t>Арга хэмжээ 1.6.Бүрэн, үнэн зөв, шинэчлэгдсэн шүүхийн статистикийн  мэдээллийг бодлогын шийдвэр, нөөцийн хуваарилалтын үндэслэл болгох зорилгоор нээлттэй мэдээллийн тогтолцоог бий болгоно.</t>
  </si>
  <si>
    <t>Арга хэмжээ 1.7.Шүүхийн шийдвэрийг ойлгомжтой байдлаар, олон нийтэд нээлттэй, ил тод, шуурхай мэдээлэх ажлын арга, хэлбэрийг тогтмол сайжруулна.</t>
  </si>
  <si>
    <t xml:space="preserve">Арга хэмжээ 1.8.Шүүх эрх мэдлийн байгууллагын цахим үйлчилгээний талаарх мэдээллийг мэргэжлийн түвшинд бэлтгэн иргэдийн цахим хэрэглээний мэдлэгийг тогтмол дээшлүүлнэ. </t>
  </si>
  <si>
    <t>Арга хэмжээ 1.10.Шүүх эрх мэдлийн салбарын хэмжээнд тулгамдаж буй асуудлыг шийдвэрлэхэд төрийн бусад байгууллага, мэргэжлийн холбоо, олон нийтийн оролцоог нэмэгдүүлнэ.</t>
  </si>
  <si>
    <t>Арга хэмжээ 2.2.5.Шүүхийн хөрөнгө оруулалтын хэмжээ, үр ашгийг нэмэгдүүлж, шүүхийн эдийн засгийн баталгааг дээшлүүлнэ.</t>
  </si>
  <si>
    <t xml:space="preserve">Зөвлөлдөх хороо байгуулах </t>
  </si>
  <si>
    <t>3.1.4.</t>
  </si>
  <si>
    <t>3.1.5.</t>
  </si>
  <si>
    <t>3.1.6.</t>
  </si>
  <si>
    <t>Арга хэмжээ 3.1.6.Шүүх хуралдаанд зайнаас буюу цахимаар оролцох техник, технологийн нөхцөлийг сайжруулна.</t>
  </si>
  <si>
    <t>3.1.7.</t>
  </si>
  <si>
    <t>Арга хэмжээ 3.1.7.Шүүх хуралдааныг шууд дамжуулах тоног төхөөрөмжөөр хангана.</t>
  </si>
  <si>
    <t>4.1.1.</t>
  </si>
  <si>
    <t>Сургалтын тусгайлсан хөтөлбөр гарган хэрэгжүүлэх</t>
  </si>
  <si>
    <t>5.3.1.</t>
  </si>
  <si>
    <t>Холбогдох гэрээ, конвецийн албан орчуулгаар шүүгчдийг хангах</t>
  </si>
  <si>
    <t>5.3.2.</t>
  </si>
  <si>
    <t xml:space="preserve">Арга хэмжээ 5.3.2.Бүх шатны шүүгчийн олон улсын гэрээ, конвенц хэрэглэх чадавхыг дээшлүүлнэ. </t>
  </si>
  <si>
    <t>Шилдэг туршлага, шинэ инновац нэвтрүүлсэн тоо</t>
  </si>
  <si>
    <t>1</t>
  </si>
  <si>
    <t>Арга хэмжээ 1.2.Зорилтот, хөгжлийн бэрхшээлтэй иргэнд үзүүлэх хууль зүйн туслалцааны болон хэрэг хянан шийдвэрлэх ажиллагааны чанар, хүртээмжийг нэмэгдүүлнэ.</t>
  </si>
  <si>
    <t>Арга хэмжээ 2.1.5.Хууль хэрэглээний нэгдмэл байдлыг сайжруулах, хууль тогтоомжийг боловсронгуй болгох шүүгчийн санаачилга, манлайллыг бодлого, зохицуулалтын хүрээнд дэмжинэ.</t>
  </si>
  <si>
    <t>Авлига, ашиг сонирхлын зөрчлөөс урьдчилан сэргийлэх чиглэлээр тухайн жилд зохион байгуулсан сургалт</t>
  </si>
  <si>
    <t>Монгол Улсын шүүхийн шийдвэрийн цахим сан</t>
  </si>
  <si>
    <t>Арга хэмжээ 4.1.4.Шүүхийн захиргааны байгууллага хүний нөөцийг шилж олох, сонгон шалгаруулах, тогтвортой ажиллуулах эрх зүйн үндсийг бий болгоно.</t>
  </si>
  <si>
    <t>Арга хэмжээ 4.1.6.Шүүх эрх мэдлийн байгууллагын хүний нөөцийн эрсдэлийн удирдлагын бодлоготой болно.</t>
  </si>
  <si>
    <t>Арга хэмжээ 4.1.7.Шүүхийн захиргааны ажилтны чиг үүрэгт хамаарах үйл ажиллагааны хүрээ, зохист ачааллыг тодорхойлж, орон тоог бодитой тогтооно.</t>
  </si>
  <si>
    <t>Арга хэмжээ 4.1.9.Шүүхийн захиргааны төв байгууллага захиргааны үйл ажиллагааны үр дүнтэй, үр ашигтай байдлыг дээшлүүлэх зорилгоор нөөцийг шүүхийн тамгын газруудад зохистой хуваарилах шалгуурыг тогтооно.</t>
  </si>
  <si>
    <t xml:space="preserve">Судалгааны тайлан </t>
  </si>
  <si>
    <t>Шүүхийн -ийн жил бүрийн шүүн таслах ажиллагаанд хийсэн хиймэл оюун ухаанаар шийдсэн хялбар хэргийн тоон статистик тайлангаас эх сурвалж болгоно</t>
  </si>
  <si>
    <t xml:space="preserve">Статистик </t>
  </si>
  <si>
    <t>ШТГ</t>
  </si>
  <si>
    <t>ШЕЗ, ХЗДХЯ, ХЗТТ</t>
  </si>
  <si>
    <t>ХЗТТ</t>
  </si>
  <si>
    <t>УДШ, ШЕЗ</t>
  </si>
  <si>
    <t>ШСХ, ШЕЗ</t>
  </si>
  <si>
    <t>ШСХ</t>
  </si>
  <si>
    <t>УИХ, ХЗДХЯ</t>
  </si>
  <si>
    <t>ХЗДХЯ, ШТГ</t>
  </si>
  <si>
    <t>УИХ, ХЗДХЯ, бүх шатны шүүх, ШТГ</t>
  </si>
  <si>
    <t>ШЕЗ, УДШ-ийн дэргэдэх ШССМХ</t>
  </si>
  <si>
    <t>ШЕЗ, УЕПГ</t>
  </si>
  <si>
    <t>УДШ</t>
  </si>
  <si>
    <t>Бүх шатны шүүх, ШТГ</t>
  </si>
  <si>
    <t>МХХ, МӨХ, Хэвлэл мэдээллийн байгууллага</t>
  </si>
  <si>
    <t>ХЗДХЯ, ТЕГ, бүх шатны шүүх</t>
  </si>
  <si>
    <t>УИХ, ХЗДХЯ, ТЕГ, бүх шатны шүүх</t>
  </si>
  <si>
    <t>УИХ, ХЗДХЯ, ШЕЗ, бүх шатны шүүх, холбогдох байгууллага</t>
  </si>
  <si>
    <t>УДШ, ХЗДХЯ</t>
  </si>
  <si>
    <t>ШЕЗ, УЕПГ, МХХ, МӨХ</t>
  </si>
  <si>
    <t>УДШ, МХХ, МӨХ</t>
  </si>
  <si>
    <t xml:space="preserve">УИХ, ТАЗ, бүх шатны шүүх </t>
  </si>
  <si>
    <t>Бүх шатны ШТГ</t>
  </si>
  <si>
    <t xml:space="preserve">ШТГ </t>
  </si>
  <si>
    <t>Төсөл хэрэгжүүлэгч байгууллага, тухайн бүсийн ШТГ</t>
  </si>
  <si>
    <t>Мэдээллийн аюулгүй байдлын аудит хийх байгууллага, Төсөл хэрэгжүүлэгч байгууллага, тухайн бүсийн ШТГ</t>
  </si>
  <si>
    <t>ШЕЗ, ШССМХ</t>
  </si>
  <si>
    <t>УДШ, ШЕЗ, УЕПГ</t>
  </si>
  <si>
    <t>УДШ, УЕПГ, МХХ, МӨХ, ШССМХ</t>
  </si>
  <si>
    <t>УИХ</t>
  </si>
  <si>
    <t>УИХ, донор байгууллага</t>
  </si>
  <si>
    <t xml:space="preserve">УИХ, ХЗДХЯ, бүх шатны шүүх, ШТГ </t>
  </si>
  <si>
    <t>ХЗДХЯ, шүүх эрх мэдлийн байгууллагууд</t>
  </si>
  <si>
    <t>ШЕЗ, бүх шатны шүүх, ХЗДХЯ</t>
  </si>
  <si>
    <t xml:space="preserve">ХЗДХЯ, ШЕЗ, бүх шатны шүүх </t>
  </si>
  <si>
    <t>ШЕЗ-ийн шийдвэр</t>
  </si>
  <si>
    <t>ШЕЗ-ийн тайлан</t>
  </si>
  <si>
    <t>ШССМХ-ийн тайлан, ШЕЗ-ийн тайлан</t>
  </si>
  <si>
    <t>УЕПГ, ШЕЗ-ийн тайлан</t>
  </si>
  <si>
    <t>УПЕГ, ШЕЗ-ийн тайлан</t>
  </si>
  <si>
    <t>ШЕЗ, ШТГ-уудын жил бүрийн тайлан</t>
  </si>
  <si>
    <t>УДШ-ийн тайлан</t>
  </si>
  <si>
    <t>УДШ-ийн дэргэдэх ШССМХ-ийн тайлан</t>
  </si>
  <si>
    <t>УИХ-ийн тогтоол</t>
  </si>
  <si>
    <t>Монгол Улсын төсөвт шүүхийн төсвийн эзлэх хувь хэмжээний өсөлт</t>
  </si>
  <si>
    <t>УИХ, ГХЯ, УДШ-ийн дэргэдэх ШССМХ</t>
  </si>
  <si>
    <t>УДШ, УДШ-ийн дэргэдэх ШССМХ, судалгааны байгууллагууд</t>
  </si>
  <si>
    <t>Дундын төв байгуулсан Монгол Улсын Засгийн газрын тогтоолыг эх сурвалж болгоно.</t>
  </si>
  <si>
    <t>Арга хэмжээ 4.1.8.Шүүхийн захиргааны зарим үйлчилгээг шүүн таслах ажиллагааны онцлогийг харгалзан бусдаар гүйцэтгүүлэх эрх зүйн орчныг бүрдүүлнэ.</t>
  </si>
  <si>
    <t>Арга хэмжээ 5.1.1.Шүүгчийн орон тоог бодитой тогтоох, хэрэг хянан шийдвэрлэх ажиллагааны чанар, бүтээмжийг дээшлүүлэх зорилгоор шүүгчийн ажлын зохист ачааллыг тодорхойлох эрх зүйн орчныг боловсронгуй болгоно.</t>
  </si>
  <si>
    <t>Арга хэмжээ 5.1.2.Ачаалал ихтэй шүүхэд шүүгчийн орон тоог нэмэх, бусад шаардлагатай нэмэлт нөөцөөр хангах замаар хэрэг хянан шийдвэрлэх ажиллагааны үр дүнг дээшлүүлнэ.</t>
  </si>
  <si>
    <t>Улсын Их Хурлын 2023 оны ... дугаар сарын</t>
  </si>
  <si>
    <t xml:space="preserve"> ....-ны өдрийн .... дугаар тогтоолын хавсралт</t>
  </si>
  <si>
    <r>
      <t xml:space="preserve">Арга хэмжээ 1.5.Шүүхийн үйл ажиллагаа, хэрэг хянан шийдвэрлэх ажиллагааны явцын талаар олон нийтэд шуурхай мэдээлэл өгч, шүүх-олон нийт хоорондын харилцаанд ойлголцлыг ахиулна. </t>
    </r>
    <r>
      <rPr>
        <sz val="10.5"/>
        <color theme="4" tint="-0.499984740745262"/>
        <rFont val="Arial"/>
        <family val="2"/>
      </rPr>
      <t xml:space="preserve"> </t>
    </r>
  </si>
  <si>
    <r>
      <t>Арга хэмжээ 1.9.Шүүхэд итгэх иргэдийн итгэлийг дээшлүүлэхэд</t>
    </r>
    <r>
      <rPr>
        <sz val="10.5"/>
        <rFont val="Arial"/>
        <family val="2"/>
      </rPr>
      <t xml:space="preserve"> эрх зүйн болон бусад</t>
    </r>
    <r>
      <rPr>
        <sz val="10.5"/>
        <color theme="1"/>
        <rFont val="Arial"/>
        <family val="2"/>
      </rPr>
      <t xml:space="preserve"> их, дээд сургууль, мэргэжлийн холбоо, хэвлэл мэдээллийн байгууллагын хамтын ажиллагаа, олон талт оролцоог өргөжүүлнэ.</t>
    </r>
  </si>
  <si>
    <r>
      <t xml:space="preserve">Шүүхийн бие даасан, шүүгчийн хараат бус байдлыг хангах зарчимд нийцүүлэн бусад байгууллага, олон нийтийн оролцоотойгоор шүүх, шүүхийн захиргаанд тулгамдсан асуудлыг шийдвэрлэх </t>
    </r>
    <r>
      <rPr>
        <sz val="10.5"/>
        <rFont val="Arial"/>
        <family val="2"/>
      </rPr>
      <t>албан бус</t>
    </r>
    <r>
      <rPr>
        <sz val="10.5"/>
        <color theme="1"/>
        <rFont val="Arial"/>
        <family val="2"/>
      </rPr>
      <t xml:space="preserve"> механизм бүрдэнэ.</t>
    </r>
  </si>
  <si>
    <t>3.2.3.</t>
  </si>
  <si>
    <t>Арга хэмжээ 4.1.1.Шүүгчийн ажлын гүйцэтгэл буюу хэрэг хянан шийдвэрлэх ажиллагааны үзүүлэлт, чанарын шалгуурыг шүүгчийн хараат бус байдлыг хангах зарчимд нийцүүлэн тогтоох эрх зүйн орчныг бүрдүүлнэ.</t>
  </si>
  <si>
    <t>3.2.1.</t>
  </si>
  <si>
    <t>Арга хэмжээ 3.2.1.Шүүгчийн сул орон тоог ажлын хойшлуулшгүй шаардлагыг харгалзан нөөцөөс нөхөн бүрдүүлэх эрх зүйн орчныг бүрдүүлнэ.</t>
  </si>
  <si>
    <t>Зорилго 4.Шүүхийн хүний нөөцийн чадавхыг хэрэгцээ, шаардлагад нийцүүлэн тасралтгүй хөгжүүлнэ.</t>
  </si>
  <si>
    <t>Арга хэмжээ 3.2.3.Хууль зүйн сургуулийн сургалтын хөтөлбөрийн чанарыг дээшлүүлнэ.</t>
  </si>
  <si>
    <t>Зорилго 5.Шүүхийн үйлчилгээний чанар, хүртээмжийг нэмэгдүүлнэ.</t>
  </si>
  <si>
    <t>Зорилго 6.Шүүхийн үйлчилгээний дэд бүтцийг хөгжүүлнэ.</t>
  </si>
  <si>
    <t xml:space="preserve">Арга хэмжээ 6.1.4.Сонсгол, хараа, хэл ярианы бэрхшээлтэй хүн шүүхээр үйлчлүүлэх боломжийг  хангасан дэд бүтцийг бүрдүүлнэ. </t>
  </si>
  <si>
    <t>Арга хэмжээ 6.2.3.Шүүхийн дата төвийн хүчин чадлыг сайжруулж, мэдээллийн аюулгүй байдлыг хангана.</t>
  </si>
  <si>
    <t xml:space="preserve">Арга хэмжээ 6.2.4.Шүүхийг шаардлагатай тээврийн хэрэгсэл, дэвшилтэт техник тоног төхөөрөмжөөр тогтмол хангана. </t>
  </si>
  <si>
    <t>Зорилго 7.Хэрэг хянан шийдвэрлэхэд тохирсон, тогтвортой, урьдчилан тооцоолсон санхүүжилтийн тогтолцоог бүрдүүлнэ.</t>
  </si>
  <si>
    <t>МОНГОЛ УЛСЫН ШҮҮХ ЭРХ МЭДЛИЙН ХӨГЖЛИЙН БОДЛОГЫН ХЯНАЛТ-ШИНЖИЛГЭЭ, ҮНЭЛГЭЭНИЙ ШАЛГУУР ҮЗҮҮЛЭЛТ, ЗОРИЛТОТ ТҮВШИН</t>
  </si>
  <si>
    <t>Хуульчийн шалгалт өгсөн болон тэнцсэн төгсөгчийн тооны харьцаа</t>
  </si>
  <si>
    <t>Арга хэмжээ 4.1.10 Шүүхийн хүний нөөцийн нийгмийн хамгааллын баталгааны хөтөлбөр баталж хэрэгжүүлнэ.</t>
  </si>
  <si>
    <t>Арга хэмжээ 4.1.11.Шүүгч, шүүхийн захиргааны ажилтанд сэтгэл зүйн үйлчилгээ үзүүлэх хөтөлбөр хэрэгжүүлнэ.</t>
  </si>
  <si>
    <t>4.1.10</t>
  </si>
  <si>
    <t>4.1.11</t>
  </si>
  <si>
    <t>Түншлэлийн тоо</t>
  </si>
  <si>
    <t>Төсөл хөтөлбөр</t>
  </si>
  <si>
    <t>ШТГ, хэвлэл, мэдээллийн байгууллага</t>
  </si>
  <si>
    <t>Шүүхийн сургалт, судалгаа, мэдээллийн хүрээлэнгийн тайлан</t>
  </si>
  <si>
    <t>ШССМХ</t>
  </si>
  <si>
    <t>Сургалтын тусгайлсан хөтөлбөр</t>
  </si>
  <si>
    <t>5.1.9</t>
  </si>
  <si>
    <t>Арга хэмжээ 5.1.9.Иргэн, захиргааны хэргийн харьяаллын зааг ялгааг тодорхой болгох эрх зүйн орчныг сайжруулна.</t>
  </si>
  <si>
    <t>Нэмэгдүүлсэн хөрөнгө оруулалтын хэмжээ</t>
  </si>
  <si>
    <t>УИХ, ЗГ</t>
  </si>
  <si>
    <t>Монгол Улсын төсвийн тухай хууль</t>
  </si>
  <si>
    <t xml:space="preserve">Баримт бичиг </t>
  </si>
  <si>
    <t>Хамтран ажиллах түншлэл</t>
  </si>
  <si>
    <t>Стандартад нийцсэн барилгатай шүүх</t>
  </si>
  <si>
    <t>УИХ, Засгийн газар</t>
  </si>
  <si>
    <t>Арга хэмжээ 2.2.8.Шүүхийн захиргааны төв байгууллагын хараат бус, бие даасан байдлыг бэхжүүлнэ.</t>
  </si>
  <si>
    <t>Арга хэмжээ 1.11.Төрийн болон албаны, хувь хүний нууцтай холбоотой хэргийг шүүхээр шийдвэрлэхэд хэргийн оролцогчдын эрхийг хангах, олон нийтэд мэдээлэх хүрээ хязгаарыг тогтоох эрх зүйн зохицуулалтыг боловсронгуй болгоно.</t>
  </si>
  <si>
    <t>Арга хэмжээ 2.2.3.Хэрэг хянан шийдвэрлэх ажиллагаа чанартай, үр дүнтэй, үр ашигтай байх зарчимд нийцүүлэн анхан, давж заалдах, хяналтын шатны шүүхийн зохион байгуулалтыг боловсронгуй болгоно.</t>
  </si>
  <si>
    <t>Арга хэмжээ 2.3.1.Хуульчийн ёс зүйн хэм хэмжээг сахин биелүүлэх чиглэлээр тухайн байгууллагын ёс зүйн асуудал хариуцсан бүтцийн нэгжтэй хамтран ажиллах нөхцөлийг бүрдүүлнэ.</t>
  </si>
  <si>
    <t>Арга хэмжээ 2.3.2.Шүүгчийг сахилгын зөрчилд холбогдохоос урьдчилан сэргийлэх, соён гэгээрүүлэх, зөрчилд холбогдож байгаа шалтгаан нөхцөлийг арилгахад чиглэсэн зохион байгуулалт, эрх зүйн зохицуулалтын арга хэмжээ авна.</t>
  </si>
  <si>
    <t>Арга хэмжээ 2.3.3.Шүүхийн сахилгын хорооны шийдвэр, сахилга хариуцлагатай холбоотой олон улсын сайн туршлагад тулгуурлан шүүгчийг мэдээллээр хангах тогтолцоо бий болгоно.</t>
  </si>
  <si>
    <t>Арга хэмжээ 2.3.4.Шүүгчийн сахилгын зөрчлийн шалтгаан нөхцөлийг тогтмол судлах, дүн шинжилгээ хийх, урьдчилан сэргийлэх арга хэмжээг хэрэгжүүлэх зорилгоор шүүгчийн сахилгын хэргийн лавлагаа, зөрчилтэй холбоотой мэдээллийн нэгдсэн сан бүрдүүлж, ил тод, нээлттэй байдлыг хангана.</t>
  </si>
  <si>
    <t>Арга хэмжээ 2.3.5.Шүүгчид сахилгын хэрэг үүсгэхээс өмнөх урьдчилан шалгах ажиллагааны тогтолцоог боловсронгуй болгоно.</t>
  </si>
  <si>
    <t>2.3.6</t>
  </si>
  <si>
    <t>Арга хэмжээ 2.3.6.Сахилгын зөрчлийн өргөдөл, мэдээллийг цахимаар авах, сахилгын хэрэг хянан шийдвэрлэх ажиллагааг явуулах, сахилгын цахим хавтаст хэрэг бүрдүүлэх, төрийн байгууллагатай мэдээлэл солилцох тогтолцооны эрх зүйн орчин бүрдүүлнэ.</t>
  </si>
  <si>
    <t xml:space="preserve">Арга хэмжээ 2.3.8.Авлига, ашиг сонирхлын зөрчлөөс урьдчилан сэргийлэх чиглэлээр зөвлөгөө өгөх, авах,  сургалт зохион байгуулах ажлыг тогтмол хэрэгжүүлнэ. </t>
  </si>
  <si>
    <t>2.3.9</t>
  </si>
  <si>
    <t>Арга хэмжээ 2.3.9.Шүүгчийн сахилгын зөрчил, мэргэжлийн алдааны  ялгаа заагийг тодорхойлох эрх зүйн орчныг сайжруулна.</t>
  </si>
  <si>
    <t>Арга хэмжээ 3.1.4.Шүүх эрх мэдлийн байгууллагын цахим мэдээллийн сангийн уялдааг ханган хөгжүүлж мэдээллийн ил тод, хүртээмжтэй байдлыг нэмэгдүүлнэ.</t>
  </si>
  <si>
    <t>Арга хэмжээ 4.1.5.Шүүхийн захиргаанд шинээр томилогдсон ажилтныг дадлагажуулах тогтолцоог боловсронгуй болгож, хууль зүйн сургуулийн оюутны цагийн ажлын хөтөлбөрийг хэрэгжүүлнэ.</t>
  </si>
  <si>
    <t>Арга хэмжээ 5.2.1.Шүүхийн үйл ажиллагааны дотоод зохион байгуулалт, захиргааны ажилтнуудын ажил үүргийн хуваарийг тодорхой, оновчтой болгоно.</t>
  </si>
  <si>
    <t>Арга хэмжээ 5.2.3.Шүүхэд иргэдийн төлөөлөгчийн оролцоо, иргэний хариуцлагын талаарх мэдлэгийг дээшлүүлж, шүүхэд тавих олон нийтийн хяналтын үр нөлөөг нэмэгдүүлнэ.</t>
  </si>
  <si>
    <t>Арга хэмжээ 5.2.4.Иргэн, захиргааны хэрэгт шинжээч оролцуулах үйл ажиллагаа, хууль тогтоомжийг боловсронгуй болгох, шинжээчийн мэдээлэл, төлбөрийн нэгдсэн жишгийг нэвтрүүлнэ.</t>
  </si>
  <si>
    <t>Зорилт 3.1.Шүүхийн үйл ажиллагаанд цахим технологи нэвтрүүлж, шуурхай, чирэгдэлгүй болгоно.</t>
  </si>
  <si>
    <t>2034 он 
(10 жил)</t>
  </si>
  <si>
    <t>2029 он 
(5 жил)</t>
  </si>
  <si>
    <t>Хөтөлбөр хэрэгжсэн эсэх</t>
  </si>
  <si>
    <t>Хэрэгжилтийн хяналт-шинжилгээ, үнэлгээний тайлан</t>
  </si>
  <si>
    <t>Арга хэмжээ 1.4.Шүүхийн захиргааны төв байгууллага шүүхийн ил тод, нээлттэй байдлыг хангах хөтөлбөрийг баталж хэрэгжүүлнэ.</t>
  </si>
  <si>
    <t xml:space="preserve">Хөтөлбөр баталсан эсэх </t>
  </si>
  <si>
    <t>Арга хэмжээ 1.12.Олон нийт болон мэргэжлийн оролцогчоос шүүхэд итгэх иргэдийн итгэлийн түвшинг тогтоох хэрэглэгчийн үнэлгээний судалгааг ерөнхий болон тусгай агуулгаар тогтмол  авах тогтолцоог бүрдүүлж үр дүнг тооцож хэвшинэ.</t>
  </si>
  <si>
    <t>гадаадын зээл тусламж, хөрөнгө оруулалт</t>
  </si>
  <si>
    <t>УДШ, ШЕЗ, ШСХ</t>
  </si>
  <si>
    <t>Гадаад хэргийн яам, ШТГ, Олон улсын байгууллага</t>
  </si>
  <si>
    <t>Гадаад орнуудын шүүхийн болон олон улсын байгууллагын төсөл хөтөлбөрийн хэрэгжилтийн үр өгөөж</t>
  </si>
  <si>
    <t>Арга хэмжээ 3.1.9.Шүүхийн захиргааны байгууллагын гадаад харилцаа, хамтын ажиллагааг өргөжүүлж, төсөл хөтөлбөрийн үр өгөөжийг нэмэгдүүлнэ.</t>
  </si>
  <si>
    <t>3.1.11.</t>
  </si>
  <si>
    <t>Арга хэмжээ 3.1.11.Шүүхээс хэрэгжүүлэх захиргааны үйл ажиллагаа, бүх төрлийн лавлагааг (цагаатгал, улс төрийн намын бүртгэл, архивын лавлагаа зэрэг) цахимжуулж иргэд мэдээллийг шуурхай авах боломжийг нэмэгдүүлнэ.</t>
  </si>
  <si>
    <t>Арга хэмжээ 5.3.1.Монгол Улсын нэгдэн орсон олон улсын холбогдох гэрээ, конвенцын албан орчуулгаар шүүгчдийг хангана.</t>
  </si>
  <si>
    <t>Арга хэмжээ 2.1.1.Шүүгчийн хараат бус байдлыг хангах, алдагдуулахаас урьдчилан сэргийлэх, хууль ёсны ашиг сонирхлыг хамгаалах талаар олон нийтэд чиглэсэн мэдээлэл, сургалтын чанартай ажлыг тогтмол зохион байгуулна.</t>
  </si>
  <si>
    <t>Арга хэмжээ 2.1.3.Шүүгч хэрэг, маргааныг хуульд үндэслэн хараат бус, шударгаар шийдвэрлэх, мэргэшлийн чадавхыг хөгжүүлнэ.</t>
  </si>
  <si>
    <t>Арга хэмжээ 2.2.2.Хэрэг хянан шийдвэрлэх ажиллагааны мэргэшсэн, шуурхай байдал, үр дүн, үр ашгийг дээшлүүлэх зорилгоор дагнасан шүүх, танхимын тогтолцооны (арилжаа, гэр бүл, өсвөр насны хүний хэрэг, хялбаршуулсан журмаар шийдвэрлэх хэрэг,  эрүү, иргэний хэргийн хялбар ажиллагааны зэрэг) асуудлыг судалж, эрх зүйн орчныг боловсронгуй болгоно.</t>
  </si>
  <si>
    <t>2.3.8</t>
  </si>
  <si>
    <t>2.3.10</t>
  </si>
  <si>
    <t>Арга хэмжээ 2.3.1.Шүүгчийн ёс зүйн зарчмыг хэрэгжүүлэх, зөвлөн туслах талаар шүүгчдийн өөрөө удирдах байгууллагын үүсгэл санаачилгыг дэмжинэ.</t>
  </si>
  <si>
    <t>Арга хэмжээ 2.3.7.Шүүхийн захиргааны ажилтны  ёс зүйн хэм хэмжээг шүүхийн захиргааны төв байгууллага тогтоох эрх зүйн үндсийг бүрдүүлж, шүүхийн захиргааны ажилтан сахилгын болон ёс зүйн зөрчил гаргахаас урьдчилан сэргийлнэ.</t>
  </si>
  <si>
    <t>Арга хэмжээ 3.1.5.Шүүхэд цахимаар мэдүүлэх, цахим хавтаст хэргийн хөдөлгөөнийг удирдах, шүүх хуралдааны тэмдэглэлийг хөтлөх программ хангамжийг хөгжүүлж, дэвшилтэт технологийг нэвтрүүлнэ.</t>
  </si>
  <si>
    <t>Арга хэмжээ 4.3.2.Мэдээллийн технологи, олон нийттэй харилцах зэрэг тодорхой чиглэлийн мэргэжилтний болон тусгай мэдлэг, ур чадварын хэрэгцээ, шаардлагыг байнга судалж, мэргэшсэн, хөрвөх чадвартай хүний нөөцийг бүрдүүлнэ.</t>
  </si>
  <si>
    <t>Арга хэмжээ 4.3.8.Хуулийн тайлбар гаргах чиглэлээр байнгын судалгаа хийх чиг үүрэг бүхий шүүхийн сургалт, судалгаа, мэдээллийн хүрээлэнгийн чадавхыг сайжруулна.</t>
  </si>
  <si>
    <t xml:space="preserve">Арга хэмжээ 5.1.8.Шүүхийн шийдвэр заавал биелэгдэх эрх зүйн орчин, тогтолцоог боловсронгуй болгоно. </t>
  </si>
  <si>
    <t>Арга хэмжээ 5.2.2.Эвлэрүүлэн зуучлалын үйл ажиллагааг боловсронгуй болгох, хүрээг өргөтгөх, цахимжуулах, зардлаас чөлөөлөгдөх тогтолцоо боловсруулах, шүүхийн бус аргаар хэрэг, маргааныг шийдвэрлэх эрх зүйн орчныг сайжруулна.</t>
  </si>
  <si>
    <t>Зорилт 5.3.Шүүгчийн олон улсын хүний эрхийн гэрээ, конвенцыг хэрэглэх боломж, нөхцөл, чадавхыг нэмэгдүүлнэ.</t>
  </si>
  <si>
    <t>Арга хэмжээ 6.2.2.Шүүх эрх мэдлийн байгууллагын цахим мэдээллийн бүрэн бүтэн, нууцлагдсан, хүртээмжтэй байдлыг сайжруулж, хиймэл оюун ухаан, блокчейн зэрэг дэвшилтэт технологийн шийдлийг нэвтрүүлнэ.</t>
  </si>
  <si>
    <t>Сургалтын тоо</t>
  </si>
  <si>
    <t>Арга хэмжээ 2.2.3.Хэрэг хянан шийдвэрлэх ажиллагаа чанартай, үр дүнтэй, үр ашигтай байх зарчимд нийцүүлэн анхан, давж заалдах шатны шүүхийн зохион байгуулалтыг боловсронгуй болгоно.</t>
  </si>
  <si>
    <t xml:space="preserve"> ... дугаар тогтоолын 2 дугаар хавсралт</t>
  </si>
  <si>
    <t xml:space="preserve">Монгол Улсын Их Хурлын 2023 оны </t>
  </si>
  <si>
    <t>Арга хэмжээ 2.3.2.Хуульчийн ёс зүйн хэм хэмжээг сахин биелүүлэх чиглэлээр тухайн байгууллагын ёс зүйн асуудал хариуцсан бүтцийн нэгжтэй хамтран ажиллах нөхцөлийг бүрдүүлнэ.</t>
  </si>
  <si>
    <t>Арга хэмжээ 2.3.3.Шүүгчийг сахилгын зөрчилд холбогдохоос урьдчилан сэргийлэх, соён гэгээрүүлэх, зөрчилд холбогдож байгаа шалтгаан нөхцөлийг арилгахад чиглэсэн зохион байгуулалт, эрх зүйн зохицуулалтын арга хэмжээ авна.</t>
  </si>
  <si>
    <t>Арга хэмжээ 2.3.4.Шүүхийн сахилгын хорооны шийдвэр, сахилга хариуцлагатай холбоотой олон улсын сайн туршлагад тулгуурлан шүүгчийг мэдээллээр хангах тогтолцоо бий болгоно.</t>
  </si>
  <si>
    <t>Арга хэмжээ 2.3.5.Шүүгчийн сахилгын зөрчлийн шалтгаан нөхцөлийг тогтмол судлах, дүн шинжилгээ хийх, урьдчилан сэргийлэх арга хэмжээг хэрэгжүүлэх зорилгоор шүүгчийн сахилгын хэргийн лавлагаа, зөрчилтэй холбоотой мэдээллийн нэгдсэн сан бүрдүүлж, ил тод, нээлттэй байдлыг хангана.</t>
  </si>
  <si>
    <t>Арга хэмжээ 2.3.6.Шүүгчид сахилгын хэрэг үүсгэхээс өмнөх урьдчилан шалгах ажиллагааны тогтолцоог боловсронгуй болгоно.</t>
  </si>
  <si>
    <t>Арга хэмжээ 2.3.7.Сахилгын зөрчлийн өргөдөл, мэдээллийг цахимаар авах, сахилгын хэрэг хянан шийдвэрлэх ажиллагааг явуулах, сахилгын цахим хавтаст хэрэг бүрдүүлэх, төрийн байгууллагатай мэдээлэл солилцох тогтолцооны эрх зүйн орчин бүрдүүлнэ.</t>
  </si>
  <si>
    <t>Арга хэмжээ 2.3.8.Шүүхийн захиргааны ажилтны  ёс зүйн хэм хэмжээг шүүхийн захиргааны төв байгууллага тогтоох эрх зүйн үндсийг бүрдүүлж, шүүхийн захиргааны ажилтан сахилгын болон ёс зүйн зөрчил гаргахаас урьдчилан сэргийлнэ.</t>
  </si>
  <si>
    <t xml:space="preserve">Арга хэмжээ 2.3.9.Авлига, ашиг сонирхлын зөрчлөөс урьдчилан сэргийлэх чиглэлээр зөвлөгөө өгөх, авах,  сургалт зохион байгуулах ажлыг тогтмол хэрэгжүүлнэ. </t>
  </si>
  <si>
    <t>Арга хэмжээ 2.3.10.Шүүгчийн сахилгын зөрчил, мэргэжлийн алдааны  ялгаа заагийг тодорхойлох эрх зүйн орчныг сайжруулна.</t>
  </si>
  <si>
    <t>Арга хэмжээ 3.1.10.Шүүхийн захиргааны үйл ажиллагаанд хяналт-шинжилгээ, үнэлгээ хийх, тайлан илгээх, хүлээн авах, мэдээллийн урсгалыг хянах, хадгалах, ашиглах, түгээх боломж бүхий программ хангамж нэвтрүүлж, цахим мэдээллийн сан үүсгэнэ.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</si>
</sst>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_);_(* \(#,##0.0\);_(* &quot;-&quot;??_);_(@_)"/>
    <numFmt numFmtId="165" formatCode="0.0"/>
    <numFmt numFmtId="166" formatCode="#,##0.0"/>
    <numFmt numFmtId="167" formatCode="_(* #,##0_);_(* \(#,##0\);_(* &quot;-&quot;??_);_(@_)"/>
    <numFmt numFmtId="168" formatCode="#,##0.0_);\(#,##0.0\)"/>
    <numFmt numFmtId="169" formatCode="#,##0.000"/>
  </numFmts>
  <fonts count="22" x14ac:knownFonts="1">
    <font>
      <sz val="11"/>
      <color theme="1"/>
      <name val="Calibri"/>
      <family val="2"/>
      <scheme val="minor"/>
    </font>
    <font>
      <sz val="10"/>
      <color theme="1"/>
      <name val="Arial"/>
      <family val="2"/>
    </font>
    <font>
      <sz val="11"/>
      <color theme="1"/>
      <name val="Calibri"/>
      <family val="2"/>
      <scheme val="minor"/>
    </font>
    <font>
      <sz val="10"/>
      <color rgb="FFFF0000"/>
      <name val="Arial"/>
      <family val="2"/>
    </font>
    <font>
      <b/>
      <sz val="10"/>
      <color theme="1"/>
      <name val="Arial"/>
      <family val="2"/>
    </font>
    <font>
      <sz val="11"/>
      <color theme="1"/>
      <name val="Arial"/>
      <family val="2"/>
    </font>
    <font>
      <sz val="10"/>
      <color rgb="FF000000"/>
      <name val="Arial"/>
      <family val="2"/>
    </font>
    <font>
      <sz val="10"/>
      <name val="Arial"/>
      <family val="2"/>
    </font>
    <font>
      <b/>
      <sz val="10"/>
      <name val="Arial"/>
      <family val="2"/>
    </font>
    <font>
      <b/>
      <sz val="10"/>
      <color rgb="FFFF0000"/>
      <name val="Arial"/>
      <family val="2"/>
    </font>
    <font>
      <u/>
      <sz val="11"/>
      <color theme="10"/>
      <name val="Calibri"/>
      <family val="2"/>
      <scheme val="minor"/>
    </font>
    <font>
      <b/>
      <sz val="10"/>
      <color rgb="FF000000"/>
      <name val="Arial"/>
      <family val="2"/>
    </font>
    <font>
      <sz val="10.5"/>
      <color theme="1"/>
      <name val="Arial"/>
      <family val="2"/>
    </font>
    <font>
      <sz val="10.5"/>
      <name val="Arial"/>
      <family val="2"/>
    </font>
    <font>
      <b/>
      <sz val="10.5"/>
      <color theme="1"/>
      <name val="Arial"/>
      <family val="2"/>
    </font>
    <font>
      <sz val="10.5"/>
      <color theme="1"/>
      <name val="Calibri"/>
      <family val="2"/>
      <scheme val="minor"/>
    </font>
    <font>
      <sz val="10.5"/>
      <name val="Calibri"/>
      <family val="2"/>
      <scheme val="minor"/>
    </font>
    <font>
      <sz val="10.5"/>
      <color theme="4" tint="-0.499984740745262"/>
      <name val="Arial"/>
      <family val="2"/>
    </font>
    <font>
      <b/>
      <sz val="10.5"/>
      <name val="Arial"/>
      <family val="2"/>
    </font>
    <font>
      <sz val="10.5"/>
      <color rgb="FF0070C0"/>
      <name val="Arial"/>
      <family val="2"/>
    </font>
    <font>
      <sz val="10.5"/>
      <color rgb="FFFF0000"/>
      <name val="Arial"/>
      <family val="2"/>
    </font>
    <font>
      <sz val="11"/>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0000"/>
        <bgColor indexed="64"/>
      </patternFill>
    </fill>
    <fill>
      <patternFill patternType="solid">
        <fgColor theme="0"/>
        <bgColor rgb="FFFFFFFF"/>
      </patternFill>
    </fill>
    <fill>
      <patternFill patternType="solid">
        <fgColor theme="0"/>
        <bgColor rgb="FF92D050"/>
      </patternFill>
    </fill>
    <fill>
      <patternFill patternType="solid">
        <fgColor theme="4" tint="0.59999389629810485"/>
        <bgColor indexed="64"/>
      </patternFill>
    </fill>
    <fill>
      <patternFill patternType="solid">
        <fgColor theme="4" tint="0.59999389629810485"/>
        <bgColor rgb="FFF4B083"/>
      </patternFill>
    </fill>
    <fill>
      <patternFill patternType="solid">
        <fgColor theme="7" tint="0.59999389629810485"/>
        <bgColor indexed="64"/>
      </patternFill>
    </fill>
    <fill>
      <patternFill patternType="solid">
        <fgColor theme="7" tint="0.59999389629810485"/>
        <bgColor rgb="FFF4B083"/>
      </patternFill>
    </fill>
  </fills>
  <borders count="14">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s>
  <cellStyleXfs count="4">
    <xf numFmtId="0" fontId="0" fillId="0" borderId="0"/>
    <xf numFmtId="43" fontId="2" fillId="0" borderId="0" applyFont="0" applyFill="0" applyBorder="0" applyAlignment="0" applyProtection="0"/>
    <xf numFmtId="0" fontId="5" fillId="0" borderId="0"/>
    <xf numFmtId="0" fontId="10" fillId="0" borderId="0" applyNumberFormat="0" applyFill="0" applyBorder="0" applyAlignment="0" applyProtection="0"/>
  </cellStyleXfs>
  <cellXfs count="462">
    <xf numFmtId="0" fontId="0" fillId="0" borderId="0" xfId="0"/>
    <xf numFmtId="0" fontId="7" fillId="0" borderId="5" xfId="2" applyFont="1" applyBorder="1" applyAlignment="1">
      <alignment horizontal="left" vertical="center" wrapText="1"/>
    </xf>
    <xf numFmtId="0" fontId="7" fillId="0" borderId="5" xfId="2" applyFont="1" applyBorder="1" applyAlignment="1">
      <alignment vertical="center" wrapText="1"/>
    </xf>
    <xf numFmtId="0" fontId="7" fillId="0" borderId="0" xfId="0" applyFont="1" applyAlignment="1">
      <alignment horizontal="left" vertical="center" wrapText="1"/>
    </xf>
    <xf numFmtId="164" fontId="7" fillId="0" borderId="5" xfId="1" applyNumberFormat="1" applyFont="1" applyFill="1" applyBorder="1" applyAlignment="1">
      <alignment horizontal="right" vertical="center" wrapText="1"/>
    </xf>
    <xf numFmtId="0" fontId="7" fillId="0" borderId="0" xfId="0" applyFont="1" applyAlignment="1">
      <alignment horizontal="center" vertical="center" wrapText="1"/>
    </xf>
    <xf numFmtId="166" fontId="7" fillId="0" borderId="5" xfId="0" applyNumberFormat="1" applyFont="1" applyBorder="1" applyAlignment="1">
      <alignment horizontal="center" vertical="center" wrapText="1"/>
    </xf>
    <xf numFmtId="0" fontId="8" fillId="0" borderId="0" xfId="0" applyFont="1" applyAlignment="1">
      <alignment vertical="center" wrapText="1"/>
    </xf>
    <xf numFmtId="49" fontId="7" fillId="0" borderId="5" xfId="0" applyNumberFormat="1" applyFont="1" applyBorder="1" applyAlignment="1">
      <alignment horizontal="center" vertical="center" wrapText="1"/>
    </xf>
    <xf numFmtId="0" fontId="7" fillId="0" borderId="0" xfId="0" applyFont="1" applyAlignment="1">
      <alignment vertical="center" wrapText="1"/>
    </xf>
    <xf numFmtId="0" fontId="4" fillId="0" borderId="5" xfId="0" applyFont="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0" fontId="7"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8" fillId="2" borderId="5" xfId="0" applyFont="1" applyFill="1" applyBorder="1" applyAlignment="1">
      <alignment horizontal="center" vertical="center" wrapText="1" readingOrder="1"/>
    </xf>
    <xf numFmtId="4" fontId="7" fillId="2" borderId="5" xfId="0" applyNumberFormat="1" applyFont="1" applyFill="1" applyBorder="1" applyAlignment="1">
      <alignment horizontal="center" vertical="center" wrapText="1"/>
    </xf>
    <xf numFmtId="164" fontId="8" fillId="2" borderId="5" xfId="1" applyNumberFormat="1" applyFont="1" applyFill="1" applyBorder="1" applyAlignment="1">
      <alignment horizontal="center" vertical="center" wrapText="1" readingOrder="1"/>
    </xf>
    <xf numFmtId="0" fontId="8" fillId="2" borderId="5" xfId="0" applyFont="1" applyFill="1" applyBorder="1" applyAlignment="1">
      <alignment horizontal="left" vertical="center" wrapText="1" readingOrder="1"/>
    </xf>
    <xf numFmtId="166" fontId="7" fillId="0" borderId="5" xfId="2" applyNumberFormat="1" applyFont="1" applyBorder="1" applyAlignment="1">
      <alignment horizontal="center" vertical="center" wrapText="1"/>
    </xf>
    <xf numFmtId="166" fontId="8" fillId="0" borderId="5" xfId="0" applyNumberFormat="1" applyFont="1" applyBorder="1" applyAlignment="1">
      <alignment horizontal="center" vertical="center" wrapText="1"/>
    </xf>
    <xf numFmtId="3" fontId="8" fillId="0" borderId="5" xfId="1" applyNumberFormat="1" applyFont="1" applyFill="1" applyBorder="1" applyAlignment="1">
      <alignment horizontal="center" vertical="center" wrapText="1"/>
    </xf>
    <xf numFmtId="164" fontId="7" fillId="2" borderId="0" xfId="1" applyNumberFormat="1" applyFont="1" applyFill="1" applyAlignment="1">
      <alignment horizontal="center" vertical="center" wrapText="1"/>
    </xf>
    <xf numFmtId="0" fontId="7" fillId="2" borderId="0" xfId="0" applyFont="1" applyFill="1" applyAlignment="1">
      <alignment horizontal="center" vertical="center" wrapText="1"/>
    </xf>
    <xf numFmtId="166" fontId="7" fillId="2" borderId="0" xfId="1" applyNumberFormat="1" applyFont="1" applyFill="1" applyAlignment="1">
      <alignment horizontal="center" vertical="center" wrapText="1"/>
    </xf>
    <xf numFmtId="49" fontId="8" fillId="0" borderId="0" xfId="0" applyNumberFormat="1" applyFont="1" applyAlignment="1">
      <alignment horizontal="center" vertical="center" wrapText="1"/>
    </xf>
    <xf numFmtId="164" fontId="4" fillId="2" borderId="5"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7" fillId="3" borderId="0" xfId="0" applyFont="1" applyFill="1" applyAlignment="1">
      <alignment horizontal="center" vertical="center" wrapText="1"/>
    </xf>
    <xf numFmtId="0" fontId="7" fillId="3" borderId="0" xfId="0" applyFont="1" applyFill="1" applyAlignment="1">
      <alignment vertical="center" wrapText="1"/>
    </xf>
    <xf numFmtId="166" fontId="7" fillId="2" borderId="5" xfId="1" applyNumberFormat="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164" fontId="7" fillId="2" borderId="8"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8" fillId="2" borderId="0" xfId="0" applyFont="1" applyFill="1" applyAlignment="1">
      <alignment horizontal="left" vertical="center" wrapText="1"/>
    </xf>
    <xf numFmtId="164" fontId="8" fillId="2" borderId="0" xfId="1" applyNumberFormat="1" applyFont="1" applyFill="1" applyAlignment="1">
      <alignment horizontal="center" vertical="center" wrapText="1"/>
    </xf>
    <xf numFmtId="166" fontId="8" fillId="2" borderId="0" xfId="0" applyNumberFormat="1" applyFont="1" applyFill="1" applyAlignment="1">
      <alignment horizontal="center" vertical="center" wrapText="1"/>
    </xf>
    <xf numFmtId="4" fontId="7" fillId="0" borderId="5" xfId="0" applyNumberFormat="1" applyFont="1" applyBorder="1" applyAlignment="1">
      <alignment horizontal="center" vertical="center" wrapText="1"/>
    </xf>
    <xf numFmtId="164" fontId="7" fillId="0" borderId="0" xfId="1" applyNumberFormat="1" applyFont="1" applyAlignment="1">
      <alignment horizontal="center" vertical="center" wrapText="1"/>
    </xf>
    <xf numFmtId="166" fontId="7" fillId="0" borderId="0" xfId="1" applyNumberFormat="1" applyFont="1" applyAlignment="1">
      <alignment horizontal="center" vertical="center" wrapText="1"/>
    </xf>
    <xf numFmtId="166" fontId="7" fillId="0" borderId="5" xfId="1" applyNumberFormat="1" applyFont="1" applyBorder="1" applyAlignment="1">
      <alignment horizontal="center" vertical="center" wrapText="1"/>
    </xf>
    <xf numFmtId="3" fontId="7" fillId="0" borderId="5" xfId="1" applyNumberFormat="1" applyFont="1" applyBorder="1" applyAlignment="1">
      <alignment horizontal="center" vertical="center" wrapText="1"/>
    </xf>
    <xf numFmtId="164" fontId="7" fillId="0" borderId="5" xfId="1" applyNumberFormat="1" applyFont="1" applyBorder="1" applyAlignment="1">
      <alignment horizontal="right" vertical="center" wrapText="1"/>
    </xf>
    <xf numFmtId="0" fontId="7" fillId="0" borderId="5" xfId="0" applyFont="1" applyBorder="1" applyAlignment="1">
      <alignment horizontal="center" vertical="top" wrapText="1"/>
    </xf>
    <xf numFmtId="0" fontId="8" fillId="0" borderId="9" xfId="0" applyFont="1" applyBorder="1" applyAlignment="1">
      <alignment horizontal="left" vertical="center" wrapText="1"/>
    </xf>
    <xf numFmtId="164" fontId="8" fillId="0" borderId="9" xfId="1" applyNumberFormat="1" applyFont="1" applyBorder="1" applyAlignment="1">
      <alignment horizontal="center" vertical="center" wrapText="1"/>
    </xf>
    <xf numFmtId="164" fontId="4" fillId="2" borderId="0" xfId="1" applyNumberFormat="1" applyFont="1" applyFill="1" applyAlignment="1">
      <alignment horizontal="center" vertical="center" wrapText="1"/>
    </xf>
    <xf numFmtId="166" fontId="4" fillId="2" borderId="0" xfId="0" applyNumberFormat="1" applyFont="1" applyFill="1" applyAlignment="1">
      <alignment horizontal="center" vertical="center" wrapText="1"/>
    </xf>
    <xf numFmtId="166" fontId="4" fillId="2" borderId="5" xfId="0" applyNumberFormat="1" applyFont="1" applyFill="1" applyBorder="1" applyAlignment="1">
      <alignment horizontal="center" vertical="center" wrapText="1"/>
    </xf>
    <xf numFmtId="166" fontId="7" fillId="2" borderId="5" xfId="0"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166" fontId="8" fillId="2" borderId="0" xfId="1" applyNumberFormat="1" applyFont="1" applyFill="1" applyBorder="1" applyAlignment="1">
      <alignment horizontal="center" vertical="center" wrapText="1"/>
    </xf>
    <xf numFmtId="166" fontId="8" fillId="0" borderId="5" xfId="1" quotePrefix="1" applyNumberFormat="1" applyFont="1" applyFill="1" applyBorder="1" applyAlignment="1">
      <alignment horizontal="center" vertical="center" wrapText="1"/>
    </xf>
    <xf numFmtId="166" fontId="7" fillId="0" borderId="5" xfId="1" quotePrefix="1" applyNumberFormat="1" applyFont="1" applyFill="1" applyBorder="1" applyAlignment="1">
      <alignment horizontal="center" vertical="center" wrapText="1"/>
    </xf>
    <xf numFmtId="164" fontId="8" fillId="0" borderId="5" xfId="1" applyNumberFormat="1" applyFont="1" applyFill="1" applyBorder="1" applyAlignment="1">
      <alignment horizontal="right" vertical="center" wrapText="1"/>
    </xf>
    <xf numFmtId="0" fontId="8" fillId="0" borderId="8" xfId="0" applyFont="1" applyBorder="1" applyAlignment="1">
      <alignment horizontal="left" vertical="center" wrapText="1"/>
    </xf>
    <xf numFmtId="164" fontId="8" fillId="0" borderId="8" xfId="1" applyNumberFormat="1" applyFont="1" applyFill="1" applyBorder="1" applyAlignment="1">
      <alignment horizontal="center" vertical="center" wrapText="1"/>
    </xf>
    <xf numFmtId="166" fontId="8" fillId="0" borderId="8" xfId="1" applyNumberFormat="1" applyFont="1" applyFill="1" applyBorder="1" applyAlignment="1">
      <alignment horizontal="center" vertical="center" wrapText="1"/>
    </xf>
    <xf numFmtId="166" fontId="7" fillId="0" borderId="8" xfId="1"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0" fontId="7" fillId="2" borderId="5" xfId="0" quotePrefix="1"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3" fontId="8" fillId="0" borderId="5" xfId="0" applyNumberFormat="1" applyFont="1" applyBorder="1" applyAlignment="1">
      <alignment horizontal="center" vertical="center" wrapText="1"/>
    </xf>
    <xf numFmtId="164" fontId="7" fillId="2" borderId="5" xfId="1" applyNumberFormat="1" applyFont="1" applyFill="1" applyBorder="1" applyAlignment="1">
      <alignment horizontal="left"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164" fontId="8" fillId="0" borderId="5" xfId="1"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8" fillId="0" borderId="9" xfId="0" applyFont="1" applyBorder="1" applyAlignment="1">
      <alignment horizontal="center" vertical="center" wrapText="1"/>
    </xf>
    <xf numFmtId="0" fontId="7" fillId="0" borderId="5" xfId="2"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164" fontId="4" fillId="2" borderId="5" xfId="1" applyNumberFormat="1" applyFont="1" applyFill="1" applyBorder="1" applyAlignment="1">
      <alignment horizontal="center" vertical="center" wrapText="1"/>
    </xf>
    <xf numFmtId="0" fontId="6" fillId="2" borderId="5" xfId="0" applyFont="1" applyFill="1" applyBorder="1" applyAlignment="1">
      <alignment horizontal="left" vertical="center" wrapText="1"/>
    </xf>
    <xf numFmtId="0" fontId="8" fillId="2" borderId="0" xfId="0" applyFont="1" applyFill="1" applyAlignment="1">
      <alignment horizontal="center" vertical="center" wrapText="1"/>
    </xf>
    <xf numFmtId="0" fontId="7" fillId="2" borderId="0" xfId="0" applyFont="1" applyFill="1" applyAlignment="1">
      <alignment vertical="center" wrapText="1"/>
    </xf>
    <xf numFmtId="49" fontId="4" fillId="2" borderId="5" xfId="0"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166" fontId="4" fillId="2" borderId="5" xfId="1" applyNumberFormat="1" applyFont="1" applyFill="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5"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left" vertical="center" wrapText="1"/>
    </xf>
    <xf numFmtId="49" fontId="8" fillId="0" borderId="5" xfId="0"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166" fontId="8" fillId="0" borderId="5" xfId="1" applyNumberFormat="1" applyFont="1" applyBorder="1" applyAlignment="1">
      <alignment horizontal="center" vertical="center" wrapText="1"/>
    </xf>
    <xf numFmtId="0" fontId="7" fillId="0" borderId="5" xfId="0" applyFont="1" applyBorder="1" applyAlignment="1">
      <alignment vertical="center" wrapText="1"/>
    </xf>
    <xf numFmtId="0" fontId="8" fillId="0" borderId="5" xfId="0" applyFont="1" applyBorder="1" applyAlignment="1">
      <alignment vertical="center" wrapText="1"/>
    </xf>
    <xf numFmtId="0" fontId="4"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164" fontId="7" fillId="2" borderId="5" xfId="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0" borderId="5" xfId="0" applyFont="1" applyBorder="1" applyAlignment="1">
      <alignment vertical="center"/>
    </xf>
    <xf numFmtId="0" fontId="7" fillId="2" borderId="8" xfId="0" applyFont="1" applyFill="1" applyBorder="1" applyAlignment="1">
      <alignment horizontal="left" vertical="center" wrapText="1"/>
    </xf>
    <xf numFmtId="0" fontId="7" fillId="0" borderId="5" xfId="0" quotePrefix="1" applyFont="1" applyBorder="1" applyAlignment="1">
      <alignment horizontal="center" vertical="center" wrapText="1"/>
    </xf>
    <xf numFmtId="0" fontId="7" fillId="0" borderId="5" xfId="0" applyFont="1" applyBorder="1" applyAlignment="1">
      <alignment horizontal="center" vertical="center"/>
    </xf>
    <xf numFmtId="0" fontId="8" fillId="0" borderId="8" xfId="0" applyFont="1" applyBorder="1" applyAlignment="1">
      <alignment horizontal="center" vertical="center" wrapText="1"/>
    </xf>
    <xf numFmtId="0" fontId="7" fillId="0" borderId="8" xfId="0" applyFont="1" applyBorder="1" applyAlignment="1">
      <alignment horizontal="left" vertical="center" wrapText="1"/>
    </xf>
    <xf numFmtId="166" fontId="8" fillId="0" borderId="5" xfId="1" applyNumberFormat="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166" fontId="7" fillId="0"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readingOrder="1"/>
    </xf>
    <xf numFmtId="0" fontId="7" fillId="2" borderId="5" xfId="0" applyFont="1" applyFill="1" applyBorder="1" applyAlignment="1">
      <alignment horizontal="left" vertical="center" wrapText="1" readingOrder="1"/>
    </xf>
    <xf numFmtId="49" fontId="8" fillId="2" borderId="5" xfId="0" applyNumberFormat="1" applyFont="1" applyFill="1" applyBorder="1" applyAlignment="1">
      <alignment horizontal="center" vertical="center" wrapText="1"/>
    </xf>
    <xf numFmtId="0" fontId="7" fillId="2" borderId="0" xfId="0" applyFont="1" applyFill="1" applyAlignment="1">
      <alignment horizontal="left" vertical="center" wrapText="1"/>
    </xf>
    <xf numFmtId="49" fontId="8" fillId="2" borderId="5" xfId="1" applyNumberFormat="1" applyFont="1" applyFill="1" applyBorder="1" applyAlignment="1">
      <alignment horizontal="center" vertical="center" wrapText="1"/>
    </xf>
    <xf numFmtId="0" fontId="7" fillId="0" borderId="9" xfId="0" applyFont="1" applyBorder="1" applyAlignment="1">
      <alignment horizontal="center" vertical="center" wrapText="1"/>
    </xf>
    <xf numFmtId="164" fontId="7" fillId="0" borderId="5" xfId="1" applyNumberFormat="1" applyFont="1" applyBorder="1" applyAlignment="1">
      <alignment horizontal="center" vertical="center" wrapText="1"/>
    </xf>
    <xf numFmtId="164" fontId="8" fillId="0" borderId="5" xfId="1" applyNumberFormat="1" applyFont="1" applyBorder="1" applyAlignment="1">
      <alignment horizontal="center" vertical="center" wrapText="1"/>
    </xf>
    <xf numFmtId="164" fontId="7" fillId="0" borderId="5" xfId="1" applyNumberFormat="1" applyFont="1" applyBorder="1" applyAlignment="1">
      <alignment vertical="center" wrapText="1"/>
    </xf>
    <xf numFmtId="164" fontId="8" fillId="2" borderId="5" xfId="1" applyNumberFormat="1" applyFont="1" applyFill="1" applyBorder="1" applyAlignment="1">
      <alignment horizontal="center" vertical="center" wrapText="1"/>
    </xf>
    <xf numFmtId="164" fontId="7" fillId="0" borderId="5" xfId="1" quotePrefix="1" applyNumberFormat="1" applyFont="1" applyFill="1" applyBorder="1" applyAlignment="1">
      <alignment horizontal="center" vertical="center" wrapText="1"/>
    </xf>
    <xf numFmtId="0" fontId="7" fillId="2" borderId="7" xfId="0" applyFont="1" applyFill="1" applyBorder="1" applyAlignment="1">
      <alignment horizontal="center" vertical="center" wrapText="1" readingOrder="1"/>
    </xf>
    <xf numFmtId="49"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readingOrder="1"/>
    </xf>
    <xf numFmtId="164" fontId="7" fillId="2" borderId="5" xfId="1" applyNumberFormat="1" applyFont="1" applyFill="1" applyBorder="1" applyAlignment="1">
      <alignment horizontal="center" vertical="center" wrapText="1" readingOrder="1"/>
    </xf>
    <xf numFmtId="0" fontId="7" fillId="5" borderId="0" xfId="0" applyFont="1" applyFill="1" applyAlignment="1">
      <alignment horizontal="center" vertical="center" wrapText="1"/>
    </xf>
    <xf numFmtId="0" fontId="7" fillId="5" borderId="0" xfId="0" applyFont="1" applyFill="1" applyAlignment="1">
      <alignment vertical="center" wrapText="1"/>
    </xf>
    <xf numFmtId="164" fontId="7" fillId="5" borderId="0" xfId="1" applyNumberFormat="1" applyFont="1" applyFill="1" applyAlignment="1">
      <alignment horizontal="center" vertical="center" wrapText="1"/>
    </xf>
    <xf numFmtId="0" fontId="7" fillId="5" borderId="0" xfId="0" applyFont="1" applyFill="1" applyAlignment="1">
      <alignment horizontal="left" vertical="center" wrapText="1"/>
    </xf>
    <xf numFmtId="166" fontId="7" fillId="5" borderId="0" xfId="1" applyNumberFormat="1" applyFont="1" applyFill="1" applyAlignment="1">
      <alignment horizontal="center" vertical="center" wrapText="1"/>
    </xf>
    <xf numFmtId="49" fontId="7" fillId="5" borderId="0" xfId="1" applyNumberFormat="1"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5" xfId="1" applyNumberFormat="1" applyFont="1" applyFill="1" applyBorder="1" applyAlignment="1">
      <alignment horizontal="center" vertical="center" wrapText="1"/>
    </xf>
    <xf numFmtId="166" fontId="1" fillId="2" borderId="5" xfId="1" applyNumberFormat="1" applyFont="1" applyFill="1" applyBorder="1" applyAlignment="1">
      <alignment horizontal="center" vertical="center" wrapText="1"/>
    </xf>
    <xf numFmtId="49" fontId="1" fillId="2" borderId="5" xfId="1" applyNumberFormat="1" applyFont="1" applyFill="1" applyBorder="1" applyAlignment="1">
      <alignment horizontal="center" vertical="center" wrapText="1"/>
    </xf>
    <xf numFmtId="3" fontId="1" fillId="2" borderId="5" xfId="1"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166" fontId="1" fillId="2" borderId="5" xfId="0" applyNumberFormat="1"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0" fontId="7" fillId="2" borderId="5" xfId="1" applyNumberFormat="1" applyFont="1" applyFill="1" applyBorder="1" applyAlignment="1">
      <alignment horizontal="center" vertical="center" wrapText="1"/>
    </xf>
    <xf numFmtId="165" fontId="4" fillId="2" borderId="5" xfId="1" applyNumberFormat="1" applyFont="1" applyFill="1" applyBorder="1" applyAlignment="1">
      <alignment horizontal="center" vertical="center" wrapText="1"/>
    </xf>
    <xf numFmtId="165" fontId="1" fillId="2" borderId="5" xfId="1" applyNumberFormat="1" applyFont="1" applyFill="1" applyBorder="1" applyAlignment="1">
      <alignment horizontal="center" vertical="center" wrapText="1"/>
    </xf>
    <xf numFmtId="166" fontId="1" fillId="0" borderId="5" xfId="0" applyNumberFormat="1" applyFont="1" applyBorder="1" applyAlignment="1">
      <alignment horizontal="center" vertical="center" wrapText="1"/>
    </xf>
    <xf numFmtId="166" fontId="7" fillId="2" borderId="0" xfId="1" applyNumberFormat="1" applyFont="1" applyFill="1" applyBorder="1" applyAlignment="1">
      <alignment horizontal="center" vertical="center" wrapText="1"/>
    </xf>
    <xf numFmtId="166" fontId="8" fillId="2" borderId="5" xfId="1" applyNumberFormat="1" applyFont="1" applyFill="1" applyBorder="1" applyAlignment="1">
      <alignment horizontal="center" vertical="center" wrapText="1"/>
    </xf>
    <xf numFmtId="166" fontId="8" fillId="2" borderId="5" xfId="1" applyNumberFormat="1" applyFont="1" applyFill="1" applyBorder="1" applyAlignment="1">
      <alignment horizontal="center" vertical="center" wrapText="1" readingOrder="1"/>
    </xf>
    <xf numFmtId="166" fontId="7" fillId="2" borderId="5" xfId="1" applyNumberFormat="1" applyFont="1" applyFill="1" applyBorder="1" applyAlignment="1">
      <alignment horizontal="center" vertical="center" wrapText="1" readingOrder="1"/>
    </xf>
    <xf numFmtId="0" fontId="1" fillId="2" borderId="0" xfId="0" applyFont="1" applyFill="1" applyAlignment="1">
      <alignment horizontal="center" vertical="center" wrapText="1"/>
    </xf>
    <xf numFmtId="0" fontId="1" fillId="2" borderId="0" xfId="0" applyFont="1" applyFill="1" applyAlignment="1">
      <alignment vertical="center" wrapText="1"/>
    </xf>
    <xf numFmtId="164" fontId="1" fillId="2" borderId="0" xfId="1" applyNumberFormat="1" applyFont="1" applyFill="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wrapText="1"/>
    </xf>
    <xf numFmtId="0" fontId="1" fillId="2" borderId="0" xfId="0" applyFont="1" applyFill="1" applyAlignment="1">
      <alignment horizontal="left" vertical="center" wrapText="1"/>
    </xf>
    <xf numFmtId="166" fontId="1" fillId="2" borderId="0" xfId="1" applyNumberFormat="1" applyFont="1" applyFill="1" applyAlignment="1">
      <alignment horizontal="center" vertical="center" wrapText="1"/>
    </xf>
    <xf numFmtId="49" fontId="1" fillId="2" borderId="0" xfId="1" applyNumberFormat="1" applyFont="1" applyFill="1" applyAlignment="1">
      <alignment horizontal="center" vertical="center" wrapText="1"/>
    </xf>
    <xf numFmtId="0" fontId="1" fillId="6" borderId="5" xfId="0" applyFont="1" applyFill="1" applyBorder="1" applyAlignment="1">
      <alignment horizontal="left" vertical="center" wrapText="1"/>
    </xf>
    <xf numFmtId="0" fontId="1" fillId="6" borderId="5" xfId="0" applyFont="1" applyFill="1" applyBorder="1" applyAlignment="1">
      <alignment horizontal="center" vertical="center" wrapText="1"/>
    </xf>
    <xf numFmtId="166" fontId="1" fillId="6" borderId="5" xfId="1" applyNumberFormat="1" applyFont="1" applyFill="1" applyBorder="1" applyAlignment="1">
      <alignment horizontal="center" vertical="center" wrapText="1"/>
    </xf>
    <xf numFmtId="166" fontId="1" fillId="4" borderId="5" xfId="1" applyNumberFormat="1" applyFont="1" applyFill="1" applyBorder="1" applyAlignment="1">
      <alignment horizontal="center" vertical="center" wrapText="1"/>
    </xf>
    <xf numFmtId="0" fontId="1" fillId="0" borderId="5" xfId="0" applyFont="1" applyBorder="1" applyAlignment="1">
      <alignment vertical="center" wrapText="1"/>
    </xf>
    <xf numFmtId="0" fontId="1" fillId="2" borderId="9" xfId="0" applyFont="1" applyFill="1" applyBorder="1" applyAlignment="1">
      <alignment horizontal="center" vertical="center" wrapText="1"/>
    </xf>
    <xf numFmtId="166" fontId="1" fillId="2" borderId="0" xfId="0" applyNumberFormat="1" applyFont="1" applyFill="1" applyAlignment="1">
      <alignment horizontal="center" vertical="center" wrapText="1"/>
    </xf>
    <xf numFmtId="0" fontId="1" fillId="0" borderId="5" xfId="0" applyFont="1" applyBorder="1" applyAlignment="1">
      <alignment horizontal="left" vertical="center" wrapText="1"/>
    </xf>
    <xf numFmtId="0" fontId="1" fillId="2" borderId="5" xfId="0" applyFont="1" applyFill="1" applyBorder="1" applyAlignment="1">
      <alignment vertical="center" wrapText="1"/>
    </xf>
    <xf numFmtId="0" fontId="1" fillId="2" borderId="5" xfId="2" applyFont="1" applyFill="1" applyBorder="1" applyAlignment="1">
      <alignment horizontal="left" vertical="center" wrapText="1"/>
    </xf>
    <xf numFmtId="0" fontId="7" fillId="0" borderId="5" xfId="1" applyNumberFormat="1" applyFont="1" applyFill="1" applyBorder="1" applyAlignment="1">
      <alignment horizontal="center" vertical="center" wrapText="1"/>
    </xf>
    <xf numFmtId="0" fontId="1" fillId="7" borderId="2" xfId="0" applyFont="1" applyFill="1" applyBorder="1" applyAlignment="1">
      <alignment horizontal="left" vertical="center" wrapText="1"/>
    </xf>
    <xf numFmtId="0" fontId="6" fillId="7" borderId="1" xfId="0" applyFont="1" applyFill="1" applyBorder="1" applyAlignment="1">
      <alignment horizontal="center" vertical="center"/>
    </xf>
    <xf numFmtId="166" fontId="6" fillId="7" borderId="1" xfId="0" applyNumberFormat="1" applyFont="1" applyFill="1" applyBorder="1" applyAlignment="1">
      <alignment horizontal="center" vertical="center"/>
    </xf>
    <xf numFmtId="0" fontId="6" fillId="6" borderId="2" xfId="0" applyFont="1" applyFill="1" applyBorder="1" applyAlignment="1">
      <alignment horizontal="center" vertical="center" wrapText="1"/>
    </xf>
    <xf numFmtId="166" fontId="6" fillId="7" borderId="1" xfId="1" applyNumberFormat="1" applyFont="1" applyFill="1" applyBorder="1" applyAlignment="1">
      <alignment horizontal="center" vertical="center"/>
    </xf>
    <xf numFmtId="0" fontId="1" fillId="7" borderId="3" xfId="0" applyFont="1" applyFill="1" applyBorder="1" applyAlignment="1">
      <alignment horizontal="left" vertical="center" wrapText="1"/>
    </xf>
    <xf numFmtId="166" fontId="6" fillId="7" borderId="4" xfId="0" applyNumberFormat="1" applyFont="1" applyFill="1" applyBorder="1" applyAlignment="1">
      <alignment horizontal="center" vertical="center"/>
    </xf>
    <xf numFmtId="166" fontId="6" fillId="7" borderId="4" xfId="1" applyNumberFormat="1" applyFont="1" applyFill="1" applyBorder="1" applyAlignment="1">
      <alignment horizontal="center" vertical="center"/>
    </xf>
    <xf numFmtId="0" fontId="1" fillId="2" borderId="5" xfId="0" applyFont="1" applyFill="1" applyBorder="1" applyAlignment="1">
      <alignment horizontal="left" vertical="top" wrapText="1"/>
    </xf>
    <xf numFmtId="166" fontId="1" fillId="0" borderId="5" xfId="1" applyNumberFormat="1" applyFont="1" applyFill="1" applyBorder="1" applyAlignment="1">
      <alignment horizontal="center" vertical="center" wrapText="1"/>
    </xf>
    <xf numFmtId="0" fontId="7" fillId="4" borderId="5" xfId="0" applyFont="1" applyFill="1" applyBorder="1" applyAlignment="1">
      <alignment horizontal="left" vertical="center" wrapText="1"/>
    </xf>
    <xf numFmtId="0" fontId="4" fillId="2" borderId="5" xfId="1" applyNumberFormat="1" applyFont="1" applyFill="1" applyBorder="1" applyAlignment="1">
      <alignment horizontal="center" vertical="center" wrapText="1"/>
    </xf>
    <xf numFmtId="0" fontId="1" fillId="0" borderId="5" xfId="1" applyNumberFormat="1" applyFont="1" applyFill="1" applyBorder="1" applyAlignment="1">
      <alignment horizontal="center" vertical="center" wrapText="1"/>
    </xf>
    <xf numFmtId="0" fontId="7" fillId="0" borderId="5" xfId="0" applyFont="1" applyBorder="1" applyAlignment="1">
      <alignment horizontal="left" vertical="top" wrapText="1"/>
    </xf>
    <xf numFmtId="164" fontId="7" fillId="0" borderId="5" xfId="1" applyNumberFormat="1"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166" fontId="7" fillId="0" borderId="0" xfId="1" applyNumberFormat="1" applyFont="1" applyFill="1" applyBorder="1" applyAlignment="1">
      <alignment horizontal="center" vertical="center" wrapText="1"/>
    </xf>
    <xf numFmtId="0" fontId="8" fillId="2" borderId="5" xfId="0" quotePrefix="1" applyFont="1" applyFill="1" applyBorder="1" applyAlignment="1">
      <alignment horizontal="center" vertical="center" wrapText="1" readingOrder="1"/>
    </xf>
    <xf numFmtId="0" fontId="11" fillId="2"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164" fontId="1" fillId="2" borderId="5" xfId="1" applyNumberFormat="1" applyFont="1" applyFill="1" applyBorder="1" applyAlignment="1">
      <alignment vertical="center" wrapText="1"/>
    </xf>
    <xf numFmtId="0" fontId="7" fillId="0" borderId="8" xfId="0" applyFont="1" applyBorder="1" applyAlignment="1">
      <alignment vertical="center" wrapText="1"/>
    </xf>
    <xf numFmtId="0" fontId="8" fillId="2" borderId="5" xfId="0" applyFont="1" applyFill="1" applyBorder="1" applyAlignment="1">
      <alignment vertical="center" wrapText="1"/>
    </xf>
    <xf numFmtId="164" fontId="7" fillId="0" borderId="8" xfId="1" applyNumberFormat="1" applyFont="1" applyFill="1" applyBorder="1" applyAlignment="1">
      <alignment horizontal="center" vertical="center" wrapText="1"/>
    </xf>
    <xf numFmtId="0" fontId="7" fillId="2" borderId="5" xfId="3" applyFont="1" applyFill="1" applyBorder="1" applyAlignment="1">
      <alignment horizontal="center" vertical="center" wrapText="1" readingOrder="1"/>
    </xf>
    <xf numFmtId="164" fontId="1" fillId="0" borderId="5" xfId="1" applyNumberFormat="1" applyFont="1" applyFill="1" applyBorder="1" applyAlignment="1">
      <alignment horizontal="center" vertical="center" wrapText="1"/>
    </xf>
    <xf numFmtId="0" fontId="7" fillId="0" borderId="5" xfId="0" applyFont="1" applyBorder="1" applyAlignment="1">
      <alignment horizontal="left" vertical="center" wrapText="1" readingOrder="1"/>
    </xf>
    <xf numFmtId="166" fontId="8" fillId="2" borderId="5"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readingOrder="1"/>
    </xf>
    <xf numFmtId="0" fontId="8" fillId="2" borderId="9" xfId="0" applyFont="1" applyFill="1" applyBorder="1" applyAlignment="1">
      <alignment vertical="center" wrapText="1" readingOrder="1"/>
    </xf>
    <xf numFmtId="164" fontId="7" fillId="4" borderId="5" xfId="1" applyNumberFormat="1" applyFont="1" applyFill="1" applyBorder="1" applyAlignment="1">
      <alignment horizontal="center" vertical="center" wrapText="1" readingOrder="1"/>
    </xf>
    <xf numFmtId="0" fontId="9" fillId="0" borderId="5" xfId="0" applyFont="1" applyBorder="1" applyAlignment="1">
      <alignment horizontal="center" vertical="center" wrapText="1"/>
    </xf>
    <xf numFmtId="49" fontId="9"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center" vertical="center" wrapText="1"/>
    </xf>
    <xf numFmtId="166" fontId="3" fillId="0" borderId="5" xfId="0" applyNumberFormat="1" applyFont="1" applyBorder="1" applyAlignment="1">
      <alignment horizontal="center" vertical="center" wrapText="1"/>
    </xf>
    <xf numFmtId="166" fontId="3" fillId="0" borderId="5" xfId="1" applyNumberFormat="1" applyFont="1" applyBorder="1" applyAlignment="1">
      <alignment horizontal="right" vertical="center" wrapText="1"/>
    </xf>
    <xf numFmtId="0" fontId="9" fillId="2" borderId="5" xfId="0" applyFont="1" applyFill="1" applyBorder="1" applyAlignment="1">
      <alignment horizontal="center" vertical="center" wrapText="1"/>
    </xf>
    <xf numFmtId="0" fontId="9" fillId="0" borderId="5" xfId="0" applyFont="1" applyBorder="1" applyAlignment="1">
      <alignment horizontal="left" vertical="center" wrapText="1"/>
    </xf>
    <xf numFmtId="0" fontId="1" fillId="2" borderId="9" xfId="0" applyFont="1" applyFill="1" applyBorder="1" applyAlignment="1">
      <alignment horizontal="center" vertical="center"/>
    </xf>
    <xf numFmtId="166" fontId="9" fillId="0" borderId="5" xfId="1" applyNumberFormat="1" applyFont="1" applyBorder="1" applyAlignment="1">
      <alignment horizontal="right" vertical="center" wrapText="1"/>
    </xf>
    <xf numFmtId="0" fontId="6" fillId="4" borderId="5" xfId="0" applyFont="1" applyFill="1" applyBorder="1" applyAlignment="1">
      <alignment horizontal="left" vertical="center" wrapText="1"/>
    </xf>
    <xf numFmtId="4" fontId="1" fillId="2" borderId="5" xfId="1" applyNumberFormat="1" applyFont="1" applyFill="1" applyBorder="1" applyAlignment="1">
      <alignment horizontal="center" vertical="center" wrapText="1"/>
    </xf>
    <xf numFmtId="0" fontId="6" fillId="6"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center" vertical="center" wrapText="1" readingOrder="1"/>
    </xf>
    <xf numFmtId="0" fontId="1" fillId="4" borderId="5" xfId="0" applyFont="1" applyFill="1" applyBorder="1" applyAlignment="1">
      <alignment vertical="center" wrapText="1"/>
    </xf>
    <xf numFmtId="0" fontId="6" fillId="0" borderId="5" xfId="0" applyFont="1" applyBorder="1" applyAlignment="1">
      <alignment horizontal="left" vertical="center" wrapText="1"/>
    </xf>
    <xf numFmtId="0" fontId="7" fillId="0" borderId="5" xfId="0" applyFont="1" applyBorder="1" applyAlignment="1">
      <alignment horizontal="center" vertical="center" wrapText="1" readingOrder="1"/>
    </xf>
    <xf numFmtId="169" fontId="7" fillId="0" borderId="5" xfId="1" applyNumberFormat="1" applyFont="1" applyFill="1" applyBorder="1" applyAlignment="1">
      <alignment horizontal="center" vertical="center" wrapText="1"/>
    </xf>
    <xf numFmtId="169" fontId="8" fillId="0" borderId="5" xfId="1" applyNumberFormat="1" applyFont="1" applyFill="1" applyBorder="1" applyAlignment="1">
      <alignment horizontal="center" vertical="center" wrapText="1"/>
    </xf>
    <xf numFmtId="169" fontId="8" fillId="0" borderId="5" xfId="1" applyNumberFormat="1" applyFont="1" applyBorder="1" applyAlignment="1">
      <alignment horizontal="center" vertical="center" wrapText="1"/>
    </xf>
    <xf numFmtId="164" fontId="9" fillId="0" borderId="5" xfId="1" applyNumberFormat="1" applyFont="1" applyBorder="1" applyAlignment="1">
      <alignment horizontal="center" vertical="center" wrapText="1"/>
    </xf>
    <xf numFmtId="166" fontId="9" fillId="0" borderId="5" xfId="0" applyNumberFormat="1" applyFont="1" applyBorder="1" applyAlignment="1">
      <alignment horizontal="center" vertical="center" wrapText="1"/>
    </xf>
    <xf numFmtId="166" fontId="3" fillId="0" borderId="5"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166" fontId="7" fillId="2" borderId="0" xfId="0" applyNumberFormat="1" applyFont="1" applyFill="1" applyAlignment="1">
      <alignment horizontal="center" vertical="center" wrapText="1"/>
    </xf>
    <xf numFmtId="167" fontId="7" fillId="0" borderId="5" xfId="1" applyNumberFormat="1" applyFont="1" applyBorder="1" applyAlignment="1">
      <alignment horizontal="left" vertical="center" wrapText="1" indent="1"/>
    </xf>
    <xf numFmtId="0" fontId="12" fillId="2" borderId="0" xfId="0" applyFont="1" applyFill="1" applyAlignment="1">
      <alignment horizontal="center" vertical="center" wrapText="1"/>
    </xf>
    <xf numFmtId="0" fontId="12" fillId="2" borderId="0" xfId="0" applyFont="1" applyFill="1" applyAlignment="1">
      <alignment horizontal="justify" vertical="center" wrapText="1"/>
    </xf>
    <xf numFmtId="164" fontId="12" fillId="2" borderId="0" xfId="1" applyNumberFormat="1" applyFont="1" applyFill="1" applyAlignment="1">
      <alignment horizontal="right" vertical="center" wrapText="1"/>
    </xf>
    <xf numFmtId="166" fontId="12" fillId="2" borderId="0" xfId="0" applyNumberFormat="1" applyFont="1" applyFill="1" applyAlignment="1">
      <alignment horizontal="center" vertical="center" wrapText="1"/>
    </xf>
    <xf numFmtId="3" fontId="12" fillId="2" borderId="0" xfId="0" applyNumberFormat="1" applyFont="1" applyFill="1" applyAlignment="1">
      <alignment vertical="center" wrapText="1"/>
    </xf>
    <xf numFmtId="0" fontId="12" fillId="2" borderId="0" xfId="0" applyFont="1" applyFill="1" applyAlignment="1">
      <alignment horizontal="right" vertical="center" wrapText="1"/>
    </xf>
    <xf numFmtId="0" fontId="13" fillId="2" borderId="0" xfId="0" applyFont="1" applyFill="1" applyAlignment="1">
      <alignment vertical="center" wrapText="1"/>
    </xf>
    <xf numFmtId="3" fontId="12" fillId="2" borderId="0" xfId="0" applyNumberFormat="1" applyFont="1" applyFill="1" applyAlignment="1">
      <alignment horizontal="right" vertical="center" wrapText="1"/>
    </xf>
    <xf numFmtId="0" fontId="14" fillId="2" borderId="0" xfId="0" applyFont="1" applyFill="1" applyAlignment="1">
      <alignment horizontal="justify" vertical="center" wrapText="1"/>
    </xf>
    <xf numFmtId="164" fontId="14" fillId="2" borderId="0" xfId="1" applyNumberFormat="1" applyFont="1" applyFill="1" applyAlignment="1">
      <alignment horizontal="right" vertical="center" wrapText="1"/>
    </xf>
    <xf numFmtId="0" fontId="14" fillId="2" borderId="0" xfId="0" applyFont="1" applyFill="1" applyAlignment="1">
      <alignment horizontal="center" vertical="center" wrapText="1"/>
    </xf>
    <xf numFmtId="166" fontId="14" fillId="2" borderId="0" xfId="0" applyNumberFormat="1" applyFont="1" applyFill="1" applyAlignment="1">
      <alignment horizontal="center" vertical="center" wrapText="1"/>
    </xf>
    <xf numFmtId="49" fontId="14" fillId="2" borderId="5" xfId="0" applyNumberFormat="1" applyFont="1" applyFill="1" applyBorder="1" applyAlignment="1">
      <alignment horizontal="center" vertical="center" wrapText="1"/>
    </xf>
    <xf numFmtId="166" fontId="14" fillId="2" borderId="5" xfId="1" applyNumberFormat="1" applyFont="1" applyFill="1" applyBorder="1" applyAlignment="1">
      <alignment horizontal="center" vertical="center" wrapText="1"/>
    </xf>
    <xf numFmtId="49" fontId="14" fillId="2" borderId="5" xfId="1" applyNumberFormat="1" applyFont="1" applyFill="1" applyBorder="1" applyAlignment="1">
      <alignment horizontal="center" vertical="center" wrapText="1"/>
    </xf>
    <xf numFmtId="164" fontId="14" fillId="2" borderId="5"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justify" vertical="center" wrapText="1"/>
    </xf>
    <xf numFmtId="1" fontId="12" fillId="2" borderId="5" xfId="0" applyNumberFormat="1" applyFont="1" applyFill="1" applyBorder="1" applyAlignment="1">
      <alignment horizontal="center" vertical="center" wrapText="1"/>
    </xf>
    <xf numFmtId="166" fontId="12" fillId="2" borderId="5" xfId="1" applyNumberFormat="1" applyFont="1" applyFill="1" applyBorder="1" applyAlignment="1">
      <alignment horizontal="right" vertical="center" wrapText="1"/>
    </xf>
    <xf numFmtId="0" fontId="12" fillId="2" borderId="5" xfId="0" applyFont="1" applyFill="1" applyBorder="1" applyAlignment="1">
      <alignment horizontal="right" vertical="center" wrapText="1"/>
    </xf>
    <xf numFmtId="1" fontId="12" fillId="2" borderId="5" xfId="1" applyNumberFormat="1" applyFont="1" applyFill="1" applyBorder="1" applyAlignment="1">
      <alignment horizontal="center" vertical="center" wrapText="1"/>
    </xf>
    <xf numFmtId="166" fontId="12" fillId="2" borderId="5" xfId="0" applyNumberFormat="1" applyFont="1" applyFill="1" applyBorder="1" applyAlignment="1">
      <alignment horizontal="right" vertical="center" wrapText="1"/>
    </xf>
    <xf numFmtId="164" fontId="13" fillId="2" borderId="5" xfId="1" applyNumberFormat="1" applyFont="1" applyFill="1" applyBorder="1" applyAlignment="1">
      <alignment horizontal="center" vertical="center" wrapText="1"/>
    </xf>
    <xf numFmtId="0" fontId="13" fillId="2" borderId="5" xfId="0" applyFont="1" applyFill="1" applyBorder="1" applyAlignment="1">
      <alignment horizontal="justify" vertical="center" wrapText="1"/>
    </xf>
    <xf numFmtId="166" fontId="13" fillId="2" borderId="5" xfId="1" applyNumberFormat="1" applyFont="1" applyFill="1" applyBorder="1" applyAlignment="1">
      <alignment horizontal="right" vertical="center" wrapText="1"/>
    </xf>
    <xf numFmtId="0" fontId="13" fillId="2" borderId="5" xfId="0" applyFont="1" applyFill="1" applyBorder="1" applyAlignment="1">
      <alignment horizontal="center" vertical="center" wrapText="1"/>
    </xf>
    <xf numFmtId="1" fontId="13" fillId="2" borderId="5" xfId="1" applyNumberFormat="1" applyFont="1" applyFill="1" applyBorder="1" applyAlignment="1">
      <alignment horizontal="center" vertical="center" wrapText="1"/>
    </xf>
    <xf numFmtId="1" fontId="13" fillId="2" borderId="5"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165" fontId="13" fillId="2" borderId="5" xfId="0" applyNumberFormat="1" applyFont="1" applyFill="1" applyBorder="1" applyAlignment="1">
      <alignment horizontal="center" vertical="center" wrapText="1"/>
    </xf>
    <xf numFmtId="166" fontId="13" fillId="2" borderId="5" xfId="0" applyNumberFormat="1" applyFont="1" applyFill="1" applyBorder="1" applyAlignment="1">
      <alignment horizontal="right" vertical="center" wrapText="1"/>
    </xf>
    <xf numFmtId="165" fontId="12" fillId="2" borderId="5" xfId="0" applyNumberFormat="1" applyFont="1" applyFill="1" applyBorder="1" applyAlignment="1">
      <alignment horizontal="center" vertical="center" wrapText="1"/>
    </xf>
    <xf numFmtId="165" fontId="12" fillId="2" borderId="5" xfId="1" applyNumberFormat="1" applyFont="1" applyFill="1" applyBorder="1" applyAlignment="1">
      <alignment horizontal="center" vertical="center" wrapText="1"/>
    </xf>
    <xf numFmtId="0" fontId="13" fillId="2" borderId="0" xfId="0" applyFont="1" applyFill="1" applyAlignment="1">
      <alignment horizontal="justify" vertical="center" wrapText="1"/>
    </xf>
    <xf numFmtId="1" fontId="12" fillId="2" borderId="5" xfId="0" applyNumberFormat="1" applyFont="1" applyFill="1" applyBorder="1" applyAlignment="1">
      <alignment horizontal="center" vertical="center"/>
    </xf>
    <xf numFmtId="0" fontId="13" fillId="2" borderId="5" xfId="0" applyFont="1" applyFill="1" applyBorder="1" applyAlignment="1">
      <alignment vertical="center" wrapText="1"/>
    </xf>
    <xf numFmtId="164" fontId="13" fillId="2" borderId="0" xfId="1" applyNumberFormat="1" applyFont="1" applyFill="1" applyAlignment="1">
      <alignment horizontal="center" vertical="center" wrapText="1"/>
    </xf>
    <xf numFmtId="166" fontId="13" fillId="2" borderId="0" xfId="1" applyNumberFormat="1" applyFont="1" applyFill="1" applyAlignment="1">
      <alignment horizontal="center" vertical="center" wrapText="1"/>
    </xf>
    <xf numFmtId="49" fontId="13" fillId="2" borderId="0" xfId="1" applyNumberFormat="1" applyFont="1" applyFill="1" applyAlignment="1">
      <alignment horizontal="center" vertical="center" wrapText="1"/>
    </xf>
    <xf numFmtId="164" fontId="13" fillId="2" borderId="0" xfId="1" applyNumberFormat="1" applyFont="1" applyFill="1" applyAlignment="1">
      <alignment horizontal="right" vertical="center" wrapText="1"/>
    </xf>
    <xf numFmtId="0" fontId="19" fillId="2" borderId="0" xfId="0" applyFont="1" applyFill="1" applyAlignment="1">
      <alignment vertical="center" wrapText="1"/>
    </xf>
    <xf numFmtId="166" fontId="12" fillId="2" borderId="5" xfId="1" applyNumberFormat="1" applyFont="1" applyFill="1" applyBorder="1" applyAlignment="1">
      <alignment horizontal="right" vertical="center"/>
    </xf>
    <xf numFmtId="2" fontId="12" fillId="2" borderId="5" xfId="0" applyNumberFormat="1" applyFont="1" applyFill="1" applyBorder="1" applyAlignment="1">
      <alignment horizontal="center" vertical="center" wrapText="1"/>
    </xf>
    <xf numFmtId="1" fontId="12" fillId="2" borderId="5" xfId="1" applyNumberFormat="1" applyFont="1" applyFill="1" applyBorder="1" applyAlignment="1">
      <alignment horizontal="right" vertical="center" wrapText="1"/>
    </xf>
    <xf numFmtId="1" fontId="12" fillId="2" borderId="5" xfId="0" applyNumberFormat="1" applyFont="1" applyFill="1" applyBorder="1" applyAlignment="1">
      <alignment horizontal="right" vertical="center" wrapText="1"/>
    </xf>
    <xf numFmtId="164" fontId="18" fillId="2" borderId="5" xfId="1" applyNumberFormat="1" applyFont="1" applyFill="1" applyBorder="1" applyAlignment="1">
      <alignment horizontal="right" vertical="center" wrapText="1"/>
    </xf>
    <xf numFmtId="166" fontId="13" fillId="2" borderId="5" xfId="1" applyNumberFormat="1" applyFont="1" applyFill="1" applyBorder="1" applyAlignment="1">
      <alignment horizontal="center" vertical="center" wrapText="1"/>
    </xf>
    <xf numFmtId="49" fontId="13" fillId="2" borderId="5" xfId="1" applyNumberFormat="1"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5" xfId="0" applyFont="1" applyFill="1" applyBorder="1" applyAlignment="1">
      <alignment horizontal="justify" vertical="center" wrapText="1"/>
    </xf>
    <xf numFmtId="166" fontId="18" fillId="8" borderId="5" xfId="1" applyNumberFormat="1" applyFont="1" applyFill="1" applyBorder="1" applyAlignment="1">
      <alignment horizontal="right" vertical="center" wrapText="1"/>
    </xf>
    <xf numFmtId="165" fontId="18" fillId="8" borderId="5" xfId="0" applyNumberFormat="1" applyFont="1" applyFill="1" applyBorder="1" applyAlignment="1">
      <alignment horizontal="center" vertical="center" wrapText="1"/>
    </xf>
    <xf numFmtId="1" fontId="18" fillId="8" borderId="5" xfId="0" applyNumberFormat="1" applyFont="1" applyFill="1" applyBorder="1" applyAlignment="1">
      <alignment horizontal="center" vertical="center" wrapText="1"/>
    </xf>
    <xf numFmtId="0" fontId="13" fillId="8" borderId="5" xfId="0" applyFont="1" applyFill="1" applyBorder="1" applyAlignment="1">
      <alignment horizontal="center" vertical="center" wrapText="1"/>
    </xf>
    <xf numFmtId="1" fontId="18" fillId="8" borderId="5" xfId="0" applyNumberFormat="1" applyFont="1" applyFill="1" applyBorder="1" applyAlignment="1">
      <alignment horizontal="center" vertical="center"/>
    </xf>
    <xf numFmtId="1" fontId="18" fillId="8" borderId="5" xfId="1" applyNumberFormat="1" applyFont="1" applyFill="1" applyBorder="1" applyAlignment="1">
      <alignment horizontal="center" vertical="center" wrapText="1"/>
    </xf>
    <xf numFmtId="0" fontId="18" fillId="9" borderId="5" xfId="0" applyFont="1" applyFill="1" applyBorder="1" applyAlignment="1">
      <alignment horizontal="center" vertical="center" wrapText="1"/>
    </xf>
    <xf numFmtId="1" fontId="18" fillId="9" borderId="5" xfId="0" applyNumberFormat="1" applyFont="1" applyFill="1" applyBorder="1" applyAlignment="1">
      <alignment horizontal="center" vertical="center" wrapText="1"/>
    </xf>
    <xf numFmtId="1" fontId="18" fillId="9" borderId="5" xfId="0" applyNumberFormat="1" applyFont="1" applyFill="1" applyBorder="1" applyAlignment="1">
      <alignment horizontal="center" vertical="center"/>
    </xf>
    <xf numFmtId="0" fontId="18" fillId="10" borderId="5" xfId="0" applyFont="1" applyFill="1" applyBorder="1" applyAlignment="1">
      <alignment horizontal="center" vertical="center" wrapText="1"/>
    </xf>
    <xf numFmtId="0" fontId="18" fillId="10" borderId="5" xfId="0" applyFont="1" applyFill="1" applyBorder="1" applyAlignment="1">
      <alignment horizontal="justify" vertical="center" wrapText="1"/>
    </xf>
    <xf numFmtId="166" fontId="18" fillId="10" borderId="5" xfId="1" applyNumberFormat="1" applyFont="1" applyFill="1" applyBorder="1" applyAlignment="1">
      <alignment horizontal="right" vertical="center" wrapText="1"/>
    </xf>
    <xf numFmtId="0" fontId="13" fillId="10" borderId="5" xfId="0" applyFont="1" applyFill="1" applyBorder="1" applyAlignment="1">
      <alignment horizontal="center" vertical="center" wrapText="1"/>
    </xf>
    <xf numFmtId="1" fontId="18" fillId="10" borderId="5" xfId="1" applyNumberFormat="1" applyFont="1" applyFill="1" applyBorder="1" applyAlignment="1">
      <alignment horizontal="center" vertical="center" wrapText="1"/>
    </xf>
    <xf numFmtId="1" fontId="18" fillId="10" borderId="5" xfId="0" applyNumberFormat="1" applyFont="1" applyFill="1" applyBorder="1" applyAlignment="1">
      <alignment horizontal="center" vertical="center" wrapText="1"/>
    </xf>
    <xf numFmtId="166" fontId="18" fillId="10" borderId="5" xfId="1" applyNumberFormat="1" applyFont="1" applyFill="1" applyBorder="1" applyAlignment="1">
      <alignment horizontal="justify" vertical="center" wrapText="1"/>
    </xf>
    <xf numFmtId="165" fontId="18" fillId="10" borderId="5" xfId="1" applyNumberFormat="1" applyFont="1" applyFill="1" applyBorder="1" applyAlignment="1">
      <alignment horizontal="center" vertical="center" wrapText="1"/>
    </xf>
    <xf numFmtId="165" fontId="18" fillId="10" borderId="5" xfId="0" applyNumberFormat="1" applyFont="1" applyFill="1" applyBorder="1" applyAlignment="1">
      <alignment horizontal="center" vertical="center" wrapText="1"/>
    </xf>
    <xf numFmtId="166" fontId="18" fillId="10" borderId="5" xfId="0" applyNumberFormat="1" applyFont="1" applyFill="1" applyBorder="1" applyAlignment="1">
      <alignment horizontal="right" vertical="center" wrapText="1"/>
    </xf>
    <xf numFmtId="0" fontId="18" fillId="11" borderId="5" xfId="0" applyFont="1" applyFill="1" applyBorder="1" applyAlignment="1">
      <alignment horizontal="center" vertical="center" wrapText="1"/>
    </xf>
    <xf numFmtId="1" fontId="18" fillId="11" borderId="5" xfId="0" applyNumberFormat="1" applyFont="1" applyFill="1" applyBorder="1" applyAlignment="1">
      <alignment horizontal="center" vertical="center" wrapText="1"/>
    </xf>
    <xf numFmtId="1" fontId="18" fillId="11" borderId="5" xfId="0" applyNumberFormat="1" applyFont="1" applyFill="1" applyBorder="1" applyAlignment="1">
      <alignment horizontal="center" vertical="center"/>
    </xf>
    <xf numFmtId="0" fontId="13" fillId="5" borderId="0" xfId="0" applyFont="1" applyFill="1" applyAlignment="1">
      <alignment vertical="center" wrapText="1"/>
    </xf>
    <xf numFmtId="0" fontId="20" fillId="2" borderId="0" xfId="0" applyFont="1" applyFill="1" applyAlignment="1">
      <alignment vertical="center" wrapText="1"/>
    </xf>
    <xf numFmtId="166" fontId="12" fillId="2" borderId="5" xfId="1" applyNumberFormat="1" applyFont="1" applyFill="1" applyBorder="1" applyAlignment="1">
      <alignment horizontal="center" vertical="center" wrapText="1"/>
    </xf>
    <xf numFmtId="16" fontId="13" fillId="2" borderId="5" xfId="0" applyNumberFormat="1" applyFont="1" applyFill="1" applyBorder="1" applyAlignment="1">
      <alignment horizontal="center" vertical="center" wrapText="1"/>
    </xf>
    <xf numFmtId="166" fontId="13" fillId="2" borderId="5" xfId="0" applyNumberFormat="1" applyFont="1" applyFill="1" applyBorder="1" applyAlignment="1">
      <alignment vertical="center" wrapText="1"/>
    </xf>
    <xf numFmtId="164" fontId="7" fillId="2" borderId="5" xfId="0" applyNumberFormat="1" applyFont="1" applyFill="1" applyBorder="1" applyAlignment="1">
      <alignment horizontal="center" vertical="center" wrapText="1"/>
    </xf>
    <xf numFmtId="49" fontId="13" fillId="2" borderId="5" xfId="0" applyNumberFormat="1" applyFont="1" applyFill="1" applyBorder="1" applyAlignment="1">
      <alignment horizontal="justify" vertical="center"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justify" vertical="center" wrapText="1"/>
    </xf>
    <xf numFmtId="1" fontId="12" fillId="2" borderId="5" xfId="0" applyNumberFormat="1" applyFont="1" applyFill="1" applyBorder="1" applyAlignment="1">
      <alignment horizontal="center" vertical="center" wrapText="1"/>
    </xf>
    <xf numFmtId="166" fontId="21" fillId="2" borderId="5"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justify" vertical="center" wrapText="1"/>
    </xf>
    <xf numFmtId="166" fontId="12" fillId="2" borderId="5" xfId="1" applyNumberFormat="1" applyFont="1" applyFill="1" applyBorder="1" applyAlignment="1">
      <alignment horizontal="right" vertical="center" wrapText="1"/>
    </xf>
    <xf numFmtId="0" fontId="12" fillId="2" borderId="5" xfId="0" applyFont="1" applyFill="1" applyBorder="1" applyAlignment="1">
      <alignment horizontal="right" vertical="center" wrapText="1"/>
    </xf>
    <xf numFmtId="1" fontId="12" fillId="2" borderId="5"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0" fontId="13" fillId="2" borderId="5" xfId="0" applyFont="1" applyFill="1" applyBorder="1" applyAlignment="1">
      <alignment horizontal="justify" vertical="center" wrapText="1"/>
    </xf>
    <xf numFmtId="0" fontId="12" fillId="2" borderId="0" xfId="0" applyFont="1" applyFill="1" applyAlignment="1">
      <alignment horizontal="right" vertical="center" wrapText="1"/>
    </xf>
    <xf numFmtId="0" fontId="14" fillId="2" borderId="0" xfId="0" applyFont="1" applyFill="1" applyAlignment="1">
      <alignment horizontal="center" vertical="center" wrapText="1"/>
    </xf>
    <xf numFmtId="49" fontId="14" fillId="2" borderId="5" xfId="1" applyNumberFormat="1" applyFont="1" applyFill="1" applyBorder="1" applyAlignment="1">
      <alignment horizontal="center" vertical="center" wrapText="1"/>
    </xf>
    <xf numFmtId="166" fontId="14" fillId="2" borderId="5" xfId="1"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164" fontId="7" fillId="0" borderId="9" xfId="1" applyNumberFormat="1" applyFont="1" applyBorder="1" applyAlignment="1">
      <alignment horizontal="center" vertical="center" wrapText="1"/>
    </xf>
    <xf numFmtId="164" fontId="7" fillId="0" borderId="8" xfId="1"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164" fontId="8" fillId="0" borderId="5" xfId="1" applyNumberFormat="1" applyFont="1" applyBorder="1" applyAlignment="1">
      <alignment horizontal="center" vertical="center" wrapText="1"/>
    </xf>
    <xf numFmtId="164" fontId="7" fillId="0" borderId="5" xfId="1" applyNumberFormat="1"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164" fontId="3" fillId="0" borderId="9" xfId="1" applyNumberFormat="1" applyFont="1" applyBorder="1" applyAlignment="1">
      <alignment horizontal="center" vertical="center" wrapText="1"/>
    </xf>
    <xf numFmtId="164" fontId="3" fillId="0" borderId="8" xfId="1" applyNumberFormat="1" applyFont="1" applyBorder="1" applyAlignment="1">
      <alignment horizontal="center"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1" fillId="2" borderId="5"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1" fillId="2" borderId="5" xfId="0" applyFont="1" applyFill="1" applyBorder="1" applyAlignment="1">
      <alignment horizontal="left" vertical="center" wrapText="1"/>
    </xf>
    <xf numFmtId="164" fontId="1" fillId="2" borderId="5" xfId="1"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center" wrapText="1"/>
    </xf>
    <xf numFmtId="168" fontId="9" fillId="0" borderId="5" xfId="1" applyNumberFormat="1" applyFont="1" applyBorder="1" applyAlignment="1">
      <alignment horizontal="righ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168" fontId="3" fillId="0" borderId="5" xfId="1" applyNumberFormat="1" applyFont="1" applyBorder="1" applyAlignment="1">
      <alignment horizontal="right" vertical="center" wrapText="1"/>
    </xf>
    <xf numFmtId="0" fontId="7" fillId="2" borderId="9" xfId="0" applyFont="1" applyFill="1" applyBorder="1" applyAlignment="1">
      <alignment horizontal="center" vertical="center" wrapText="1" readingOrder="1"/>
    </xf>
    <xf numFmtId="0" fontId="7" fillId="2" borderId="8" xfId="0" applyFont="1" applyFill="1" applyBorder="1" applyAlignment="1">
      <alignment horizontal="center" vertical="center" wrapText="1" readingOrder="1"/>
    </xf>
    <xf numFmtId="0" fontId="8"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right" vertical="center" wrapText="1"/>
    </xf>
    <xf numFmtId="0" fontId="8" fillId="2" borderId="0" xfId="0" applyFont="1" applyFill="1" applyAlignment="1">
      <alignment horizontal="center" vertical="center" wrapText="1"/>
    </xf>
    <xf numFmtId="0" fontId="7" fillId="2" borderId="0" xfId="0" applyFont="1" applyFill="1" applyAlignment="1">
      <alignment vertical="center" wrapText="1"/>
    </xf>
    <xf numFmtId="49" fontId="4" fillId="2" borderId="5" xfId="0" applyNumberFormat="1" applyFont="1" applyFill="1" applyBorder="1" applyAlignment="1">
      <alignment horizontal="center" vertical="center" wrapText="1"/>
    </xf>
    <xf numFmtId="164" fontId="4" fillId="2" borderId="5"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6" fontId="1" fillId="2" borderId="5" xfId="1" applyNumberFormat="1" applyFont="1" applyFill="1" applyBorder="1" applyAlignment="1">
      <alignment horizontal="center" vertical="center" wrapText="1"/>
    </xf>
    <xf numFmtId="3" fontId="1" fillId="2" borderId="5" xfId="1" applyNumberFormat="1" applyFont="1" applyFill="1" applyBorder="1" applyAlignment="1">
      <alignment horizontal="center" vertical="center" wrapText="1"/>
    </xf>
    <xf numFmtId="166" fontId="4" fillId="2" borderId="5" xfId="1"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164" fontId="1" fillId="0" borderId="5" xfId="1"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49" fontId="4" fillId="0" borderId="5" xfId="1" applyNumberFormat="1" applyFont="1" applyBorder="1" applyAlignment="1">
      <alignment horizontal="center" vertical="center" wrapText="1"/>
    </xf>
    <xf numFmtId="166" fontId="4" fillId="0" borderId="5" xfId="1"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164" fontId="4" fillId="0" borderId="5" xfId="1" applyNumberFormat="1" applyFont="1" applyBorder="1" applyAlignment="1">
      <alignment horizontal="center" vertical="center" wrapText="1"/>
    </xf>
    <xf numFmtId="0" fontId="1" fillId="2" borderId="5" xfId="0" applyFont="1" applyFill="1" applyBorder="1" applyAlignment="1">
      <alignment horizontal="left" vertical="top"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0" fontId="8" fillId="0" borderId="0" xfId="0" applyFont="1" applyAlignment="1">
      <alignment horizontal="center" vertical="center" wrapText="1"/>
    </xf>
    <xf numFmtId="49" fontId="8" fillId="0" borderId="5" xfId="0" applyNumberFormat="1" applyFont="1" applyBorder="1" applyAlignment="1">
      <alignment horizontal="center" vertical="center" wrapText="1"/>
    </xf>
    <xf numFmtId="0" fontId="7" fillId="2" borderId="0" xfId="0" applyFont="1" applyFill="1" applyAlignment="1">
      <alignment horizontal="center" vertical="center" wrapText="1"/>
    </xf>
    <xf numFmtId="49" fontId="8" fillId="0" borderId="5" xfId="1" applyNumberFormat="1" applyFont="1" applyBorder="1" applyAlignment="1">
      <alignment horizontal="center" vertical="center" wrapText="1"/>
    </xf>
    <xf numFmtId="166" fontId="8" fillId="0" borderId="5" xfId="1" applyNumberFormat="1" applyFont="1" applyBorder="1" applyAlignment="1">
      <alignment horizontal="center" vertical="center" wrapText="1"/>
    </xf>
    <xf numFmtId="0" fontId="7" fillId="0" borderId="5" xfId="0" applyFont="1" applyBorder="1" applyAlignment="1">
      <alignment vertical="center" wrapText="1"/>
    </xf>
    <xf numFmtId="164" fontId="7" fillId="0" borderId="5" xfId="1" applyNumberFormat="1" applyFont="1" applyBorder="1" applyAlignment="1">
      <alignment vertical="center" wrapText="1"/>
    </xf>
    <xf numFmtId="0" fontId="7" fillId="0" borderId="5" xfId="0" applyFont="1" applyBorder="1" applyAlignment="1">
      <alignment vertical="top" wrapText="1"/>
    </xf>
    <xf numFmtId="0" fontId="7" fillId="0" borderId="5" xfId="0" applyFont="1" applyBorder="1" applyAlignment="1">
      <alignment horizontal="left" vertical="top" wrapText="1"/>
    </xf>
    <xf numFmtId="0" fontId="8" fillId="0" borderId="5" xfId="0" applyFont="1" applyBorder="1" applyAlignment="1">
      <alignment vertical="center" wrapText="1"/>
    </xf>
    <xf numFmtId="164" fontId="7" fillId="0" borderId="5" xfId="1" applyNumberFormat="1" applyFont="1" applyFill="1" applyBorder="1" applyAlignment="1">
      <alignment horizontal="center" vertical="center" wrapText="1"/>
    </xf>
    <xf numFmtId="0" fontId="7" fillId="0" borderId="12" xfId="0" applyFont="1" applyBorder="1" applyAlignment="1">
      <alignment horizontal="center" vertical="center" wrapText="1"/>
    </xf>
    <xf numFmtId="3" fontId="1" fillId="2" borderId="0" xfId="0" applyNumberFormat="1" applyFont="1" applyFill="1" applyAlignment="1">
      <alignment horizontal="right" vertical="center" wrapText="1"/>
    </xf>
    <xf numFmtId="0" fontId="4" fillId="2" borderId="0" xfId="0" applyFont="1" applyFill="1" applyAlignment="1">
      <alignment horizontal="center" vertical="center" wrapText="1"/>
    </xf>
    <xf numFmtId="166" fontId="1" fillId="2" borderId="5" xfId="0" applyNumberFormat="1" applyFont="1" applyFill="1" applyBorder="1" applyAlignment="1">
      <alignment horizontal="center" vertical="center" wrapText="1"/>
    </xf>
    <xf numFmtId="0" fontId="7" fillId="2" borderId="0" xfId="0" applyFont="1" applyFill="1" applyAlignment="1">
      <alignment horizontal="right" vertical="center" wrapText="1"/>
    </xf>
    <xf numFmtId="164" fontId="8" fillId="0" borderId="5"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166" fontId="8" fillId="0" borderId="5" xfId="1" applyNumberFormat="1" applyFont="1" applyFill="1" applyBorder="1" applyAlignment="1">
      <alignment horizontal="center" vertical="center" wrapText="1"/>
    </xf>
    <xf numFmtId="164" fontId="7" fillId="0" borderId="5" xfId="1" quotePrefix="1" applyNumberFormat="1" applyFont="1" applyFill="1" applyBorder="1" applyAlignment="1">
      <alignment horizontal="center" vertical="center" wrapText="1"/>
    </xf>
    <xf numFmtId="0" fontId="7" fillId="2" borderId="5" xfId="0" applyFont="1" applyFill="1" applyBorder="1" applyAlignment="1">
      <alignment horizontal="left" vertical="center" wrapText="1" readingOrder="1"/>
    </xf>
    <xf numFmtId="0" fontId="7" fillId="2" borderId="5" xfId="0" applyFont="1" applyFill="1" applyBorder="1" applyAlignment="1">
      <alignment horizontal="center" vertical="center" wrapText="1" readingOrder="1"/>
    </xf>
    <xf numFmtId="0" fontId="7" fillId="2" borderId="12" xfId="0" applyFont="1" applyFill="1" applyBorder="1" applyAlignment="1">
      <alignment horizontal="center" vertical="center" wrapText="1" readingOrder="1"/>
    </xf>
    <xf numFmtId="164" fontId="7" fillId="0" borderId="5" xfId="1" applyNumberFormat="1" applyFont="1" applyFill="1" applyBorder="1" applyAlignment="1">
      <alignment horizontal="right" vertical="center" wrapText="1"/>
    </xf>
    <xf numFmtId="49" fontId="8" fillId="2" borderId="5"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164" fontId="8" fillId="2" borderId="5"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166" fontId="8" fillId="2" borderId="5" xfId="1" applyNumberFormat="1" applyFont="1" applyFill="1" applyBorder="1" applyAlignment="1">
      <alignment horizontal="center" vertical="center" wrapText="1"/>
    </xf>
    <xf numFmtId="0" fontId="7" fillId="2" borderId="0" xfId="0" applyFont="1" applyFill="1" applyAlignment="1">
      <alignment horizontal="left" vertical="center" wrapText="1"/>
    </xf>
    <xf numFmtId="49" fontId="8" fillId="2" borderId="7"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readingOrder="1"/>
    </xf>
    <xf numFmtId="0" fontId="7" fillId="2" borderId="7" xfId="0" applyFont="1" applyFill="1" applyBorder="1" applyAlignment="1">
      <alignment horizontal="center" vertical="center" wrapText="1"/>
    </xf>
    <xf numFmtId="0" fontId="7" fillId="2" borderId="5" xfId="0" applyFont="1" applyFill="1" applyBorder="1" applyAlignment="1">
      <alignment horizontal="left" vertical="center" wrapText="1"/>
    </xf>
    <xf numFmtId="164" fontId="7" fillId="2" borderId="5" xfId="1" applyNumberFormat="1" applyFont="1" applyFill="1" applyBorder="1" applyAlignment="1">
      <alignment horizontal="center" vertical="center" wrapText="1"/>
    </xf>
    <xf numFmtId="164" fontId="7" fillId="2" borderId="5" xfId="1" applyNumberFormat="1" applyFont="1" applyFill="1" applyBorder="1" applyAlignment="1">
      <alignment horizontal="center" vertical="center" wrapText="1" readingOrder="1"/>
    </xf>
    <xf numFmtId="0" fontId="7" fillId="2" borderId="10" xfId="0" applyFont="1" applyFill="1" applyBorder="1" applyAlignment="1">
      <alignment horizontal="center" vertical="center" wrapText="1" readingOrder="1"/>
    </xf>
    <xf numFmtId="0" fontId="7" fillId="2" borderId="13"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0" fontId="7" fillId="2" borderId="9" xfId="0" applyFont="1" applyFill="1" applyBorder="1" applyAlignment="1">
      <alignment horizontal="left" vertical="center" wrapText="1" readingOrder="1"/>
    </xf>
    <xf numFmtId="0" fontId="7" fillId="2" borderId="12"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164" fontId="7" fillId="2" borderId="9" xfId="1" applyNumberFormat="1" applyFont="1" applyFill="1" applyBorder="1" applyAlignment="1">
      <alignment horizontal="center" vertical="center" wrapText="1" readingOrder="1"/>
    </xf>
    <xf numFmtId="164" fontId="7" fillId="2" borderId="12" xfId="1" applyNumberFormat="1" applyFont="1" applyFill="1" applyBorder="1" applyAlignment="1">
      <alignment horizontal="center" vertical="center" wrapText="1" readingOrder="1"/>
    </xf>
    <xf numFmtId="164" fontId="7" fillId="2" borderId="8" xfId="1" applyNumberFormat="1" applyFont="1" applyFill="1" applyBorder="1" applyAlignment="1">
      <alignment horizontal="center" vertical="center" wrapText="1" readingOrder="1"/>
    </xf>
    <xf numFmtId="0" fontId="12" fillId="2" borderId="0" xfId="0" applyFont="1" applyFill="1" applyAlignment="1">
      <alignment horizontal="right" vertical="center" wrapText="1"/>
    </xf>
    <xf numFmtId="0" fontId="14" fillId="2" borderId="0" xfId="0" applyFont="1" applyFill="1" applyAlignment="1">
      <alignment horizontal="center" vertical="center" wrapText="1"/>
    </xf>
    <xf numFmtId="49" fontId="14" fillId="2" borderId="5" xfId="0" applyNumberFormat="1" applyFont="1" applyFill="1" applyBorder="1" applyAlignment="1">
      <alignment horizontal="center" vertical="center" wrapText="1"/>
    </xf>
    <xf numFmtId="164" fontId="14" fillId="2" borderId="5" xfId="1" applyNumberFormat="1" applyFont="1" applyFill="1" applyBorder="1" applyAlignment="1">
      <alignment horizontal="center" vertical="center" wrapText="1"/>
    </xf>
    <xf numFmtId="49" fontId="14" fillId="2" borderId="5" xfId="1" applyNumberFormat="1" applyFont="1" applyFill="1" applyBorder="1" applyAlignment="1">
      <alignment horizontal="center" vertical="center" wrapText="1"/>
    </xf>
    <xf numFmtId="166" fontId="14" fillId="2" borderId="5" xfId="1"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2" borderId="5"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2" fillId="2" borderId="5" xfId="0" applyFont="1" applyFill="1" applyBorder="1" applyAlignment="1">
      <alignment horizontal="justify" vertical="center" wrapText="1"/>
    </xf>
    <xf numFmtId="166" fontId="12" fillId="2" borderId="5" xfId="1" applyNumberFormat="1" applyFont="1" applyFill="1" applyBorder="1" applyAlignment="1">
      <alignment horizontal="right" vertical="center" wrapText="1"/>
    </xf>
    <xf numFmtId="2" fontId="12" fillId="2" borderId="5" xfId="0" applyNumberFormat="1" applyFont="1" applyFill="1" applyBorder="1" applyAlignment="1">
      <alignment horizontal="center" vertical="center" wrapText="1"/>
    </xf>
    <xf numFmtId="43" fontId="12" fillId="2" borderId="5" xfId="1" applyFont="1" applyFill="1" applyBorder="1" applyAlignment="1">
      <alignment horizontal="center" vertical="center" wrapText="1"/>
    </xf>
    <xf numFmtId="0" fontId="12" fillId="2" borderId="5" xfId="0" applyFont="1" applyFill="1" applyBorder="1" applyAlignment="1">
      <alignment horizontal="right" vertical="center" wrapText="1"/>
    </xf>
    <xf numFmtId="1" fontId="12" fillId="2" borderId="5" xfId="0" applyNumberFormat="1" applyFont="1" applyFill="1" applyBorder="1" applyAlignment="1">
      <alignment horizontal="center" vertical="center" wrapText="1"/>
    </xf>
  </cellXfs>
  <cellStyles count="4">
    <cellStyle name="Comma" xfId="1" builtinId="3"/>
    <cellStyle name="Hyperlink" xfId="3" builtinId="8"/>
    <cellStyle name="Normal" xfId="0" builtinId="0"/>
    <cellStyle name="Normal 2" xfId="2"/>
  </cellStyles>
  <dxfs count="4">
    <dxf>
      <fill>
        <patternFill patternType="solid">
          <fgColor theme="0"/>
          <bgColor theme="0"/>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defaultTableStyle="TableStyleMedium2" defaultPivotStyle="PivotStyleLight16">
    <tableStyle name="1. ХХЗХ-style" pivot="0" count="3">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dexmundi.com/fac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854"/>
  <sheetViews>
    <sheetView topLeftCell="A2" zoomScale="85" zoomScaleNormal="70" zoomScalePageLayoutView="70" workbookViewId="0">
      <pane ySplit="1" topLeftCell="A107" activePane="bottomLeft" state="frozen"/>
      <selection activeCell="C2" sqref="C2"/>
      <selection pane="bottomLeft" activeCell="H520" sqref="H520"/>
    </sheetView>
  </sheetViews>
  <sheetFormatPr defaultColWidth="14.42578125" defaultRowHeight="12.75" x14ac:dyDescent="0.25"/>
  <cols>
    <col min="1" max="1" width="6.7109375" style="23" bestFit="1" customWidth="1"/>
    <col min="2" max="2" width="15.7109375" style="77" customWidth="1"/>
    <col min="3" max="3" width="35.7109375" style="77" customWidth="1"/>
    <col min="4" max="4" width="15.7109375" style="22" customWidth="1"/>
    <col min="5" max="5" width="15.7109375" style="23" customWidth="1"/>
    <col min="6" max="6" width="15.7109375" style="77" customWidth="1"/>
    <col min="7" max="7" width="15.7109375" style="23" customWidth="1"/>
    <col min="8" max="8" width="35.7109375" style="110" customWidth="1"/>
    <col min="9" max="9" width="15.7109375" style="22" customWidth="1"/>
    <col min="10" max="10" width="20.7109375" style="24" customWidth="1"/>
    <col min="11" max="11" width="15.7109375" style="34" customWidth="1"/>
    <col min="12" max="13" width="15.7109375" style="24" customWidth="1"/>
    <col min="14" max="17" width="15.7109375" style="77" customWidth="1"/>
    <col min="18" max="16384" width="14.42578125" style="9"/>
  </cols>
  <sheetData>
    <row r="1" spans="1:17" s="151" customFormat="1" ht="40.35" customHeight="1" x14ac:dyDescent="0.25">
      <c r="A1" s="148"/>
      <c r="B1" s="12"/>
      <c r="C1" s="153"/>
      <c r="D1" s="150"/>
      <c r="E1" s="148"/>
      <c r="F1" s="148"/>
      <c r="G1" s="148"/>
      <c r="H1" s="153"/>
      <c r="I1" s="150"/>
      <c r="J1" s="154"/>
      <c r="K1" s="155"/>
      <c r="L1" s="154"/>
      <c r="M1" s="154"/>
      <c r="N1" s="371" t="s">
        <v>1835</v>
      </c>
      <c r="O1" s="371"/>
      <c r="P1" s="371"/>
      <c r="Q1" s="371"/>
    </row>
    <row r="2" spans="1:17" x14ac:dyDescent="0.25">
      <c r="A2" s="372" t="s">
        <v>144</v>
      </c>
      <c r="B2" s="373"/>
      <c r="C2" s="373"/>
      <c r="D2" s="373"/>
      <c r="E2" s="373"/>
      <c r="F2" s="373"/>
      <c r="G2" s="373"/>
      <c r="H2" s="373"/>
      <c r="I2" s="373"/>
      <c r="J2" s="373"/>
      <c r="K2" s="373"/>
      <c r="L2" s="373"/>
      <c r="M2" s="373"/>
      <c r="N2" s="373"/>
      <c r="O2" s="373"/>
      <c r="P2" s="373"/>
      <c r="Q2" s="373"/>
    </row>
    <row r="3" spans="1:17" x14ac:dyDescent="0.25">
      <c r="A3" s="76"/>
    </row>
    <row r="4" spans="1:17" s="25" customFormat="1" ht="25.35" customHeight="1" x14ac:dyDescent="0.25">
      <c r="A4" s="374" t="s">
        <v>0</v>
      </c>
      <c r="B4" s="374" t="s">
        <v>145</v>
      </c>
      <c r="C4" s="374" t="s">
        <v>146</v>
      </c>
      <c r="D4" s="375" t="s">
        <v>147</v>
      </c>
      <c r="E4" s="374" t="s">
        <v>2</v>
      </c>
      <c r="F4" s="374" t="s">
        <v>148</v>
      </c>
      <c r="G4" s="374"/>
      <c r="H4" s="374" t="s">
        <v>3</v>
      </c>
      <c r="I4" s="376" t="s">
        <v>4</v>
      </c>
      <c r="J4" s="376" t="s">
        <v>5</v>
      </c>
      <c r="K4" s="376"/>
      <c r="L4" s="380" t="s">
        <v>6</v>
      </c>
      <c r="M4" s="380"/>
      <c r="N4" s="374" t="s">
        <v>7</v>
      </c>
      <c r="O4" s="374" t="s">
        <v>8</v>
      </c>
      <c r="P4" s="374" t="s">
        <v>9</v>
      </c>
      <c r="Q4" s="374" t="s">
        <v>10</v>
      </c>
    </row>
    <row r="5" spans="1:17" s="25" customFormat="1" ht="25.5" x14ac:dyDescent="0.25">
      <c r="A5" s="374"/>
      <c r="B5" s="374"/>
      <c r="C5" s="374"/>
      <c r="D5" s="375"/>
      <c r="E5" s="374"/>
      <c r="F5" s="78" t="s">
        <v>11</v>
      </c>
      <c r="G5" s="78" t="s">
        <v>12</v>
      </c>
      <c r="H5" s="374"/>
      <c r="I5" s="376"/>
      <c r="J5" s="80" t="s">
        <v>13</v>
      </c>
      <c r="K5" s="79" t="s">
        <v>14</v>
      </c>
      <c r="L5" s="80" t="s">
        <v>149</v>
      </c>
      <c r="M5" s="80" t="s">
        <v>150</v>
      </c>
      <c r="N5" s="374"/>
      <c r="O5" s="374"/>
      <c r="P5" s="374"/>
      <c r="Q5" s="374"/>
    </row>
    <row r="6" spans="1:17" s="25" customFormat="1" x14ac:dyDescent="0.25">
      <c r="A6" s="78">
        <v>0</v>
      </c>
      <c r="B6" s="78">
        <v>1</v>
      </c>
      <c r="C6" s="78">
        <v>2</v>
      </c>
      <c r="D6" s="78" t="s">
        <v>2010</v>
      </c>
      <c r="E6" s="78">
        <v>4</v>
      </c>
      <c r="F6" s="78">
        <v>5</v>
      </c>
      <c r="G6" s="78">
        <v>6</v>
      </c>
      <c r="H6" s="78">
        <v>7</v>
      </c>
      <c r="I6" s="79">
        <v>8</v>
      </c>
      <c r="J6" s="79">
        <v>9</v>
      </c>
      <c r="K6" s="79">
        <v>10</v>
      </c>
      <c r="L6" s="79">
        <v>11</v>
      </c>
      <c r="M6" s="79">
        <v>12</v>
      </c>
      <c r="N6" s="78">
        <v>13</v>
      </c>
      <c r="O6" s="78">
        <v>14</v>
      </c>
      <c r="P6" s="78">
        <v>15</v>
      </c>
      <c r="Q6" s="78">
        <v>16</v>
      </c>
    </row>
    <row r="7" spans="1:17" s="7" customFormat="1" ht="58.5" customHeight="1" x14ac:dyDescent="0.25">
      <c r="A7" s="72">
        <v>1</v>
      </c>
      <c r="B7" s="72">
        <v>1</v>
      </c>
      <c r="C7" s="73" t="s">
        <v>2142</v>
      </c>
      <c r="D7" s="74">
        <f>SUM(D8,D24,D31,D38,D62)</f>
        <v>1285352.02</v>
      </c>
      <c r="E7" s="26"/>
      <c r="F7" s="72"/>
      <c r="G7" s="72"/>
      <c r="H7" s="73" t="s">
        <v>34</v>
      </c>
      <c r="I7" s="74" t="s">
        <v>18</v>
      </c>
      <c r="J7" s="80">
        <v>49</v>
      </c>
      <c r="K7" s="79">
        <v>2021</v>
      </c>
      <c r="L7" s="80">
        <v>52</v>
      </c>
      <c r="M7" s="80">
        <v>55</v>
      </c>
      <c r="N7" s="72" t="s">
        <v>151</v>
      </c>
      <c r="O7" s="72" t="s">
        <v>36</v>
      </c>
      <c r="P7" s="72" t="s">
        <v>152</v>
      </c>
      <c r="Q7" s="72" t="s">
        <v>39</v>
      </c>
    </row>
    <row r="8" spans="1:17" s="7" customFormat="1" ht="63.75" x14ac:dyDescent="0.25">
      <c r="A8" s="72">
        <v>1.1000000000000001</v>
      </c>
      <c r="B8" s="72">
        <v>1.1000000000000001</v>
      </c>
      <c r="C8" s="73" t="s">
        <v>2143</v>
      </c>
      <c r="D8" s="74">
        <f>SUM(D9:D23)</f>
        <v>88199.01999999999</v>
      </c>
      <c r="E8" s="72"/>
      <c r="F8" s="72" t="s">
        <v>153</v>
      </c>
      <c r="G8" s="72" t="s">
        <v>154</v>
      </c>
      <c r="H8" s="73" t="s">
        <v>155</v>
      </c>
      <c r="I8" s="74" t="s">
        <v>18</v>
      </c>
      <c r="J8" s="80">
        <v>57</v>
      </c>
      <c r="K8" s="79">
        <v>2021</v>
      </c>
      <c r="L8" s="80">
        <v>59</v>
      </c>
      <c r="M8" s="80">
        <v>61</v>
      </c>
      <c r="N8" s="72" t="s">
        <v>151</v>
      </c>
      <c r="O8" s="72" t="s">
        <v>36</v>
      </c>
      <c r="P8" s="72" t="s">
        <v>152</v>
      </c>
      <c r="Q8" s="72" t="s">
        <v>39</v>
      </c>
    </row>
    <row r="9" spans="1:17" ht="51" x14ac:dyDescent="0.25">
      <c r="A9" s="130" t="s">
        <v>156</v>
      </c>
      <c r="B9" s="130" t="s">
        <v>157</v>
      </c>
      <c r="C9" s="131" t="s">
        <v>2145</v>
      </c>
      <c r="D9" s="132">
        <v>7600</v>
      </c>
      <c r="E9" s="130" t="s">
        <v>17</v>
      </c>
      <c r="F9" s="130" t="s">
        <v>2618</v>
      </c>
      <c r="G9" s="130" t="s">
        <v>158</v>
      </c>
      <c r="H9" s="187" t="s">
        <v>2659</v>
      </c>
      <c r="I9" s="132" t="s">
        <v>30</v>
      </c>
      <c r="J9" s="133">
        <v>0</v>
      </c>
      <c r="K9" s="134">
        <v>2021</v>
      </c>
      <c r="L9" s="133">
        <v>5</v>
      </c>
      <c r="M9" s="133">
        <v>10</v>
      </c>
      <c r="N9" s="130" t="s">
        <v>159</v>
      </c>
      <c r="O9" s="130" t="s">
        <v>160</v>
      </c>
      <c r="P9" s="130" t="s">
        <v>161</v>
      </c>
      <c r="Q9" s="130" t="s">
        <v>39</v>
      </c>
    </row>
    <row r="10" spans="1:17" ht="76.5" x14ac:dyDescent="0.25">
      <c r="A10" s="338" t="s">
        <v>40</v>
      </c>
      <c r="B10" s="349" t="s">
        <v>168</v>
      </c>
      <c r="C10" s="351" t="s">
        <v>2147</v>
      </c>
      <c r="D10" s="132">
        <v>350</v>
      </c>
      <c r="E10" s="130" t="s">
        <v>17</v>
      </c>
      <c r="F10" s="130" t="s">
        <v>39</v>
      </c>
      <c r="G10" s="130" t="s">
        <v>169</v>
      </c>
      <c r="H10" s="131" t="s">
        <v>2660</v>
      </c>
      <c r="I10" s="132" t="s">
        <v>18</v>
      </c>
      <c r="J10" s="133">
        <v>0.23599999999999999</v>
      </c>
      <c r="K10" s="134">
        <v>2021</v>
      </c>
      <c r="L10" s="133">
        <v>0.5</v>
      </c>
      <c r="M10" s="133">
        <v>1</v>
      </c>
      <c r="N10" s="130" t="s">
        <v>170</v>
      </c>
      <c r="O10" s="130" t="s">
        <v>43</v>
      </c>
      <c r="P10" s="130" t="s">
        <v>167</v>
      </c>
      <c r="Q10" s="130" t="s">
        <v>39</v>
      </c>
    </row>
    <row r="11" spans="1:17" ht="76.5" x14ac:dyDescent="0.25">
      <c r="A11" s="339"/>
      <c r="B11" s="349"/>
      <c r="C11" s="351"/>
      <c r="D11" s="132">
        <v>300</v>
      </c>
      <c r="E11" s="130" t="s">
        <v>17</v>
      </c>
      <c r="F11" s="130" t="s">
        <v>39</v>
      </c>
      <c r="G11" s="130" t="s">
        <v>103</v>
      </c>
      <c r="H11" s="131" t="s">
        <v>2661</v>
      </c>
      <c r="I11" s="132" t="s">
        <v>18</v>
      </c>
      <c r="J11" s="133">
        <v>0.88300000000000001</v>
      </c>
      <c r="K11" s="134">
        <v>2021</v>
      </c>
      <c r="L11" s="133">
        <v>1.3</v>
      </c>
      <c r="M11" s="133">
        <v>2</v>
      </c>
      <c r="N11" s="130" t="s">
        <v>42</v>
      </c>
      <c r="O11" s="130" t="s">
        <v>43</v>
      </c>
      <c r="P11" s="130" t="s">
        <v>167</v>
      </c>
      <c r="Q11" s="130" t="s">
        <v>39</v>
      </c>
    </row>
    <row r="12" spans="1:17" ht="76.5" x14ac:dyDescent="0.25">
      <c r="A12" s="339"/>
      <c r="B12" s="349"/>
      <c r="C12" s="351"/>
      <c r="D12" s="132">
        <v>800</v>
      </c>
      <c r="E12" s="130" t="s">
        <v>17</v>
      </c>
      <c r="F12" s="130" t="s">
        <v>39</v>
      </c>
      <c r="G12" s="130" t="s">
        <v>103</v>
      </c>
      <c r="H12" s="213" t="s">
        <v>41</v>
      </c>
      <c r="I12" s="157" t="s">
        <v>30</v>
      </c>
      <c r="J12" s="158">
        <v>362</v>
      </c>
      <c r="K12" s="157">
        <v>2022</v>
      </c>
      <c r="L12" s="158">
        <v>450</v>
      </c>
      <c r="M12" s="158">
        <v>550</v>
      </c>
      <c r="N12" s="157" t="s">
        <v>42</v>
      </c>
      <c r="O12" s="157" t="s">
        <v>43</v>
      </c>
      <c r="P12" s="157" t="s">
        <v>167</v>
      </c>
      <c r="Q12" s="157" t="s">
        <v>39</v>
      </c>
    </row>
    <row r="13" spans="1:17" ht="38.25" x14ac:dyDescent="0.25">
      <c r="A13" s="339"/>
      <c r="B13" s="349"/>
      <c r="C13" s="351"/>
      <c r="D13" s="132">
        <f>937.5+250</f>
        <v>1187.5</v>
      </c>
      <c r="E13" s="130" t="s">
        <v>171</v>
      </c>
      <c r="F13" s="130" t="s">
        <v>39</v>
      </c>
      <c r="G13" s="130" t="s">
        <v>108</v>
      </c>
      <c r="H13" s="75" t="s">
        <v>172</v>
      </c>
      <c r="I13" s="132" t="s">
        <v>30</v>
      </c>
      <c r="J13" s="133">
        <v>5</v>
      </c>
      <c r="K13" s="134">
        <v>2022</v>
      </c>
      <c r="L13" s="133">
        <v>7</v>
      </c>
      <c r="M13" s="133">
        <v>10</v>
      </c>
      <c r="N13" s="130" t="s">
        <v>173</v>
      </c>
      <c r="O13" s="130" t="s">
        <v>43</v>
      </c>
      <c r="P13" s="130" t="s">
        <v>152</v>
      </c>
      <c r="Q13" s="130" t="s">
        <v>39</v>
      </c>
    </row>
    <row r="14" spans="1:17" ht="38.25" x14ac:dyDescent="0.25">
      <c r="A14" s="339"/>
      <c r="B14" s="349"/>
      <c r="C14" s="351"/>
      <c r="D14" s="132">
        <f>240+40</f>
        <v>280</v>
      </c>
      <c r="E14" s="130" t="s">
        <v>171</v>
      </c>
      <c r="F14" s="130" t="s">
        <v>39</v>
      </c>
      <c r="G14" s="130" t="s">
        <v>108</v>
      </c>
      <c r="H14" s="131" t="s">
        <v>174</v>
      </c>
      <c r="I14" s="132" t="s">
        <v>30</v>
      </c>
      <c r="J14" s="133">
        <v>15</v>
      </c>
      <c r="K14" s="134">
        <v>2022</v>
      </c>
      <c r="L14" s="133">
        <v>17</v>
      </c>
      <c r="M14" s="133">
        <v>19</v>
      </c>
      <c r="N14" s="130" t="s">
        <v>173</v>
      </c>
      <c r="O14" s="130" t="s">
        <v>43</v>
      </c>
      <c r="P14" s="130" t="s">
        <v>152</v>
      </c>
      <c r="Q14" s="130" t="s">
        <v>39</v>
      </c>
    </row>
    <row r="15" spans="1:17" ht="38.25" x14ac:dyDescent="0.25">
      <c r="A15" s="339"/>
      <c r="B15" s="349"/>
      <c r="C15" s="351"/>
      <c r="D15" s="132">
        <f>150+30</f>
        <v>180</v>
      </c>
      <c r="E15" s="130" t="s">
        <v>171</v>
      </c>
      <c r="F15" s="130" t="s">
        <v>39</v>
      </c>
      <c r="G15" s="130" t="s">
        <v>108</v>
      </c>
      <c r="H15" s="131" t="s">
        <v>175</v>
      </c>
      <c r="I15" s="132" t="s">
        <v>30</v>
      </c>
      <c r="J15" s="133">
        <v>6</v>
      </c>
      <c r="K15" s="134">
        <v>2022</v>
      </c>
      <c r="L15" s="133">
        <v>10</v>
      </c>
      <c r="M15" s="133">
        <v>20</v>
      </c>
      <c r="N15" s="130" t="s">
        <v>173</v>
      </c>
      <c r="O15" s="130" t="s">
        <v>43</v>
      </c>
      <c r="P15" s="130" t="s">
        <v>152</v>
      </c>
      <c r="Q15" s="130" t="s">
        <v>39</v>
      </c>
    </row>
    <row r="16" spans="1:17" ht="114.75" x14ac:dyDescent="0.25">
      <c r="A16" s="339"/>
      <c r="B16" s="349"/>
      <c r="C16" s="351"/>
      <c r="D16" s="132">
        <v>600</v>
      </c>
      <c r="E16" s="130" t="s">
        <v>17</v>
      </c>
      <c r="F16" s="130" t="s">
        <v>39</v>
      </c>
      <c r="G16" s="130" t="s">
        <v>103</v>
      </c>
      <c r="H16" s="156" t="s">
        <v>1863</v>
      </c>
      <c r="I16" s="157" t="s">
        <v>30</v>
      </c>
      <c r="J16" s="158">
        <v>11189</v>
      </c>
      <c r="K16" s="157">
        <v>2021</v>
      </c>
      <c r="L16" s="158">
        <v>14000</v>
      </c>
      <c r="M16" s="158">
        <v>16000</v>
      </c>
      <c r="N16" s="157" t="s">
        <v>44</v>
      </c>
      <c r="O16" s="157" t="s">
        <v>43</v>
      </c>
      <c r="P16" s="157" t="s">
        <v>167</v>
      </c>
      <c r="Q16" s="157" t="s">
        <v>39</v>
      </c>
    </row>
    <row r="17" spans="1:17" ht="76.5" x14ac:dyDescent="0.25">
      <c r="A17" s="340"/>
      <c r="B17" s="349"/>
      <c r="C17" s="351"/>
      <c r="D17" s="132">
        <v>800</v>
      </c>
      <c r="E17" s="130" t="s">
        <v>17</v>
      </c>
      <c r="F17" s="130" t="s">
        <v>39</v>
      </c>
      <c r="G17" s="130" t="s">
        <v>103</v>
      </c>
      <c r="H17" s="131" t="s">
        <v>176</v>
      </c>
      <c r="I17" s="132" t="s">
        <v>30</v>
      </c>
      <c r="J17" s="133">
        <v>102</v>
      </c>
      <c r="K17" s="134">
        <v>2022</v>
      </c>
      <c r="L17" s="133">
        <v>300</v>
      </c>
      <c r="M17" s="133">
        <v>800</v>
      </c>
      <c r="N17" s="130" t="s">
        <v>170</v>
      </c>
      <c r="O17" s="130" t="s">
        <v>43</v>
      </c>
      <c r="P17" s="130" t="s">
        <v>167</v>
      </c>
      <c r="Q17" s="130" t="s">
        <v>39</v>
      </c>
    </row>
    <row r="18" spans="1:17" ht="38.25" x14ac:dyDescent="0.25">
      <c r="A18" s="130" t="s">
        <v>162</v>
      </c>
      <c r="B18" s="130" t="s">
        <v>163</v>
      </c>
      <c r="C18" s="131" t="s">
        <v>2149</v>
      </c>
      <c r="D18" s="132">
        <v>3780</v>
      </c>
      <c r="E18" s="130" t="s">
        <v>17</v>
      </c>
      <c r="F18" s="130" t="s">
        <v>39</v>
      </c>
      <c r="G18" s="130" t="s">
        <v>2619</v>
      </c>
      <c r="H18" s="211" t="s">
        <v>164</v>
      </c>
      <c r="I18" s="130" t="s">
        <v>30</v>
      </c>
      <c r="J18" s="138" t="s">
        <v>165</v>
      </c>
      <c r="K18" s="136" t="s">
        <v>165</v>
      </c>
      <c r="L18" s="138" t="s">
        <v>165</v>
      </c>
      <c r="M18" s="138" t="s">
        <v>165</v>
      </c>
      <c r="N18" s="130" t="s">
        <v>43</v>
      </c>
      <c r="O18" s="130" t="s">
        <v>166</v>
      </c>
      <c r="P18" s="130" t="s">
        <v>167</v>
      </c>
      <c r="Q18" s="130" t="s">
        <v>39</v>
      </c>
    </row>
    <row r="19" spans="1:17" ht="25.5" x14ac:dyDescent="0.25">
      <c r="A19" s="338" t="s">
        <v>177</v>
      </c>
      <c r="B19" s="349" t="s">
        <v>178</v>
      </c>
      <c r="C19" s="351" t="s">
        <v>2150</v>
      </c>
      <c r="D19" s="132">
        <v>1000</v>
      </c>
      <c r="E19" s="130" t="s">
        <v>17</v>
      </c>
      <c r="F19" s="377" t="s">
        <v>39</v>
      </c>
      <c r="G19" s="377" t="s">
        <v>154</v>
      </c>
      <c r="H19" s="131" t="s">
        <v>179</v>
      </c>
      <c r="I19" s="132" t="s">
        <v>30</v>
      </c>
      <c r="J19" s="133">
        <v>20</v>
      </c>
      <c r="K19" s="134">
        <v>2022</v>
      </c>
      <c r="L19" s="133">
        <v>30</v>
      </c>
      <c r="M19" s="133">
        <v>50</v>
      </c>
      <c r="N19" s="130" t="s">
        <v>180</v>
      </c>
      <c r="O19" s="130" t="s">
        <v>166</v>
      </c>
      <c r="P19" s="130" t="s">
        <v>167</v>
      </c>
      <c r="Q19" s="130" t="s">
        <v>39</v>
      </c>
    </row>
    <row r="20" spans="1:17" ht="25.5" x14ac:dyDescent="0.25">
      <c r="A20" s="339"/>
      <c r="B20" s="349"/>
      <c r="C20" s="351"/>
      <c r="D20" s="132">
        <v>5000</v>
      </c>
      <c r="E20" s="130" t="s">
        <v>17</v>
      </c>
      <c r="F20" s="349"/>
      <c r="G20" s="349"/>
      <c r="H20" s="131" t="s">
        <v>181</v>
      </c>
      <c r="I20" s="132" t="s">
        <v>30</v>
      </c>
      <c r="J20" s="133">
        <v>140</v>
      </c>
      <c r="K20" s="134">
        <v>2021</v>
      </c>
      <c r="L20" s="133">
        <v>300</v>
      </c>
      <c r="M20" s="133">
        <v>500</v>
      </c>
      <c r="N20" s="130" t="s">
        <v>43</v>
      </c>
      <c r="O20" s="130" t="s">
        <v>166</v>
      </c>
      <c r="P20" s="130" t="s">
        <v>167</v>
      </c>
      <c r="Q20" s="130" t="s">
        <v>39</v>
      </c>
    </row>
    <row r="21" spans="1:17" ht="25.5" x14ac:dyDescent="0.25">
      <c r="A21" s="340"/>
      <c r="B21" s="349"/>
      <c r="C21" s="351"/>
      <c r="D21" s="132">
        <v>1000</v>
      </c>
      <c r="E21" s="130" t="s">
        <v>17</v>
      </c>
      <c r="F21" s="349"/>
      <c r="G21" s="349"/>
      <c r="H21" s="131" t="s">
        <v>182</v>
      </c>
      <c r="I21" s="132" t="s">
        <v>30</v>
      </c>
      <c r="J21" s="133">
        <v>150</v>
      </c>
      <c r="K21" s="134">
        <v>2022</v>
      </c>
      <c r="L21" s="133">
        <v>280</v>
      </c>
      <c r="M21" s="133">
        <v>450</v>
      </c>
      <c r="N21" s="130" t="s">
        <v>180</v>
      </c>
      <c r="O21" s="130" t="s">
        <v>166</v>
      </c>
      <c r="P21" s="130" t="s">
        <v>167</v>
      </c>
      <c r="Q21" s="130" t="s">
        <v>39</v>
      </c>
    </row>
    <row r="22" spans="1:17" ht="25.5" x14ac:dyDescent="0.25">
      <c r="A22" s="338" t="s">
        <v>183</v>
      </c>
      <c r="B22" s="349" t="s">
        <v>184</v>
      </c>
      <c r="C22" s="351" t="s">
        <v>2152</v>
      </c>
      <c r="D22" s="352">
        <v>65321.52</v>
      </c>
      <c r="E22" s="349" t="s">
        <v>17</v>
      </c>
      <c r="F22" s="349" t="s">
        <v>106</v>
      </c>
      <c r="G22" s="349" t="s">
        <v>103</v>
      </c>
      <c r="H22" s="131" t="s">
        <v>185</v>
      </c>
      <c r="I22" s="132" t="s">
        <v>30</v>
      </c>
      <c r="J22" s="133">
        <v>54</v>
      </c>
      <c r="K22" s="134">
        <v>2020</v>
      </c>
      <c r="L22" s="133">
        <v>58</v>
      </c>
      <c r="M22" s="133">
        <v>62</v>
      </c>
      <c r="N22" s="130" t="s">
        <v>186</v>
      </c>
      <c r="O22" s="130" t="s">
        <v>187</v>
      </c>
      <c r="P22" s="130" t="s">
        <v>188</v>
      </c>
      <c r="Q22" s="130" t="s">
        <v>106</v>
      </c>
    </row>
    <row r="23" spans="1:17" ht="51" x14ac:dyDescent="0.25">
      <c r="A23" s="340"/>
      <c r="B23" s="349"/>
      <c r="C23" s="351"/>
      <c r="D23" s="352"/>
      <c r="E23" s="349"/>
      <c r="F23" s="349"/>
      <c r="G23" s="349"/>
      <c r="H23" s="131" t="s">
        <v>189</v>
      </c>
      <c r="I23" s="132" t="s">
        <v>30</v>
      </c>
      <c r="J23" s="133" t="s">
        <v>190</v>
      </c>
      <c r="K23" s="134">
        <v>2022</v>
      </c>
      <c r="L23" s="133" t="s">
        <v>191</v>
      </c>
      <c r="M23" s="133" t="s">
        <v>192</v>
      </c>
      <c r="N23" s="130" t="s">
        <v>193</v>
      </c>
      <c r="O23" s="130" t="s">
        <v>194</v>
      </c>
      <c r="P23" s="130" t="s">
        <v>167</v>
      </c>
      <c r="Q23" s="130" t="s">
        <v>106</v>
      </c>
    </row>
    <row r="24" spans="1:17" s="7" customFormat="1" ht="63.75" x14ac:dyDescent="0.25">
      <c r="A24" s="72">
        <v>1.2</v>
      </c>
      <c r="B24" s="72">
        <v>1.2</v>
      </c>
      <c r="C24" s="73" t="s">
        <v>2153</v>
      </c>
      <c r="D24" s="74">
        <f>SUM(D25:D30)</f>
        <v>164500</v>
      </c>
      <c r="E24" s="72"/>
      <c r="F24" s="72" t="s">
        <v>195</v>
      </c>
      <c r="G24" s="72" t="s">
        <v>154</v>
      </c>
      <c r="H24" s="73" t="s">
        <v>196</v>
      </c>
      <c r="I24" s="74" t="s">
        <v>18</v>
      </c>
      <c r="J24" s="80">
        <v>70</v>
      </c>
      <c r="K24" s="79">
        <v>2021</v>
      </c>
      <c r="L24" s="80">
        <v>72</v>
      </c>
      <c r="M24" s="80">
        <v>74</v>
      </c>
      <c r="N24" s="72" t="s">
        <v>151</v>
      </c>
      <c r="O24" s="72" t="s">
        <v>36</v>
      </c>
      <c r="P24" s="72" t="s">
        <v>152</v>
      </c>
      <c r="Q24" s="72" t="s">
        <v>39</v>
      </c>
    </row>
    <row r="25" spans="1:17" ht="25.5" x14ac:dyDescent="0.25">
      <c r="A25" s="338" t="s">
        <v>197</v>
      </c>
      <c r="B25" s="349" t="s">
        <v>198</v>
      </c>
      <c r="C25" s="351" t="s">
        <v>2154</v>
      </c>
      <c r="D25" s="132">
        <v>1500</v>
      </c>
      <c r="E25" s="130" t="s">
        <v>199</v>
      </c>
      <c r="F25" s="130" t="s">
        <v>103</v>
      </c>
      <c r="G25" s="130" t="s">
        <v>39</v>
      </c>
      <c r="H25" s="131" t="s">
        <v>2663</v>
      </c>
      <c r="I25" s="132" t="s">
        <v>30</v>
      </c>
      <c r="J25" s="159" t="s">
        <v>29</v>
      </c>
      <c r="K25" s="134">
        <v>2022</v>
      </c>
      <c r="L25" s="133">
        <v>10</v>
      </c>
      <c r="M25" s="133">
        <v>50</v>
      </c>
      <c r="N25" s="130" t="s">
        <v>200</v>
      </c>
      <c r="O25" s="130" t="s">
        <v>43</v>
      </c>
      <c r="P25" s="130" t="s">
        <v>167</v>
      </c>
      <c r="Q25" s="130" t="s">
        <v>39</v>
      </c>
    </row>
    <row r="26" spans="1:17" ht="38.25" x14ac:dyDescent="0.25">
      <c r="A26" s="339"/>
      <c r="B26" s="349"/>
      <c r="C26" s="351"/>
      <c r="D26" s="132">
        <v>15000</v>
      </c>
      <c r="E26" s="130" t="s">
        <v>199</v>
      </c>
      <c r="F26" s="130" t="s">
        <v>103</v>
      </c>
      <c r="G26" s="130" t="s">
        <v>39</v>
      </c>
      <c r="H26" s="75" t="s">
        <v>201</v>
      </c>
      <c r="I26" s="132" t="s">
        <v>30</v>
      </c>
      <c r="J26" s="159" t="s">
        <v>29</v>
      </c>
      <c r="K26" s="134">
        <v>2022</v>
      </c>
      <c r="L26" s="133">
        <v>2</v>
      </c>
      <c r="M26" s="133">
        <v>6</v>
      </c>
      <c r="N26" s="130" t="s">
        <v>202</v>
      </c>
      <c r="O26" s="130" t="s">
        <v>43</v>
      </c>
      <c r="P26" s="130" t="s">
        <v>167</v>
      </c>
      <c r="Q26" s="130" t="s">
        <v>103</v>
      </c>
    </row>
    <row r="27" spans="1:17" ht="25.5" x14ac:dyDescent="0.25">
      <c r="A27" s="339"/>
      <c r="B27" s="349"/>
      <c r="C27" s="351"/>
      <c r="D27" s="132">
        <v>40000</v>
      </c>
      <c r="E27" s="130" t="s">
        <v>199</v>
      </c>
      <c r="F27" s="130" t="s">
        <v>103</v>
      </c>
      <c r="G27" s="130" t="s">
        <v>39</v>
      </c>
      <c r="H27" s="75" t="s">
        <v>203</v>
      </c>
      <c r="I27" s="132" t="s">
        <v>30</v>
      </c>
      <c r="J27" s="159" t="s">
        <v>29</v>
      </c>
      <c r="K27" s="134">
        <v>2022</v>
      </c>
      <c r="L27" s="133">
        <v>10</v>
      </c>
      <c r="M27" s="133">
        <v>30</v>
      </c>
      <c r="N27" s="130" t="s">
        <v>202</v>
      </c>
      <c r="O27" s="130" t="s">
        <v>43</v>
      </c>
      <c r="P27" s="130" t="s">
        <v>167</v>
      </c>
      <c r="Q27" s="130" t="s">
        <v>103</v>
      </c>
    </row>
    <row r="28" spans="1:17" ht="38.25" x14ac:dyDescent="0.25">
      <c r="A28" s="339"/>
      <c r="B28" s="349"/>
      <c r="C28" s="351"/>
      <c r="D28" s="132">
        <v>5000</v>
      </c>
      <c r="E28" s="130" t="s">
        <v>199</v>
      </c>
      <c r="F28" s="130" t="s">
        <v>2620</v>
      </c>
      <c r="G28" s="130" t="s">
        <v>39</v>
      </c>
      <c r="H28" s="131" t="s">
        <v>2701</v>
      </c>
      <c r="I28" s="132" t="s">
        <v>30</v>
      </c>
      <c r="J28" s="159" t="s">
        <v>29</v>
      </c>
      <c r="K28" s="134">
        <v>2021</v>
      </c>
      <c r="L28" s="133">
        <v>50</v>
      </c>
      <c r="M28" s="133">
        <v>150</v>
      </c>
      <c r="N28" s="130" t="s">
        <v>166</v>
      </c>
      <c r="O28" s="130" t="s">
        <v>43</v>
      </c>
      <c r="P28" s="130" t="s">
        <v>167</v>
      </c>
      <c r="Q28" s="130" t="s">
        <v>1845</v>
      </c>
    </row>
    <row r="29" spans="1:17" ht="54.75" customHeight="1" x14ac:dyDescent="0.25">
      <c r="A29" s="339"/>
      <c r="B29" s="349"/>
      <c r="C29" s="351"/>
      <c r="D29" s="132">
        <v>82400</v>
      </c>
      <c r="E29" s="130" t="s">
        <v>17</v>
      </c>
      <c r="F29" s="130" t="s">
        <v>204</v>
      </c>
      <c r="G29" s="130" t="s">
        <v>103</v>
      </c>
      <c r="H29" s="350" t="s">
        <v>205</v>
      </c>
      <c r="I29" s="352" t="s">
        <v>30</v>
      </c>
      <c r="J29" s="378" t="s">
        <v>165</v>
      </c>
      <c r="K29" s="379" t="s">
        <v>165</v>
      </c>
      <c r="L29" s="378" t="s">
        <v>206</v>
      </c>
      <c r="M29" s="378" t="s">
        <v>207</v>
      </c>
      <c r="N29" s="349" t="s">
        <v>200</v>
      </c>
      <c r="O29" s="349" t="s">
        <v>208</v>
      </c>
      <c r="P29" s="349" t="s">
        <v>167</v>
      </c>
      <c r="Q29" s="349" t="s">
        <v>39</v>
      </c>
    </row>
    <row r="30" spans="1:17" ht="54.75" customHeight="1" x14ac:dyDescent="0.25">
      <c r="A30" s="340"/>
      <c r="B30" s="349"/>
      <c r="C30" s="351"/>
      <c r="D30" s="132">
        <v>20600</v>
      </c>
      <c r="E30" s="130" t="s">
        <v>209</v>
      </c>
      <c r="F30" s="130" t="s">
        <v>204</v>
      </c>
      <c r="G30" s="130" t="s">
        <v>103</v>
      </c>
      <c r="H30" s="350"/>
      <c r="I30" s="352"/>
      <c r="J30" s="378"/>
      <c r="K30" s="378"/>
      <c r="L30" s="378"/>
      <c r="M30" s="378"/>
      <c r="N30" s="349"/>
      <c r="O30" s="349"/>
      <c r="P30" s="349"/>
      <c r="Q30" s="349"/>
    </row>
    <row r="31" spans="1:17" s="7" customFormat="1" ht="63.75" x14ac:dyDescent="0.25">
      <c r="A31" s="72">
        <v>1.3</v>
      </c>
      <c r="B31" s="72" t="s">
        <v>2016</v>
      </c>
      <c r="C31" s="73" t="s">
        <v>2156</v>
      </c>
      <c r="D31" s="74">
        <f>SUM(D32:D37)</f>
        <v>12000</v>
      </c>
      <c r="E31" s="72"/>
      <c r="F31" s="72" t="s">
        <v>210</v>
      </c>
      <c r="G31" s="72" t="s">
        <v>154</v>
      </c>
      <c r="H31" s="73" t="s">
        <v>211</v>
      </c>
      <c r="I31" s="74" t="s">
        <v>18</v>
      </c>
      <c r="J31" s="141">
        <v>49</v>
      </c>
      <c r="K31" s="79">
        <v>2021</v>
      </c>
      <c r="L31" s="141">
        <v>53</v>
      </c>
      <c r="M31" s="141">
        <v>60</v>
      </c>
      <c r="N31" s="72" t="s">
        <v>151</v>
      </c>
      <c r="O31" s="72" t="s">
        <v>35</v>
      </c>
      <c r="P31" s="72" t="s">
        <v>152</v>
      </c>
      <c r="Q31" s="72" t="s">
        <v>39</v>
      </c>
    </row>
    <row r="32" spans="1:17" ht="25.5" x14ac:dyDescent="0.25">
      <c r="A32" s="338" t="s">
        <v>212</v>
      </c>
      <c r="B32" s="349" t="s">
        <v>2115</v>
      </c>
      <c r="C32" s="351" t="s">
        <v>213</v>
      </c>
      <c r="D32" s="132">
        <v>1000</v>
      </c>
      <c r="E32" s="130" t="s">
        <v>17</v>
      </c>
      <c r="F32" s="338" t="s">
        <v>214</v>
      </c>
      <c r="G32" s="338" t="s">
        <v>103</v>
      </c>
      <c r="H32" s="75" t="s">
        <v>2667</v>
      </c>
      <c r="I32" s="132" t="s">
        <v>18</v>
      </c>
      <c r="J32" s="133">
        <v>80</v>
      </c>
      <c r="K32" s="134">
        <v>2021</v>
      </c>
      <c r="L32" s="133">
        <v>85</v>
      </c>
      <c r="M32" s="133">
        <v>95</v>
      </c>
      <c r="N32" s="349" t="s">
        <v>215</v>
      </c>
      <c r="O32" s="349" t="s">
        <v>35</v>
      </c>
      <c r="P32" s="349" t="s">
        <v>152</v>
      </c>
      <c r="Q32" s="349" t="s">
        <v>39</v>
      </c>
    </row>
    <row r="33" spans="1:17" ht="25.5" x14ac:dyDescent="0.25">
      <c r="A33" s="339"/>
      <c r="B33" s="349"/>
      <c r="C33" s="351"/>
      <c r="D33" s="132">
        <v>2000</v>
      </c>
      <c r="E33" s="130" t="s">
        <v>17</v>
      </c>
      <c r="F33" s="339"/>
      <c r="G33" s="339"/>
      <c r="H33" s="75" t="s">
        <v>2669</v>
      </c>
      <c r="I33" s="132" t="s">
        <v>18</v>
      </c>
      <c r="J33" s="133">
        <v>49</v>
      </c>
      <c r="K33" s="134">
        <v>2021</v>
      </c>
      <c r="L33" s="133">
        <v>55</v>
      </c>
      <c r="M33" s="133">
        <v>60</v>
      </c>
      <c r="N33" s="349"/>
      <c r="O33" s="349"/>
      <c r="P33" s="349"/>
      <c r="Q33" s="349"/>
    </row>
    <row r="34" spans="1:17" ht="38.25" x14ac:dyDescent="0.25">
      <c r="A34" s="339"/>
      <c r="B34" s="349"/>
      <c r="C34" s="351"/>
      <c r="D34" s="132">
        <v>1000</v>
      </c>
      <c r="E34" s="130" t="s">
        <v>17</v>
      </c>
      <c r="F34" s="339"/>
      <c r="G34" s="339"/>
      <c r="H34" s="131" t="s">
        <v>216</v>
      </c>
      <c r="I34" s="132" t="s">
        <v>18</v>
      </c>
      <c r="J34" s="133" t="s">
        <v>165</v>
      </c>
      <c r="K34" s="133" t="s">
        <v>165</v>
      </c>
      <c r="L34" s="133" t="s">
        <v>1855</v>
      </c>
      <c r="M34" s="133" t="s">
        <v>1856</v>
      </c>
      <c r="N34" s="130" t="s">
        <v>159</v>
      </c>
      <c r="O34" s="130" t="s">
        <v>217</v>
      </c>
      <c r="P34" s="130" t="s">
        <v>161</v>
      </c>
      <c r="Q34" s="130" t="s">
        <v>214</v>
      </c>
    </row>
    <row r="35" spans="1:17" ht="38.25" x14ac:dyDescent="0.25">
      <c r="A35" s="340"/>
      <c r="B35" s="349"/>
      <c r="C35" s="351"/>
      <c r="D35" s="132">
        <v>1000</v>
      </c>
      <c r="E35" s="130" t="s">
        <v>17</v>
      </c>
      <c r="F35" s="340"/>
      <c r="G35" s="340"/>
      <c r="H35" s="131" t="s">
        <v>218</v>
      </c>
      <c r="I35" s="132" t="s">
        <v>18</v>
      </c>
      <c r="J35" s="133" t="s">
        <v>165</v>
      </c>
      <c r="K35" s="133" t="s">
        <v>165</v>
      </c>
      <c r="L35" s="133" t="s">
        <v>1855</v>
      </c>
      <c r="M35" s="133" t="s">
        <v>1856</v>
      </c>
      <c r="N35" s="130" t="s">
        <v>159</v>
      </c>
      <c r="O35" s="130" t="s">
        <v>217</v>
      </c>
      <c r="P35" s="130" t="s">
        <v>161</v>
      </c>
      <c r="Q35" s="130" t="s">
        <v>214</v>
      </c>
    </row>
    <row r="36" spans="1:17" ht="38.25" x14ac:dyDescent="0.25">
      <c r="A36" s="338" t="s">
        <v>219</v>
      </c>
      <c r="B36" s="349" t="s">
        <v>220</v>
      </c>
      <c r="C36" s="351" t="s">
        <v>221</v>
      </c>
      <c r="D36" s="132">
        <v>5000</v>
      </c>
      <c r="E36" s="130" t="s">
        <v>17</v>
      </c>
      <c r="F36" s="338" t="s">
        <v>214</v>
      </c>
      <c r="G36" s="338" t="s">
        <v>103</v>
      </c>
      <c r="H36" s="131" t="s">
        <v>222</v>
      </c>
      <c r="I36" s="132" t="s">
        <v>18</v>
      </c>
      <c r="J36" s="133" t="s">
        <v>165</v>
      </c>
      <c r="K36" s="133" t="s">
        <v>165</v>
      </c>
      <c r="L36" s="133" t="s">
        <v>1855</v>
      </c>
      <c r="M36" s="133" t="s">
        <v>1856</v>
      </c>
      <c r="N36" s="130" t="s">
        <v>159</v>
      </c>
      <c r="O36" s="130" t="s">
        <v>223</v>
      </c>
      <c r="P36" s="130" t="s">
        <v>152</v>
      </c>
      <c r="Q36" s="130" t="s">
        <v>224</v>
      </c>
    </row>
    <row r="37" spans="1:17" ht="25.5" x14ac:dyDescent="0.25">
      <c r="A37" s="340"/>
      <c r="B37" s="349"/>
      <c r="C37" s="351"/>
      <c r="D37" s="132">
        <v>2000</v>
      </c>
      <c r="E37" s="130" t="s">
        <v>17</v>
      </c>
      <c r="F37" s="340"/>
      <c r="G37" s="340"/>
      <c r="H37" s="131" t="s">
        <v>225</v>
      </c>
      <c r="I37" s="132" t="s">
        <v>18</v>
      </c>
      <c r="J37" s="133" t="s">
        <v>165</v>
      </c>
      <c r="K37" s="133" t="s">
        <v>165</v>
      </c>
      <c r="L37" s="133" t="s">
        <v>1855</v>
      </c>
      <c r="M37" s="133" t="s">
        <v>1856</v>
      </c>
      <c r="N37" s="130" t="s">
        <v>159</v>
      </c>
      <c r="O37" s="130" t="s">
        <v>1847</v>
      </c>
      <c r="P37" s="130" t="s">
        <v>161</v>
      </c>
      <c r="Q37" s="130" t="s">
        <v>226</v>
      </c>
    </row>
    <row r="38" spans="1:17" s="7" customFormat="1" ht="63.75" x14ac:dyDescent="0.25">
      <c r="A38" s="72">
        <v>1.4</v>
      </c>
      <c r="B38" s="72">
        <v>1.4</v>
      </c>
      <c r="C38" s="73" t="s">
        <v>2157</v>
      </c>
      <c r="D38" s="74">
        <f>SUM(D39:D61)</f>
        <v>952197</v>
      </c>
      <c r="E38" s="72"/>
      <c r="F38" s="72" t="s">
        <v>153</v>
      </c>
      <c r="G38" s="72" t="s">
        <v>154</v>
      </c>
      <c r="H38" s="73" t="s">
        <v>227</v>
      </c>
      <c r="I38" s="74" t="s">
        <v>18</v>
      </c>
      <c r="J38" s="80">
        <v>56</v>
      </c>
      <c r="K38" s="79">
        <v>2021</v>
      </c>
      <c r="L38" s="80">
        <v>59</v>
      </c>
      <c r="M38" s="80">
        <v>63</v>
      </c>
      <c r="N38" s="72" t="s">
        <v>151</v>
      </c>
      <c r="O38" s="72" t="s">
        <v>36</v>
      </c>
      <c r="P38" s="72" t="s">
        <v>152</v>
      </c>
      <c r="Q38" s="72" t="s">
        <v>39</v>
      </c>
    </row>
    <row r="39" spans="1:17" ht="38.25" x14ac:dyDescent="0.25">
      <c r="A39" s="338" t="s">
        <v>45</v>
      </c>
      <c r="B39" s="349" t="s">
        <v>40</v>
      </c>
      <c r="C39" s="351" t="s">
        <v>2158</v>
      </c>
      <c r="D39" s="132">
        <v>250</v>
      </c>
      <c r="E39" s="130" t="s">
        <v>17</v>
      </c>
      <c r="F39" s="130" t="s">
        <v>39</v>
      </c>
      <c r="G39" s="130" t="s">
        <v>228</v>
      </c>
      <c r="H39" s="131" t="s">
        <v>229</v>
      </c>
      <c r="I39" s="132" t="s">
        <v>30</v>
      </c>
      <c r="J39" s="133">
        <v>5</v>
      </c>
      <c r="K39" s="134">
        <v>2022</v>
      </c>
      <c r="L39" s="133">
        <v>10</v>
      </c>
      <c r="M39" s="133">
        <v>15</v>
      </c>
      <c r="N39" s="130" t="s">
        <v>166</v>
      </c>
      <c r="O39" s="130" t="s">
        <v>230</v>
      </c>
      <c r="P39" s="130" t="s">
        <v>152</v>
      </c>
      <c r="Q39" s="130" t="s">
        <v>39</v>
      </c>
    </row>
    <row r="40" spans="1:17" ht="38.25" x14ac:dyDescent="0.25">
      <c r="A40" s="339"/>
      <c r="B40" s="349"/>
      <c r="C40" s="351"/>
      <c r="D40" s="132">
        <v>550</v>
      </c>
      <c r="E40" s="130" t="s">
        <v>17</v>
      </c>
      <c r="F40" s="130" t="s">
        <v>39</v>
      </c>
      <c r="G40" s="130" t="s">
        <v>228</v>
      </c>
      <c r="H40" s="75" t="s">
        <v>231</v>
      </c>
      <c r="I40" s="132" t="s">
        <v>30</v>
      </c>
      <c r="J40" s="133">
        <v>10</v>
      </c>
      <c r="K40" s="134">
        <v>2022</v>
      </c>
      <c r="L40" s="133">
        <v>40</v>
      </c>
      <c r="M40" s="133">
        <v>70</v>
      </c>
      <c r="N40" s="130" t="s">
        <v>166</v>
      </c>
      <c r="O40" s="130" t="s">
        <v>232</v>
      </c>
      <c r="P40" s="130" t="s">
        <v>167</v>
      </c>
      <c r="Q40" s="130" t="s">
        <v>39</v>
      </c>
    </row>
    <row r="41" spans="1:17" ht="25.5" x14ac:dyDescent="0.25">
      <c r="A41" s="339"/>
      <c r="B41" s="349"/>
      <c r="C41" s="351"/>
      <c r="D41" s="132"/>
      <c r="E41" s="132"/>
      <c r="F41" s="130" t="s">
        <v>108</v>
      </c>
      <c r="G41" s="130" t="s">
        <v>234</v>
      </c>
      <c r="H41" s="131" t="s">
        <v>235</v>
      </c>
      <c r="I41" s="132" t="s">
        <v>18</v>
      </c>
      <c r="J41" s="133">
        <v>20</v>
      </c>
      <c r="K41" s="134">
        <v>2022</v>
      </c>
      <c r="L41" s="133">
        <v>40</v>
      </c>
      <c r="M41" s="133">
        <v>60</v>
      </c>
      <c r="N41" s="130" t="s">
        <v>159</v>
      </c>
      <c r="O41" s="130" t="s">
        <v>236</v>
      </c>
      <c r="P41" s="130" t="s">
        <v>167</v>
      </c>
      <c r="Q41" s="130" t="s">
        <v>39</v>
      </c>
    </row>
    <row r="42" spans="1:17" ht="38.25" x14ac:dyDescent="0.25">
      <c r="A42" s="339"/>
      <c r="B42" s="349"/>
      <c r="C42" s="351"/>
      <c r="D42" s="132"/>
      <c r="E42" s="132"/>
      <c r="F42" s="130" t="s">
        <v>28</v>
      </c>
      <c r="G42" s="130" t="s">
        <v>237</v>
      </c>
      <c r="H42" s="131" t="s">
        <v>238</v>
      </c>
      <c r="I42" s="132" t="s">
        <v>18</v>
      </c>
      <c r="J42" s="133">
        <v>50</v>
      </c>
      <c r="K42" s="134">
        <v>2022</v>
      </c>
      <c r="L42" s="133">
        <v>70</v>
      </c>
      <c r="M42" s="133">
        <v>85</v>
      </c>
      <c r="N42" s="130" t="s">
        <v>239</v>
      </c>
      <c r="O42" s="130" t="s">
        <v>240</v>
      </c>
      <c r="P42" s="130" t="s">
        <v>167</v>
      </c>
      <c r="Q42" s="130" t="s">
        <v>28</v>
      </c>
    </row>
    <row r="43" spans="1:17" ht="63.75" x14ac:dyDescent="0.25">
      <c r="A43" s="339"/>
      <c r="B43" s="349"/>
      <c r="C43" s="351"/>
      <c r="D43" s="132">
        <v>1000</v>
      </c>
      <c r="E43" s="130" t="s">
        <v>17</v>
      </c>
      <c r="F43" s="130" t="s">
        <v>136</v>
      </c>
      <c r="G43" s="130" t="s">
        <v>241</v>
      </c>
      <c r="H43" s="131" t="s">
        <v>242</v>
      </c>
      <c r="I43" s="132" t="s">
        <v>18</v>
      </c>
      <c r="J43" s="133">
        <v>0</v>
      </c>
      <c r="K43" s="134" t="s">
        <v>243</v>
      </c>
      <c r="L43" s="133">
        <v>30</v>
      </c>
      <c r="M43" s="133">
        <v>90</v>
      </c>
      <c r="N43" s="130" t="s">
        <v>128</v>
      </c>
      <c r="O43" s="130" t="s">
        <v>244</v>
      </c>
      <c r="P43" s="130" t="s">
        <v>167</v>
      </c>
      <c r="Q43" s="130" t="s">
        <v>136</v>
      </c>
    </row>
    <row r="44" spans="1:17" ht="38.25" x14ac:dyDescent="0.25">
      <c r="A44" s="339"/>
      <c r="B44" s="349"/>
      <c r="C44" s="351"/>
      <c r="D44" s="132">
        <v>35000</v>
      </c>
      <c r="E44" s="130" t="s">
        <v>17</v>
      </c>
      <c r="F44" s="130" t="s">
        <v>39</v>
      </c>
      <c r="G44" s="130" t="s">
        <v>154</v>
      </c>
      <c r="H44" s="131" t="s">
        <v>1953</v>
      </c>
      <c r="I44" s="132" t="s">
        <v>30</v>
      </c>
      <c r="J44" s="133">
        <v>100000</v>
      </c>
      <c r="K44" s="134">
        <v>2022</v>
      </c>
      <c r="L44" s="133">
        <v>150000</v>
      </c>
      <c r="M44" s="133">
        <v>250000</v>
      </c>
      <c r="N44" s="130" t="s">
        <v>166</v>
      </c>
      <c r="O44" s="130" t="s">
        <v>245</v>
      </c>
      <c r="P44" s="130" t="s">
        <v>167</v>
      </c>
      <c r="Q44" s="130" t="s">
        <v>1848</v>
      </c>
    </row>
    <row r="45" spans="1:17" ht="38.25" x14ac:dyDescent="0.25">
      <c r="A45" s="339"/>
      <c r="B45" s="349"/>
      <c r="C45" s="351"/>
      <c r="D45" s="132">
        <v>25000</v>
      </c>
      <c r="E45" s="130" t="s">
        <v>17</v>
      </c>
      <c r="F45" s="130" t="s">
        <v>39</v>
      </c>
      <c r="G45" s="130" t="s">
        <v>154</v>
      </c>
      <c r="H45" s="131" t="s">
        <v>1952</v>
      </c>
      <c r="I45" s="132" t="s">
        <v>30</v>
      </c>
      <c r="J45" s="133">
        <v>4823800</v>
      </c>
      <c r="K45" s="134">
        <v>2019</v>
      </c>
      <c r="L45" s="133">
        <v>5155900</v>
      </c>
      <c r="M45" s="133">
        <v>5510900</v>
      </c>
      <c r="N45" s="130" t="s">
        <v>39</v>
      </c>
      <c r="O45" s="130" t="s">
        <v>208</v>
      </c>
      <c r="P45" s="130" t="s">
        <v>161</v>
      </c>
      <c r="Q45" s="130" t="s">
        <v>39</v>
      </c>
    </row>
    <row r="46" spans="1:17" ht="25.5" x14ac:dyDescent="0.25">
      <c r="A46" s="339"/>
      <c r="B46" s="349"/>
      <c r="C46" s="351"/>
      <c r="D46" s="132">
        <v>2432</v>
      </c>
      <c r="E46" s="130" t="s">
        <v>17</v>
      </c>
      <c r="F46" s="130" t="s">
        <v>39</v>
      </c>
      <c r="G46" s="130" t="s">
        <v>154</v>
      </c>
      <c r="H46" s="131" t="s">
        <v>1957</v>
      </c>
      <c r="I46" s="132" t="s">
        <v>30</v>
      </c>
      <c r="J46" s="133">
        <v>267730</v>
      </c>
      <c r="K46" s="134">
        <v>2021</v>
      </c>
      <c r="L46" s="133">
        <v>320000</v>
      </c>
      <c r="M46" s="133">
        <v>360000</v>
      </c>
      <c r="N46" s="130" t="s">
        <v>246</v>
      </c>
      <c r="O46" s="130" t="s">
        <v>245</v>
      </c>
      <c r="P46" s="130" t="s">
        <v>167</v>
      </c>
      <c r="Q46" s="130" t="s">
        <v>39</v>
      </c>
    </row>
    <row r="47" spans="1:17" ht="25.5" x14ac:dyDescent="0.25">
      <c r="A47" s="339"/>
      <c r="B47" s="349"/>
      <c r="C47" s="351"/>
      <c r="D47" s="132">
        <v>10000</v>
      </c>
      <c r="E47" s="130" t="s">
        <v>17</v>
      </c>
      <c r="F47" s="130" t="s">
        <v>39</v>
      </c>
      <c r="G47" s="130" t="s">
        <v>154</v>
      </c>
      <c r="H47" s="94" t="s">
        <v>1958</v>
      </c>
      <c r="I47" s="132" t="s">
        <v>30</v>
      </c>
      <c r="J47" s="133">
        <v>191348</v>
      </c>
      <c r="K47" s="134">
        <v>2021</v>
      </c>
      <c r="L47" s="133">
        <v>210000</v>
      </c>
      <c r="M47" s="133">
        <v>250000</v>
      </c>
      <c r="N47" s="130" t="s">
        <v>246</v>
      </c>
      <c r="O47" s="130" t="s">
        <v>245</v>
      </c>
      <c r="P47" s="130" t="s">
        <v>247</v>
      </c>
      <c r="Q47" s="130" t="s">
        <v>248</v>
      </c>
    </row>
    <row r="48" spans="1:17" ht="51" x14ac:dyDescent="0.25">
      <c r="A48" s="340"/>
      <c r="B48" s="349"/>
      <c r="C48" s="351"/>
      <c r="D48" s="132">
        <v>10000</v>
      </c>
      <c r="E48" s="130" t="s">
        <v>17</v>
      </c>
      <c r="F48" s="130" t="s">
        <v>39</v>
      </c>
      <c r="G48" s="130" t="s">
        <v>154</v>
      </c>
      <c r="H48" s="94" t="s">
        <v>249</v>
      </c>
      <c r="I48" s="132" t="s">
        <v>30</v>
      </c>
      <c r="J48" s="133" t="s">
        <v>165</v>
      </c>
      <c r="K48" s="135" t="s">
        <v>165</v>
      </c>
      <c r="L48" s="133">
        <v>30</v>
      </c>
      <c r="M48" s="133">
        <v>60</v>
      </c>
      <c r="N48" s="130" t="s">
        <v>250</v>
      </c>
      <c r="O48" s="130" t="s">
        <v>208</v>
      </c>
      <c r="P48" s="130" t="s">
        <v>167</v>
      </c>
      <c r="Q48" s="130" t="s">
        <v>39</v>
      </c>
    </row>
    <row r="49" spans="1:17" ht="127.5" x14ac:dyDescent="0.25">
      <c r="A49" s="338" t="s">
        <v>251</v>
      </c>
      <c r="B49" s="349" t="s">
        <v>252</v>
      </c>
      <c r="C49" s="351" t="s">
        <v>253</v>
      </c>
      <c r="D49" s="352">
        <v>505765</v>
      </c>
      <c r="E49" s="349" t="s">
        <v>171</v>
      </c>
      <c r="F49" s="349" t="s">
        <v>254</v>
      </c>
      <c r="G49" s="349" t="s">
        <v>2621</v>
      </c>
      <c r="H49" s="131" t="s">
        <v>255</v>
      </c>
      <c r="I49" s="132" t="s">
        <v>18</v>
      </c>
      <c r="J49" s="133" t="s">
        <v>165</v>
      </c>
      <c r="K49" s="134" t="s">
        <v>165</v>
      </c>
      <c r="L49" s="133" t="s">
        <v>256</v>
      </c>
      <c r="M49" s="133" t="s">
        <v>257</v>
      </c>
      <c r="N49" s="130" t="s">
        <v>1849</v>
      </c>
      <c r="O49" s="130" t="s">
        <v>1850</v>
      </c>
      <c r="P49" s="130" t="s">
        <v>167</v>
      </c>
      <c r="Q49" s="130" t="s">
        <v>259</v>
      </c>
    </row>
    <row r="50" spans="1:17" ht="63.75" x14ac:dyDescent="0.25">
      <c r="A50" s="339"/>
      <c r="B50" s="349"/>
      <c r="C50" s="351"/>
      <c r="D50" s="352"/>
      <c r="E50" s="349"/>
      <c r="F50" s="349"/>
      <c r="G50" s="349"/>
      <c r="H50" s="131" t="s">
        <v>260</v>
      </c>
      <c r="I50" s="130" t="s">
        <v>18</v>
      </c>
      <c r="J50" s="133" t="s">
        <v>165</v>
      </c>
      <c r="K50" s="130" t="s">
        <v>165</v>
      </c>
      <c r="L50" s="133" t="s">
        <v>165</v>
      </c>
      <c r="M50" s="133" t="s">
        <v>165</v>
      </c>
      <c r="N50" s="130" t="s">
        <v>31</v>
      </c>
      <c r="O50" s="130" t="s">
        <v>20</v>
      </c>
      <c r="P50" s="130" t="s">
        <v>167</v>
      </c>
      <c r="Q50" s="130" t="s">
        <v>15</v>
      </c>
    </row>
    <row r="51" spans="1:17" ht="63.75" x14ac:dyDescent="0.25">
      <c r="A51" s="339"/>
      <c r="B51" s="349"/>
      <c r="C51" s="351"/>
      <c r="D51" s="352"/>
      <c r="E51" s="349"/>
      <c r="F51" s="349"/>
      <c r="G51" s="349"/>
      <c r="H51" s="75" t="s">
        <v>2676</v>
      </c>
      <c r="I51" s="137" t="s">
        <v>30</v>
      </c>
      <c r="J51" s="133" t="s">
        <v>165</v>
      </c>
      <c r="K51" s="130" t="s">
        <v>165</v>
      </c>
      <c r="L51" s="133" t="s">
        <v>165</v>
      </c>
      <c r="M51" s="133" t="s">
        <v>165</v>
      </c>
      <c r="N51" s="130" t="s">
        <v>31</v>
      </c>
      <c r="O51" s="130" t="s">
        <v>20</v>
      </c>
      <c r="P51" s="130" t="s">
        <v>167</v>
      </c>
      <c r="Q51" s="130" t="s">
        <v>15</v>
      </c>
    </row>
    <row r="52" spans="1:17" ht="127.5" x14ac:dyDescent="0.25">
      <c r="A52" s="339"/>
      <c r="B52" s="349"/>
      <c r="C52" s="351"/>
      <c r="D52" s="352"/>
      <c r="E52" s="349"/>
      <c r="F52" s="349"/>
      <c r="G52" s="349"/>
      <c r="H52" s="211" t="s">
        <v>2648</v>
      </c>
      <c r="I52" s="132" t="s">
        <v>30</v>
      </c>
      <c r="J52" s="212">
        <v>1.47</v>
      </c>
      <c r="K52" s="134" t="s">
        <v>243</v>
      </c>
      <c r="L52" s="133">
        <v>0.7</v>
      </c>
      <c r="M52" s="212">
        <v>0.15</v>
      </c>
      <c r="N52" s="130" t="s">
        <v>1851</v>
      </c>
      <c r="O52" s="130" t="s">
        <v>1850</v>
      </c>
      <c r="P52" s="130" t="s">
        <v>167</v>
      </c>
      <c r="Q52" s="130" t="s">
        <v>259</v>
      </c>
    </row>
    <row r="53" spans="1:17" ht="127.5" x14ac:dyDescent="0.25">
      <c r="A53" s="340"/>
      <c r="B53" s="349"/>
      <c r="C53" s="351"/>
      <c r="D53" s="352"/>
      <c r="E53" s="349"/>
      <c r="F53" s="349"/>
      <c r="G53" s="349"/>
      <c r="H53" s="131" t="s">
        <v>261</v>
      </c>
      <c r="I53" s="132" t="s">
        <v>18</v>
      </c>
      <c r="J53" s="133" t="s">
        <v>165</v>
      </c>
      <c r="K53" s="134" t="s">
        <v>165</v>
      </c>
      <c r="L53" s="133" t="s">
        <v>256</v>
      </c>
      <c r="M53" s="133" t="s">
        <v>257</v>
      </c>
      <c r="N53" s="130" t="s">
        <v>1851</v>
      </c>
      <c r="O53" s="130" t="s">
        <v>258</v>
      </c>
      <c r="P53" s="130" t="s">
        <v>167</v>
      </c>
      <c r="Q53" s="130" t="s">
        <v>259</v>
      </c>
    </row>
    <row r="54" spans="1:17" x14ac:dyDescent="0.25">
      <c r="A54" s="338" t="s">
        <v>262</v>
      </c>
      <c r="B54" s="349" t="s">
        <v>2527</v>
      </c>
      <c r="C54" s="350" t="s">
        <v>2160</v>
      </c>
      <c r="D54" s="132">
        <v>35000</v>
      </c>
      <c r="E54" s="130" t="s">
        <v>17</v>
      </c>
      <c r="F54" s="130" t="s">
        <v>39</v>
      </c>
      <c r="G54" s="130" t="s">
        <v>2632</v>
      </c>
      <c r="H54" s="131" t="s">
        <v>264</v>
      </c>
      <c r="I54" s="132" t="s">
        <v>30</v>
      </c>
      <c r="J54" s="133">
        <v>40</v>
      </c>
      <c r="K54" s="134">
        <v>2021</v>
      </c>
      <c r="L54" s="133">
        <v>50</v>
      </c>
      <c r="M54" s="133">
        <v>100</v>
      </c>
      <c r="N54" s="130" t="s">
        <v>166</v>
      </c>
      <c r="O54" s="130" t="s">
        <v>43</v>
      </c>
      <c r="P54" s="130" t="s">
        <v>167</v>
      </c>
      <c r="Q54" s="130" t="s">
        <v>39</v>
      </c>
    </row>
    <row r="55" spans="1:17" ht="25.5" x14ac:dyDescent="0.25">
      <c r="A55" s="339"/>
      <c r="B55" s="349"/>
      <c r="C55" s="350"/>
      <c r="D55" s="132">
        <v>25000</v>
      </c>
      <c r="E55" s="130" t="s">
        <v>17</v>
      </c>
      <c r="F55" s="130" t="s">
        <v>39</v>
      </c>
      <c r="G55" s="130" t="s">
        <v>2622</v>
      </c>
      <c r="H55" s="131" t="s">
        <v>265</v>
      </c>
      <c r="I55" s="132" t="s">
        <v>30</v>
      </c>
      <c r="J55" s="133">
        <v>2</v>
      </c>
      <c r="K55" s="134">
        <v>2021</v>
      </c>
      <c r="L55" s="133">
        <v>5</v>
      </c>
      <c r="M55" s="133">
        <v>10</v>
      </c>
      <c r="N55" s="130" t="s">
        <v>166</v>
      </c>
      <c r="O55" s="130" t="s">
        <v>43</v>
      </c>
      <c r="P55" s="130" t="s">
        <v>167</v>
      </c>
      <c r="Q55" s="130" t="s">
        <v>39</v>
      </c>
    </row>
    <row r="56" spans="1:17" ht="25.5" x14ac:dyDescent="0.25">
      <c r="A56" s="339"/>
      <c r="B56" s="349"/>
      <c r="C56" s="350"/>
      <c r="D56" s="132">
        <v>1000</v>
      </c>
      <c r="E56" s="130" t="s">
        <v>17</v>
      </c>
      <c r="F56" s="130" t="s">
        <v>39</v>
      </c>
      <c r="G56" s="130" t="s">
        <v>2622</v>
      </c>
      <c r="H56" s="75" t="s">
        <v>266</v>
      </c>
      <c r="I56" s="132" t="s">
        <v>30</v>
      </c>
      <c r="J56" s="133">
        <v>5</v>
      </c>
      <c r="K56" s="134">
        <v>2022</v>
      </c>
      <c r="L56" s="133">
        <v>8</v>
      </c>
      <c r="M56" s="133">
        <v>10</v>
      </c>
      <c r="N56" s="130" t="s">
        <v>166</v>
      </c>
      <c r="O56" s="130" t="s">
        <v>43</v>
      </c>
      <c r="P56" s="130" t="s">
        <v>167</v>
      </c>
      <c r="Q56" s="130" t="s">
        <v>39</v>
      </c>
    </row>
    <row r="57" spans="1:17" ht="25.5" x14ac:dyDescent="0.25">
      <c r="A57" s="340"/>
      <c r="B57" s="349"/>
      <c r="C57" s="350"/>
      <c r="D57" s="132">
        <v>10000</v>
      </c>
      <c r="E57" s="130" t="s">
        <v>17</v>
      </c>
      <c r="F57" s="130" t="s">
        <v>39</v>
      </c>
      <c r="G57" s="130" t="s">
        <v>2622</v>
      </c>
      <c r="H57" s="131" t="s">
        <v>267</v>
      </c>
      <c r="I57" s="132" t="s">
        <v>30</v>
      </c>
      <c r="J57" s="159">
        <v>0</v>
      </c>
      <c r="K57" s="134">
        <v>2021</v>
      </c>
      <c r="L57" s="133">
        <v>20</v>
      </c>
      <c r="M57" s="133">
        <v>35</v>
      </c>
      <c r="N57" s="130" t="s">
        <v>166</v>
      </c>
      <c r="O57" s="130" t="s">
        <v>43</v>
      </c>
      <c r="P57" s="130" t="s">
        <v>167</v>
      </c>
      <c r="Q57" s="130" t="s">
        <v>39</v>
      </c>
    </row>
    <row r="58" spans="1:17" ht="25.5" x14ac:dyDescent="0.25">
      <c r="A58" s="338" t="s">
        <v>268</v>
      </c>
      <c r="B58" s="349" t="s">
        <v>51</v>
      </c>
      <c r="C58" s="351" t="s">
        <v>2161</v>
      </c>
      <c r="D58" s="132">
        <v>45000</v>
      </c>
      <c r="E58" s="130" t="s">
        <v>17</v>
      </c>
      <c r="F58" s="338" t="s">
        <v>39</v>
      </c>
      <c r="G58" s="338" t="s">
        <v>269</v>
      </c>
      <c r="H58" s="131" t="s">
        <v>270</v>
      </c>
      <c r="I58" s="132" t="s">
        <v>30</v>
      </c>
      <c r="J58" s="133">
        <v>5</v>
      </c>
      <c r="K58" s="134">
        <v>2021</v>
      </c>
      <c r="L58" s="133">
        <v>8</v>
      </c>
      <c r="M58" s="133">
        <v>13</v>
      </c>
      <c r="N58" s="130" t="s">
        <v>166</v>
      </c>
      <c r="O58" s="130" t="s">
        <v>43</v>
      </c>
      <c r="P58" s="130" t="s">
        <v>167</v>
      </c>
      <c r="Q58" s="130" t="s">
        <v>39</v>
      </c>
    </row>
    <row r="59" spans="1:17" x14ac:dyDescent="0.25">
      <c r="A59" s="339"/>
      <c r="B59" s="349"/>
      <c r="C59" s="351"/>
      <c r="D59" s="132">
        <v>150000</v>
      </c>
      <c r="E59" s="130" t="s">
        <v>17</v>
      </c>
      <c r="F59" s="339"/>
      <c r="G59" s="339"/>
      <c r="H59" s="131" t="s">
        <v>271</v>
      </c>
      <c r="I59" s="132" t="s">
        <v>30</v>
      </c>
      <c r="J59" s="133">
        <v>10</v>
      </c>
      <c r="K59" s="134">
        <v>2021</v>
      </c>
      <c r="L59" s="133">
        <v>15</v>
      </c>
      <c r="M59" s="133">
        <v>25</v>
      </c>
      <c r="N59" s="130" t="s">
        <v>166</v>
      </c>
      <c r="O59" s="130" t="s">
        <v>43</v>
      </c>
      <c r="P59" s="130" t="s">
        <v>167</v>
      </c>
      <c r="Q59" s="130" t="s">
        <v>39</v>
      </c>
    </row>
    <row r="60" spans="1:17" ht="22.5" customHeight="1" x14ac:dyDescent="0.25">
      <c r="A60" s="339"/>
      <c r="B60" s="349"/>
      <c r="C60" s="351"/>
      <c r="D60" s="132">
        <v>52200</v>
      </c>
      <c r="E60" s="130" t="s">
        <v>17</v>
      </c>
      <c r="F60" s="339"/>
      <c r="G60" s="339"/>
      <c r="H60" s="131" t="s">
        <v>272</v>
      </c>
      <c r="I60" s="132" t="s">
        <v>30</v>
      </c>
      <c r="J60" s="133">
        <v>10</v>
      </c>
      <c r="K60" s="134">
        <v>2021</v>
      </c>
      <c r="L60" s="133">
        <v>15</v>
      </c>
      <c r="M60" s="133">
        <v>24</v>
      </c>
      <c r="N60" s="130" t="s">
        <v>166</v>
      </c>
      <c r="O60" s="130" t="s">
        <v>43</v>
      </c>
      <c r="P60" s="130" t="s">
        <v>167</v>
      </c>
      <c r="Q60" s="130" t="s">
        <v>39</v>
      </c>
    </row>
    <row r="61" spans="1:17" ht="25.5" x14ac:dyDescent="0.25">
      <c r="A61" s="340"/>
      <c r="B61" s="349"/>
      <c r="C61" s="351"/>
      <c r="D61" s="132">
        <v>44000</v>
      </c>
      <c r="E61" s="130" t="s">
        <v>17</v>
      </c>
      <c r="F61" s="340"/>
      <c r="G61" s="340"/>
      <c r="H61" s="131" t="s">
        <v>273</v>
      </c>
      <c r="I61" s="132" t="s">
        <v>30</v>
      </c>
      <c r="J61" s="133">
        <v>165</v>
      </c>
      <c r="K61" s="134">
        <v>2022</v>
      </c>
      <c r="L61" s="133">
        <v>189</v>
      </c>
      <c r="M61" s="133">
        <v>229</v>
      </c>
      <c r="N61" s="130" t="s">
        <v>166</v>
      </c>
      <c r="O61" s="130" t="s">
        <v>43</v>
      </c>
      <c r="P61" s="130" t="s">
        <v>167</v>
      </c>
      <c r="Q61" s="130" t="s">
        <v>39</v>
      </c>
    </row>
    <row r="62" spans="1:17" s="152" customFormat="1" ht="102" x14ac:dyDescent="0.2">
      <c r="A62" s="72">
        <v>1.5</v>
      </c>
      <c r="B62" s="72">
        <v>1.5</v>
      </c>
      <c r="C62" s="73" t="s">
        <v>274</v>
      </c>
      <c r="D62" s="74">
        <f>SUM(D63:D64)</f>
        <v>68456</v>
      </c>
      <c r="E62" s="72"/>
      <c r="F62" s="72" t="s">
        <v>33</v>
      </c>
      <c r="G62" s="72" t="s">
        <v>154</v>
      </c>
      <c r="H62" s="73" t="s">
        <v>275</v>
      </c>
      <c r="I62" s="72" t="s">
        <v>18</v>
      </c>
      <c r="J62" s="80">
        <v>62</v>
      </c>
      <c r="K62" s="72">
        <v>2021</v>
      </c>
      <c r="L62" s="80">
        <v>70</v>
      </c>
      <c r="M62" s="80">
        <v>75</v>
      </c>
      <c r="N62" s="72" t="s">
        <v>151</v>
      </c>
      <c r="O62" s="72" t="s">
        <v>36</v>
      </c>
      <c r="P62" s="72" t="s">
        <v>152</v>
      </c>
      <c r="Q62" s="72" t="s">
        <v>32</v>
      </c>
    </row>
    <row r="63" spans="1:17" ht="60" customHeight="1" x14ac:dyDescent="0.25">
      <c r="A63" s="130" t="s">
        <v>21</v>
      </c>
      <c r="B63" s="130" t="s">
        <v>276</v>
      </c>
      <c r="C63" s="131" t="s">
        <v>277</v>
      </c>
      <c r="D63" s="132">
        <v>26050</v>
      </c>
      <c r="E63" s="130" t="s">
        <v>17</v>
      </c>
      <c r="F63" s="130" t="s">
        <v>32</v>
      </c>
      <c r="G63" s="130" t="s">
        <v>154</v>
      </c>
      <c r="H63" s="131" t="s">
        <v>1872</v>
      </c>
      <c r="I63" s="130" t="s">
        <v>278</v>
      </c>
      <c r="J63" s="133" t="s">
        <v>165</v>
      </c>
      <c r="K63" s="130" t="s">
        <v>165</v>
      </c>
      <c r="L63" s="133" t="s">
        <v>165</v>
      </c>
      <c r="M63" s="133" t="s">
        <v>165</v>
      </c>
      <c r="N63" s="130" t="s">
        <v>32</v>
      </c>
      <c r="O63" s="130" t="s">
        <v>36</v>
      </c>
      <c r="P63" s="130" t="s">
        <v>167</v>
      </c>
      <c r="Q63" s="130" t="s">
        <v>32</v>
      </c>
    </row>
    <row r="64" spans="1:17" ht="63.75" x14ac:dyDescent="0.25">
      <c r="A64" s="130" t="s">
        <v>23</v>
      </c>
      <c r="B64" s="130" t="s">
        <v>279</v>
      </c>
      <c r="C64" s="131" t="s">
        <v>280</v>
      </c>
      <c r="D64" s="132">
        <v>42406</v>
      </c>
      <c r="E64" s="130" t="s">
        <v>17</v>
      </c>
      <c r="F64" s="130" t="s">
        <v>32</v>
      </c>
      <c r="G64" s="130" t="s">
        <v>154</v>
      </c>
      <c r="H64" s="131" t="s">
        <v>281</v>
      </c>
      <c r="I64" s="130" t="s">
        <v>18</v>
      </c>
      <c r="J64" s="133">
        <v>5.7</v>
      </c>
      <c r="K64" s="130">
        <v>2021</v>
      </c>
      <c r="L64" s="133">
        <v>6</v>
      </c>
      <c r="M64" s="133">
        <v>7</v>
      </c>
      <c r="N64" s="130" t="s">
        <v>151</v>
      </c>
      <c r="O64" s="130" t="s">
        <v>37</v>
      </c>
      <c r="P64" s="130" t="s">
        <v>167</v>
      </c>
      <c r="Q64" s="130" t="s">
        <v>32</v>
      </c>
    </row>
    <row r="65" spans="1:17" s="7" customFormat="1" ht="51" x14ac:dyDescent="0.25">
      <c r="A65" s="368">
        <v>2</v>
      </c>
      <c r="B65" s="384">
        <v>2</v>
      </c>
      <c r="C65" s="385" t="s">
        <v>2162</v>
      </c>
      <c r="D65" s="375">
        <f>SUM(D67,D72,D78,D82,D85)</f>
        <v>3783643.4999999995</v>
      </c>
      <c r="E65" s="368"/>
      <c r="F65" s="382"/>
      <c r="G65" s="382"/>
      <c r="H65" s="28" t="s">
        <v>282</v>
      </c>
      <c r="I65" s="74" t="s">
        <v>167</v>
      </c>
      <c r="J65" s="80">
        <v>70.709999999999994</v>
      </c>
      <c r="K65" s="79">
        <v>2021</v>
      </c>
      <c r="L65" s="80">
        <v>74</v>
      </c>
      <c r="M65" s="80">
        <v>78</v>
      </c>
      <c r="N65" s="72" t="s">
        <v>128</v>
      </c>
      <c r="O65" s="72" t="s">
        <v>283</v>
      </c>
      <c r="P65" s="72" t="s">
        <v>167</v>
      </c>
      <c r="Q65" s="72" t="s">
        <v>127</v>
      </c>
    </row>
    <row r="66" spans="1:17" s="7" customFormat="1" ht="51" x14ac:dyDescent="0.25">
      <c r="A66" s="370"/>
      <c r="B66" s="384"/>
      <c r="C66" s="385"/>
      <c r="D66" s="375"/>
      <c r="E66" s="370"/>
      <c r="F66" s="383"/>
      <c r="G66" s="383"/>
      <c r="H66" s="28" t="s">
        <v>284</v>
      </c>
      <c r="I66" s="74" t="s">
        <v>167</v>
      </c>
      <c r="J66" s="80">
        <v>9.5</v>
      </c>
      <c r="K66" s="79">
        <v>2021</v>
      </c>
      <c r="L66" s="80">
        <v>8</v>
      </c>
      <c r="M66" s="80">
        <v>7</v>
      </c>
      <c r="N66" s="72" t="s">
        <v>128</v>
      </c>
      <c r="O66" s="72" t="s">
        <v>285</v>
      </c>
      <c r="P66" s="72" t="s">
        <v>167</v>
      </c>
      <c r="Q66" s="72" t="s">
        <v>127</v>
      </c>
    </row>
    <row r="67" spans="1:17" s="7" customFormat="1" ht="63.75" x14ac:dyDescent="0.25">
      <c r="A67" s="72">
        <v>2.1</v>
      </c>
      <c r="B67" s="72">
        <v>2.2000000000000002</v>
      </c>
      <c r="C67" s="73" t="s">
        <v>2163</v>
      </c>
      <c r="D67" s="74">
        <f>SUM(D68:D71)</f>
        <v>3126624.28</v>
      </c>
      <c r="E67" s="72"/>
      <c r="F67" s="72" t="s">
        <v>286</v>
      </c>
      <c r="G67" s="72" t="s">
        <v>154</v>
      </c>
      <c r="H67" s="73" t="s">
        <v>287</v>
      </c>
      <c r="I67" s="74" t="s">
        <v>18</v>
      </c>
      <c r="J67" s="80">
        <v>6.6</v>
      </c>
      <c r="K67" s="79">
        <v>2021</v>
      </c>
      <c r="L67" s="80">
        <v>6</v>
      </c>
      <c r="M67" s="80">
        <v>5</v>
      </c>
      <c r="N67" s="72" t="s">
        <v>288</v>
      </c>
      <c r="O67" s="72" t="s">
        <v>289</v>
      </c>
      <c r="P67" s="72" t="s">
        <v>167</v>
      </c>
      <c r="Q67" s="72" t="s">
        <v>290</v>
      </c>
    </row>
    <row r="68" spans="1:17" ht="51" x14ac:dyDescent="0.25">
      <c r="A68" s="130" t="s">
        <v>291</v>
      </c>
      <c r="B68" s="130" t="s">
        <v>292</v>
      </c>
      <c r="C68" s="131" t="s">
        <v>2164</v>
      </c>
      <c r="D68" s="132">
        <v>433325.75</v>
      </c>
      <c r="E68" s="130" t="s">
        <v>171</v>
      </c>
      <c r="F68" s="130" t="s">
        <v>293</v>
      </c>
      <c r="G68" s="130" t="s">
        <v>103</v>
      </c>
      <c r="H68" s="131" t="s">
        <v>294</v>
      </c>
      <c r="I68" s="132" t="s">
        <v>18</v>
      </c>
      <c r="J68" s="133">
        <v>36.9</v>
      </c>
      <c r="K68" s="134">
        <v>2021</v>
      </c>
      <c r="L68" s="133">
        <v>50</v>
      </c>
      <c r="M68" s="133">
        <v>95</v>
      </c>
      <c r="N68" s="130" t="s">
        <v>289</v>
      </c>
      <c r="O68" s="130" t="s">
        <v>289</v>
      </c>
      <c r="P68" s="130" t="s">
        <v>167</v>
      </c>
      <c r="Q68" s="130" t="s">
        <v>295</v>
      </c>
    </row>
    <row r="69" spans="1:17" ht="51" x14ac:dyDescent="0.25">
      <c r="A69" s="338" t="s">
        <v>296</v>
      </c>
      <c r="B69" s="349" t="s">
        <v>2017</v>
      </c>
      <c r="C69" s="351" t="s">
        <v>2165</v>
      </c>
      <c r="D69" s="352">
        <v>2595419.19</v>
      </c>
      <c r="E69" s="349" t="s">
        <v>171</v>
      </c>
      <c r="F69" s="349" t="s">
        <v>2623</v>
      </c>
      <c r="G69" s="349" t="s">
        <v>154</v>
      </c>
      <c r="H69" s="131" t="s">
        <v>297</v>
      </c>
      <c r="I69" s="132" t="s">
        <v>18</v>
      </c>
      <c r="J69" s="133">
        <v>21.9</v>
      </c>
      <c r="K69" s="134">
        <v>2019</v>
      </c>
      <c r="L69" s="133">
        <v>20</v>
      </c>
      <c r="M69" s="133">
        <v>18</v>
      </c>
      <c r="N69" s="130" t="s">
        <v>298</v>
      </c>
      <c r="O69" s="130" t="s">
        <v>299</v>
      </c>
      <c r="P69" s="130" t="s">
        <v>161</v>
      </c>
      <c r="Q69" s="130" t="s">
        <v>300</v>
      </c>
    </row>
    <row r="70" spans="1:17" ht="51" x14ac:dyDescent="0.25">
      <c r="A70" s="340"/>
      <c r="B70" s="349"/>
      <c r="C70" s="351"/>
      <c r="D70" s="352"/>
      <c r="E70" s="349"/>
      <c r="F70" s="349"/>
      <c r="G70" s="349"/>
      <c r="H70" s="131" t="s">
        <v>301</v>
      </c>
      <c r="I70" s="132" t="s">
        <v>18</v>
      </c>
      <c r="J70" s="133">
        <v>12.9</v>
      </c>
      <c r="K70" s="134">
        <v>2020</v>
      </c>
      <c r="L70" s="133">
        <v>11</v>
      </c>
      <c r="M70" s="133">
        <v>10</v>
      </c>
      <c r="N70" s="130" t="s">
        <v>298</v>
      </c>
      <c r="O70" s="130" t="s">
        <v>299</v>
      </c>
      <c r="P70" s="130" t="s">
        <v>161</v>
      </c>
      <c r="Q70" s="130" t="s">
        <v>300</v>
      </c>
    </row>
    <row r="71" spans="1:17" ht="63.75" x14ac:dyDescent="0.25">
      <c r="A71" s="130" t="s">
        <v>302</v>
      </c>
      <c r="B71" s="130" t="s">
        <v>60</v>
      </c>
      <c r="C71" s="131" t="s">
        <v>2166</v>
      </c>
      <c r="D71" s="132">
        <v>97879.34</v>
      </c>
      <c r="E71" s="130" t="s">
        <v>171</v>
      </c>
      <c r="F71" s="130" t="s">
        <v>141</v>
      </c>
      <c r="G71" s="130" t="s">
        <v>122</v>
      </c>
      <c r="H71" s="131" t="s">
        <v>1975</v>
      </c>
      <c r="I71" s="132" t="s">
        <v>30</v>
      </c>
      <c r="J71" s="133">
        <v>26</v>
      </c>
      <c r="K71" s="134">
        <v>2021</v>
      </c>
      <c r="L71" s="133">
        <v>24</v>
      </c>
      <c r="M71" s="133">
        <v>22</v>
      </c>
      <c r="N71" s="130" t="s">
        <v>303</v>
      </c>
      <c r="O71" s="130" t="s">
        <v>289</v>
      </c>
      <c r="P71" s="130" t="s">
        <v>167</v>
      </c>
      <c r="Q71" s="130" t="s">
        <v>290</v>
      </c>
    </row>
    <row r="72" spans="1:17" s="7" customFormat="1" ht="63.75" x14ac:dyDescent="0.25">
      <c r="A72" s="72">
        <v>2.2000000000000002</v>
      </c>
      <c r="B72" s="72" t="s">
        <v>59</v>
      </c>
      <c r="C72" s="73" t="s">
        <v>2167</v>
      </c>
      <c r="D72" s="74">
        <f>SUM(D73:D77)</f>
        <v>237436.41999999998</v>
      </c>
      <c r="E72" s="72"/>
      <c r="F72" s="72" t="s">
        <v>58</v>
      </c>
      <c r="G72" s="72" t="s">
        <v>304</v>
      </c>
      <c r="H72" s="73" t="s">
        <v>305</v>
      </c>
      <c r="I72" s="74" t="s">
        <v>18</v>
      </c>
      <c r="J72" s="80">
        <v>80</v>
      </c>
      <c r="K72" s="79">
        <v>2021</v>
      </c>
      <c r="L72" s="80">
        <v>85</v>
      </c>
      <c r="M72" s="80">
        <v>90</v>
      </c>
      <c r="N72" s="72" t="s">
        <v>306</v>
      </c>
      <c r="O72" s="72" t="s">
        <v>289</v>
      </c>
      <c r="P72" s="72" t="s">
        <v>167</v>
      </c>
      <c r="Q72" s="72" t="s">
        <v>141</v>
      </c>
    </row>
    <row r="73" spans="1:17" ht="51" x14ac:dyDescent="0.25">
      <c r="A73" s="130" t="s">
        <v>307</v>
      </c>
      <c r="B73" s="130" t="s">
        <v>59</v>
      </c>
      <c r="C73" s="131" t="s">
        <v>2168</v>
      </c>
      <c r="D73" s="132">
        <v>82065.62</v>
      </c>
      <c r="E73" s="130" t="s">
        <v>171</v>
      </c>
      <c r="F73" s="130" t="s">
        <v>141</v>
      </c>
      <c r="G73" s="130" t="s">
        <v>308</v>
      </c>
      <c r="H73" s="131" t="s">
        <v>1976</v>
      </c>
      <c r="I73" s="132" t="s">
        <v>30</v>
      </c>
      <c r="J73" s="133">
        <v>6</v>
      </c>
      <c r="K73" s="134">
        <v>2021</v>
      </c>
      <c r="L73" s="133">
        <v>15</v>
      </c>
      <c r="M73" s="133">
        <v>22</v>
      </c>
      <c r="N73" s="130" t="s">
        <v>309</v>
      </c>
      <c r="O73" s="130" t="s">
        <v>310</v>
      </c>
      <c r="P73" s="130" t="s">
        <v>167</v>
      </c>
      <c r="Q73" s="130" t="s">
        <v>141</v>
      </c>
    </row>
    <row r="74" spans="1:17" ht="121.5" customHeight="1" x14ac:dyDescent="0.25">
      <c r="A74" s="130" t="s">
        <v>311</v>
      </c>
      <c r="B74" s="130" t="s">
        <v>312</v>
      </c>
      <c r="C74" s="131" t="s">
        <v>2171</v>
      </c>
      <c r="D74" s="132">
        <v>105970.8</v>
      </c>
      <c r="E74" s="130" t="s">
        <v>171</v>
      </c>
      <c r="F74" s="130" t="s">
        <v>141</v>
      </c>
      <c r="G74" s="130" t="s">
        <v>313</v>
      </c>
      <c r="H74" s="131" t="s">
        <v>2624</v>
      </c>
      <c r="I74" s="132" t="s">
        <v>18</v>
      </c>
      <c r="J74" s="133">
        <v>0</v>
      </c>
      <c r="K74" s="134">
        <v>2021</v>
      </c>
      <c r="L74" s="133">
        <v>50</v>
      </c>
      <c r="M74" s="133">
        <v>100</v>
      </c>
      <c r="N74" s="130" t="s">
        <v>314</v>
      </c>
      <c r="O74" s="130" t="s">
        <v>315</v>
      </c>
      <c r="P74" s="130" t="s">
        <v>316</v>
      </c>
      <c r="Q74" s="130" t="s">
        <v>143</v>
      </c>
    </row>
    <row r="75" spans="1:17" ht="51" x14ac:dyDescent="0.25">
      <c r="A75" s="338" t="s">
        <v>317</v>
      </c>
      <c r="B75" s="349" t="s">
        <v>311</v>
      </c>
      <c r="C75" s="351" t="s">
        <v>2172</v>
      </c>
      <c r="D75" s="352">
        <v>49400</v>
      </c>
      <c r="E75" s="349" t="s">
        <v>171</v>
      </c>
      <c r="F75" s="349" t="s">
        <v>141</v>
      </c>
      <c r="G75" s="349" t="s">
        <v>318</v>
      </c>
      <c r="H75" s="131" t="s">
        <v>1977</v>
      </c>
      <c r="I75" s="132" t="s">
        <v>18</v>
      </c>
      <c r="J75" s="133">
        <v>93.7</v>
      </c>
      <c r="K75" s="134">
        <v>2021</v>
      </c>
      <c r="L75" s="133">
        <v>96.5</v>
      </c>
      <c r="M75" s="133">
        <v>99</v>
      </c>
      <c r="N75" s="130" t="s">
        <v>303</v>
      </c>
      <c r="O75" s="130" t="s">
        <v>306</v>
      </c>
      <c r="P75" s="130" t="s">
        <v>167</v>
      </c>
      <c r="Q75" s="130" t="s">
        <v>141</v>
      </c>
    </row>
    <row r="76" spans="1:17" ht="25.5" x14ac:dyDescent="0.25">
      <c r="A76" s="339"/>
      <c r="B76" s="349"/>
      <c r="C76" s="351"/>
      <c r="D76" s="352"/>
      <c r="E76" s="349"/>
      <c r="F76" s="349"/>
      <c r="G76" s="349"/>
      <c r="H76" s="131" t="s">
        <v>319</v>
      </c>
      <c r="I76" s="137" t="s">
        <v>320</v>
      </c>
      <c r="J76" s="133">
        <v>428</v>
      </c>
      <c r="K76" s="134">
        <v>2017</v>
      </c>
      <c r="L76" s="133">
        <v>240</v>
      </c>
      <c r="M76" s="133">
        <v>214</v>
      </c>
      <c r="N76" s="130" t="s">
        <v>303</v>
      </c>
      <c r="O76" s="130" t="s">
        <v>306</v>
      </c>
      <c r="P76" s="130" t="s">
        <v>167</v>
      </c>
      <c r="Q76" s="130" t="s">
        <v>141</v>
      </c>
    </row>
    <row r="77" spans="1:17" ht="25.5" x14ac:dyDescent="0.25">
      <c r="A77" s="340"/>
      <c r="B77" s="349"/>
      <c r="C77" s="351"/>
      <c r="D77" s="352"/>
      <c r="E77" s="349"/>
      <c r="F77" s="349"/>
      <c r="G77" s="349"/>
      <c r="H77" s="131" t="s">
        <v>1885</v>
      </c>
      <c r="I77" s="137" t="s">
        <v>320</v>
      </c>
      <c r="J77" s="133">
        <v>48.5</v>
      </c>
      <c r="K77" s="134">
        <v>2020</v>
      </c>
      <c r="L77" s="133">
        <v>45</v>
      </c>
      <c r="M77" s="133">
        <v>35</v>
      </c>
      <c r="N77" s="130" t="s">
        <v>303</v>
      </c>
      <c r="O77" s="130" t="s">
        <v>289</v>
      </c>
      <c r="P77" s="130" t="s">
        <v>167</v>
      </c>
      <c r="Q77" s="130" t="s">
        <v>321</v>
      </c>
    </row>
    <row r="78" spans="1:17" s="7" customFormat="1" ht="51" x14ac:dyDescent="0.25">
      <c r="A78" s="72">
        <v>2.2999999999999998</v>
      </c>
      <c r="B78" s="72">
        <v>2.2000000000000002</v>
      </c>
      <c r="C78" s="73" t="s">
        <v>2174</v>
      </c>
      <c r="D78" s="74">
        <f>SUM(D79:D81)</f>
        <v>202995</v>
      </c>
      <c r="E78" s="72"/>
      <c r="F78" s="72" t="s">
        <v>58</v>
      </c>
      <c r="G78" s="72" t="s">
        <v>322</v>
      </c>
      <c r="H78" s="73" t="s">
        <v>323</v>
      </c>
      <c r="I78" s="74" t="s">
        <v>18</v>
      </c>
      <c r="J78" s="80">
        <v>63.2</v>
      </c>
      <c r="K78" s="79">
        <v>2019</v>
      </c>
      <c r="L78" s="80">
        <v>80</v>
      </c>
      <c r="M78" s="80">
        <v>90</v>
      </c>
      <c r="N78" s="72" t="s">
        <v>324</v>
      </c>
      <c r="O78" s="72" t="s">
        <v>310</v>
      </c>
      <c r="P78" s="72" t="s">
        <v>167</v>
      </c>
      <c r="Q78" s="72" t="s">
        <v>141</v>
      </c>
    </row>
    <row r="79" spans="1:17" ht="51.75" customHeight="1" x14ac:dyDescent="0.25">
      <c r="A79" s="130" t="s">
        <v>325</v>
      </c>
      <c r="B79" s="130" t="s">
        <v>61</v>
      </c>
      <c r="C79" s="131" t="s">
        <v>2176</v>
      </c>
      <c r="D79" s="132">
        <v>108160</v>
      </c>
      <c r="E79" s="130" t="s">
        <v>171</v>
      </c>
      <c r="F79" s="130" t="s">
        <v>141</v>
      </c>
      <c r="G79" s="130" t="s">
        <v>103</v>
      </c>
      <c r="H79" s="131" t="s">
        <v>326</v>
      </c>
      <c r="I79" s="132" t="s">
        <v>327</v>
      </c>
      <c r="J79" s="133">
        <v>13.9</v>
      </c>
      <c r="K79" s="134">
        <v>2021</v>
      </c>
      <c r="L79" s="133">
        <v>12</v>
      </c>
      <c r="M79" s="133">
        <v>9</v>
      </c>
      <c r="N79" s="130" t="s">
        <v>303</v>
      </c>
      <c r="O79" s="130" t="s">
        <v>289</v>
      </c>
      <c r="P79" s="130" t="s">
        <v>167</v>
      </c>
      <c r="Q79" s="130" t="s">
        <v>290</v>
      </c>
    </row>
    <row r="80" spans="1:17" ht="51" x14ac:dyDescent="0.25">
      <c r="A80" s="130" t="s">
        <v>328</v>
      </c>
      <c r="B80" s="130" t="s">
        <v>329</v>
      </c>
      <c r="C80" s="131" t="s">
        <v>2177</v>
      </c>
      <c r="D80" s="132">
        <v>16978</v>
      </c>
      <c r="E80" s="130" t="s">
        <v>171</v>
      </c>
      <c r="F80" s="130" t="s">
        <v>141</v>
      </c>
      <c r="G80" s="130" t="s">
        <v>103</v>
      </c>
      <c r="H80" s="131" t="s">
        <v>330</v>
      </c>
      <c r="I80" s="132" t="s">
        <v>18</v>
      </c>
      <c r="J80" s="133">
        <v>24</v>
      </c>
      <c r="K80" s="134">
        <v>2021</v>
      </c>
      <c r="L80" s="133">
        <v>20</v>
      </c>
      <c r="M80" s="133">
        <v>18</v>
      </c>
      <c r="N80" s="130" t="s">
        <v>303</v>
      </c>
      <c r="O80" s="130" t="s">
        <v>289</v>
      </c>
      <c r="P80" s="130" t="s">
        <v>167</v>
      </c>
      <c r="Q80" s="130" t="s">
        <v>141</v>
      </c>
    </row>
    <row r="81" spans="1:17" ht="51" x14ac:dyDescent="0.25">
      <c r="A81" s="130" t="s">
        <v>331</v>
      </c>
      <c r="B81" s="130" t="s">
        <v>332</v>
      </c>
      <c r="C81" s="131" t="s">
        <v>2179</v>
      </c>
      <c r="D81" s="132">
        <v>77857</v>
      </c>
      <c r="E81" s="130" t="s">
        <v>171</v>
      </c>
      <c r="F81" s="130" t="s">
        <v>141</v>
      </c>
      <c r="G81" s="130" t="s">
        <v>333</v>
      </c>
      <c r="H81" s="131" t="s">
        <v>334</v>
      </c>
      <c r="I81" s="132" t="s">
        <v>30</v>
      </c>
      <c r="J81" s="133">
        <v>3</v>
      </c>
      <c r="K81" s="134">
        <v>2021</v>
      </c>
      <c r="L81" s="133">
        <v>5</v>
      </c>
      <c r="M81" s="133">
        <v>8</v>
      </c>
      <c r="N81" s="130" t="s">
        <v>303</v>
      </c>
      <c r="O81" s="130" t="s">
        <v>289</v>
      </c>
      <c r="P81" s="130" t="s">
        <v>167</v>
      </c>
      <c r="Q81" s="130" t="s">
        <v>335</v>
      </c>
    </row>
    <row r="82" spans="1:17" s="7" customFormat="1" ht="51" x14ac:dyDescent="0.25">
      <c r="A82" s="72">
        <v>2.4</v>
      </c>
      <c r="B82" s="72">
        <v>2.2000000000000002</v>
      </c>
      <c r="C82" s="73" t="s">
        <v>2180</v>
      </c>
      <c r="D82" s="74">
        <f>SUM(D83:D84)</f>
        <v>28353</v>
      </c>
      <c r="E82" s="72"/>
      <c r="F82" s="72" t="s">
        <v>58</v>
      </c>
      <c r="G82" s="72" t="s">
        <v>336</v>
      </c>
      <c r="H82" s="73" t="s">
        <v>337</v>
      </c>
      <c r="I82" s="74" t="s">
        <v>18</v>
      </c>
      <c r="J82" s="80">
        <v>88.9</v>
      </c>
      <c r="K82" s="79">
        <v>2018</v>
      </c>
      <c r="L82" s="80">
        <v>92</v>
      </c>
      <c r="M82" s="80">
        <v>95</v>
      </c>
      <c r="N82" s="72" t="s">
        <v>338</v>
      </c>
      <c r="O82" s="72" t="s">
        <v>306</v>
      </c>
      <c r="P82" s="72" t="s">
        <v>167</v>
      </c>
      <c r="Q82" s="72" t="s">
        <v>339</v>
      </c>
    </row>
    <row r="83" spans="1:17" ht="38.25" x14ac:dyDescent="0.25">
      <c r="A83" s="130" t="s">
        <v>340</v>
      </c>
      <c r="B83" s="130" t="s">
        <v>64</v>
      </c>
      <c r="C83" s="131" t="s">
        <v>2181</v>
      </c>
      <c r="D83" s="132">
        <v>15496</v>
      </c>
      <c r="E83" s="130" t="s">
        <v>171</v>
      </c>
      <c r="F83" s="130" t="s">
        <v>141</v>
      </c>
      <c r="G83" s="130" t="s">
        <v>122</v>
      </c>
      <c r="H83" s="131" t="s">
        <v>1978</v>
      </c>
      <c r="I83" s="132" t="s">
        <v>18</v>
      </c>
      <c r="J83" s="133">
        <v>34.5</v>
      </c>
      <c r="K83" s="134">
        <v>2016</v>
      </c>
      <c r="L83" s="133">
        <v>30</v>
      </c>
      <c r="M83" s="133">
        <v>25</v>
      </c>
      <c r="N83" s="130" t="s">
        <v>341</v>
      </c>
      <c r="O83" s="130" t="s">
        <v>306</v>
      </c>
      <c r="P83" s="130" t="s">
        <v>167</v>
      </c>
      <c r="Q83" s="130" t="s">
        <v>290</v>
      </c>
    </row>
    <row r="84" spans="1:17" ht="51" x14ac:dyDescent="0.25">
      <c r="A84" s="130" t="s">
        <v>342</v>
      </c>
      <c r="B84" s="130" t="s">
        <v>343</v>
      </c>
      <c r="C84" s="131" t="s">
        <v>2183</v>
      </c>
      <c r="D84" s="132">
        <v>12857</v>
      </c>
      <c r="E84" s="130" t="s">
        <v>17</v>
      </c>
      <c r="F84" s="130" t="s">
        <v>141</v>
      </c>
      <c r="G84" s="130" t="s">
        <v>344</v>
      </c>
      <c r="H84" s="94" t="s">
        <v>1980</v>
      </c>
      <c r="I84" s="132" t="s">
        <v>18</v>
      </c>
      <c r="J84" s="133">
        <v>0</v>
      </c>
      <c r="K84" s="134">
        <v>2021</v>
      </c>
      <c r="L84" s="133">
        <v>20</v>
      </c>
      <c r="M84" s="133">
        <v>40</v>
      </c>
      <c r="N84" s="130" t="s">
        <v>345</v>
      </c>
      <c r="O84" s="130" t="s">
        <v>245</v>
      </c>
      <c r="P84" s="130" t="s">
        <v>167</v>
      </c>
      <c r="Q84" s="130" t="s">
        <v>346</v>
      </c>
    </row>
    <row r="85" spans="1:17" s="7" customFormat="1" ht="38.25" x14ac:dyDescent="0.25">
      <c r="A85" s="72">
        <v>2.5</v>
      </c>
      <c r="B85" s="72">
        <v>2.2000000000000002</v>
      </c>
      <c r="C85" s="73" t="s">
        <v>2184</v>
      </c>
      <c r="D85" s="74">
        <f>SUM(D86:D88)</f>
        <v>188234.80000000002</v>
      </c>
      <c r="E85" s="72"/>
      <c r="F85" s="72" t="s">
        <v>58</v>
      </c>
      <c r="G85" s="72" t="s">
        <v>154</v>
      </c>
      <c r="H85" s="73" t="s">
        <v>347</v>
      </c>
      <c r="I85" s="74" t="s">
        <v>18</v>
      </c>
      <c r="J85" s="133">
        <v>0</v>
      </c>
      <c r="K85" s="79">
        <v>2021</v>
      </c>
      <c r="L85" s="80">
        <v>70</v>
      </c>
      <c r="M85" s="80">
        <v>90</v>
      </c>
      <c r="N85" s="72" t="s">
        <v>348</v>
      </c>
      <c r="O85" s="72" t="s">
        <v>310</v>
      </c>
      <c r="P85" s="72" t="s">
        <v>167</v>
      </c>
      <c r="Q85" s="72" t="s">
        <v>143</v>
      </c>
    </row>
    <row r="86" spans="1:17" ht="38.25" x14ac:dyDescent="0.25">
      <c r="A86" s="130" t="s">
        <v>349</v>
      </c>
      <c r="B86" s="130" t="s">
        <v>65</v>
      </c>
      <c r="C86" s="131" t="s">
        <v>2185</v>
      </c>
      <c r="D86" s="132">
        <v>70449.600000000006</v>
      </c>
      <c r="E86" s="130" t="s">
        <v>171</v>
      </c>
      <c r="F86" s="130" t="s">
        <v>141</v>
      </c>
      <c r="G86" s="130" t="s">
        <v>350</v>
      </c>
      <c r="H86" s="131" t="s">
        <v>351</v>
      </c>
      <c r="I86" s="132" t="s">
        <v>30</v>
      </c>
      <c r="J86" s="133">
        <v>1</v>
      </c>
      <c r="K86" s="134">
        <v>2021</v>
      </c>
      <c r="L86" s="133">
        <v>2</v>
      </c>
      <c r="M86" s="133">
        <v>2</v>
      </c>
      <c r="N86" s="130" t="s">
        <v>348</v>
      </c>
      <c r="O86" s="130" t="s">
        <v>352</v>
      </c>
      <c r="P86" s="130" t="s">
        <v>167</v>
      </c>
      <c r="Q86" s="130" t="s">
        <v>143</v>
      </c>
    </row>
    <row r="87" spans="1:17" ht="51" x14ac:dyDescent="0.25">
      <c r="A87" s="130" t="s">
        <v>353</v>
      </c>
      <c r="B87" s="130" t="s">
        <v>354</v>
      </c>
      <c r="C87" s="131" t="s">
        <v>2186</v>
      </c>
      <c r="D87" s="132">
        <v>34712.6</v>
      </c>
      <c r="E87" s="130" t="s">
        <v>171</v>
      </c>
      <c r="F87" s="130" t="s">
        <v>141</v>
      </c>
      <c r="G87" s="130" t="s">
        <v>130</v>
      </c>
      <c r="H87" s="131" t="s">
        <v>355</v>
      </c>
      <c r="I87" s="132" t="s">
        <v>30</v>
      </c>
      <c r="J87" s="133">
        <v>50.68</v>
      </c>
      <c r="K87" s="134">
        <v>2018</v>
      </c>
      <c r="L87" s="133">
        <v>40</v>
      </c>
      <c r="M87" s="133">
        <v>30</v>
      </c>
      <c r="N87" s="130" t="s">
        <v>356</v>
      </c>
      <c r="O87" s="130" t="s">
        <v>159</v>
      </c>
      <c r="P87" s="130" t="s">
        <v>161</v>
      </c>
      <c r="Q87" s="130" t="s">
        <v>143</v>
      </c>
    </row>
    <row r="88" spans="1:17" ht="51" x14ac:dyDescent="0.25">
      <c r="A88" s="130" t="s">
        <v>357</v>
      </c>
      <c r="B88" s="130" t="s">
        <v>358</v>
      </c>
      <c r="C88" s="131" t="s">
        <v>2187</v>
      </c>
      <c r="D88" s="132">
        <v>83072.600000000006</v>
      </c>
      <c r="E88" s="130" t="s">
        <v>171</v>
      </c>
      <c r="F88" s="130" t="s">
        <v>141</v>
      </c>
      <c r="G88" s="130" t="s">
        <v>359</v>
      </c>
      <c r="H88" s="131" t="s">
        <v>347</v>
      </c>
      <c r="I88" s="132" t="s">
        <v>18</v>
      </c>
      <c r="J88" s="133">
        <v>0</v>
      </c>
      <c r="K88" s="134">
        <v>2021</v>
      </c>
      <c r="L88" s="133">
        <v>70</v>
      </c>
      <c r="M88" s="133">
        <v>90</v>
      </c>
      <c r="N88" s="130" t="s">
        <v>348</v>
      </c>
      <c r="O88" s="130" t="s">
        <v>310</v>
      </c>
      <c r="P88" s="130" t="s">
        <v>167</v>
      </c>
      <c r="Q88" s="130" t="s">
        <v>143</v>
      </c>
    </row>
    <row r="89" spans="1:17" s="7" customFormat="1" ht="76.5" x14ac:dyDescent="0.25">
      <c r="A89" s="72">
        <v>3</v>
      </c>
      <c r="B89" s="72" t="s">
        <v>2100</v>
      </c>
      <c r="C89" s="73" t="s">
        <v>2188</v>
      </c>
      <c r="D89" s="74">
        <f>SUM(D90)</f>
        <v>280850</v>
      </c>
      <c r="E89" s="10"/>
      <c r="F89" s="72"/>
      <c r="G89" s="72"/>
      <c r="H89" s="73" t="s">
        <v>360</v>
      </c>
      <c r="I89" s="74" t="s">
        <v>18</v>
      </c>
      <c r="J89" s="80">
        <v>74.8</v>
      </c>
      <c r="K89" s="79">
        <v>2020</v>
      </c>
      <c r="L89" s="80">
        <v>90</v>
      </c>
      <c r="M89" s="80">
        <v>100</v>
      </c>
      <c r="N89" s="72" t="s">
        <v>361</v>
      </c>
      <c r="O89" s="72" t="s">
        <v>362</v>
      </c>
      <c r="P89" s="72" t="s">
        <v>167</v>
      </c>
      <c r="Q89" s="72" t="s">
        <v>363</v>
      </c>
    </row>
    <row r="90" spans="1:17" s="7" customFormat="1" ht="76.5" x14ac:dyDescent="0.25">
      <c r="A90" s="72">
        <v>3.1</v>
      </c>
      <c r="B90" s="72">
        <v>2.1</v>
      </c>
      <c r="C90" s="73" t="s">
        <v>2190</v>
      </c>
      <c r="D90" s="74">
        <f>SUM(D91:D105)</f>
        <v>280850</v>
      </c>
      <c r="E90" s="72"/>
      <c r="F90" s="72" t="s">
        <v>364</v>
      </c>
      <c r="G90" s="72" t="s">
        <v>154</v>
      </c>
      <c r="H90" s="73" t="s">
        <v>2699</v>
      </c>
      <c r="I90" s="74" t="s">
        <v>18</v>
      </c>
      <c r="J90" s="80">
        <v>54.6</v>
      </c>
      <c r="K90" s="79">
        <v>2020</v>
      </c>
      <c r="L90" s="80">
        <v>90</v>
      </c>
      <c r="M90" s="80">
        <v>95</v>
      </c>
      <c r="N90" s="72" t="s">
        <v>365</v>
      </c>
      <c r="O90" s="72" t="s">
        <v>362</v>
      </c>
      <c r="P90" s="72" t="s">
        <v>167</v>
      </c>
      <c r="Q90" s="72" t="s">
        <v>366</v>
      </c>
    </row>
    <row r="91" spans="1:17" ht="76.5" x14ac:dyDescent="0.25">
      <c r="A91" s="130" t="s">
        <v>367</v>
      </c>
      <c r="B91" s="130" t="s">
        <v>2030</v>
      </c>
      <c r="C91" s="131" t="s">
        <v>368</v>
      </c>
      <c r="D91" s="132">
        <v>3000</v>
      </c>
      <c r="E91" s="130" t="s">
        <v>171</v>
      </c>
      <c r="F91" s="130" t="s">
        <v>228</v>
      </c>
      <c r="G91" s="130" t="s">
        <v>154</v>
      </c>
      <c r="H91" s="131" t="s">
        <v>369</v>
      </c>
      <c r="I91" s="132" t="s">
        <v>30</v>
      </c>
      <c r="J91" s="133" t="s">
        <v>165</v>
      </c>
      <c r="K91" s="134" t="s">
        <v>165</v>
      </c>
      <c r="L91" s="133" t="s">
        <v>370</v>
      </c>
      <c r="M91" s="133" t="s">
        <v>371</v>
      </c>
      <c r="N91" s="130" t="s">
        <v>1853</v>
      </c>
      <c r="O91" s="130" t="s">
        <v>1852</v>
      </c>
      <c r="P91" s="130" t="s">
        <v>167</v>
      </c>
      <c r="Q91" s="130" t="s">
        <v>366</v>
      </c>
    </row>
    <row r="92" spans="1:17" ht="63.75" x14ac:dyDescent="0.25">
      <c r="A92" s="338" t="s">
        <v>372</v>
      </c>
      <c r="B92" s="349" t="s">
        <v>2032</v>
      </c>
      <c r="C92" s="351" t="s">
        <v>2191</v>
      </c>
      <c r="D92" s="352">
        <v>16500</v>
      </c>
      <c r="E92" s="381" t="s">
        <v>171</v>
      </c>
      <c r="F92" s="349" t="s">
        <v>228</v>
      </c>
      <c r="G92" s="349" t="s">
        <v>154</v>
      </c>
      <c r="H92" s="131" t="s">
        <v>1984</v>
      </c>
      <c r="I92" s="132" t="s">
        <v>30</v>
      </c>
      <c r="J92" s="133" t="s">
        <v>373</v>
      </c>
      <c r="K92" s="134">
        <v>2021</v>
      </c>
      <c r="L92" s="133">
        <v>300</v>
      </c>
      <c r="M92" s="133">
        <v>1000</v>
      </c>
      <c r="N92" s="130" t="s">
        <v>365</v>
      </c>
      <c r="O92" s="130" t="s">
        <v>374</v>
      </c>
      <c r="P92" s="130" t="s">
        <v>167</v>
      </c>
      <c r="Q92" s="130" t="s">
        <v>228</v>
      </c>
    </row>
    <row r="93" spans="1:17" ht="51" x14ac:dyDescent="0.25">
      <c r="A93" s="339"/>
      <c r="B93" s="349"/>
      <c r="C93" s="351"/>
      <c r="D93" s="352"/>
      <c r="E93" s="349"/>
      <c r="F93" s="349"/>
      <c r="G93" s="349"/>
      <c r="H93" s="131" t="s">
        <v>1985</v>
      </c>
      <c r="I93" s="132" t="s">
        <v>30</v>
      </c>
      <c r="J93" s="133" t="s">
        <v>165</v>
      </c>
      <c r="K93" s="134" t="s">
        <v>165</v>
      </c>
      <c r="L93" s="133">
        <v>1000</v>
      </c>
      <c r="M93" s="133">
        <v>4000</v>
      </c>
      <c r="N93" s="130" t="s">
        <v>375</v>
      </c>
      <c r="O93" s="130" t="s">
        <v>362</v>
      </c>
      <c r="P93" s="130" t="s">
        <v>167</v>
      </c>
      <c r="Q93" s="130" t="s">
        <v>228</v>
      </c>
    </row>
    <row r="94" spans="1:17" ht="58.5" customHeight="1" x14ac:dyDescent="0.25">
      <c r="A94" s="340"/>
      <c r="B94" s="349"/>
      <c r="C94" s="351"/>
      <c r="D94" s="352"/>
      <c r="E94" s="349"/>
      <c r="F94" s="349"/>
      <c r="G94" s="349"/>
      <c r="H94" s="131" t="s">
        <v>1986</v>
      </c>
      <c r="I94" s="132" t="s">
        <v>30</v>
      </c>
      <c r="J94" s="133">
        <v>57</v>
      </c>
      <c r="K94" s="134">
        <v>2021</v>
      </c>
      <c r="L94" s="133" t="s">
        <v>376</v>
      </c>
      <c r="M94" s="133" t="s">
        <v>377</v>
      </c>
      <c r="N94" s="130" t="s">
        <v>375</v>
      </c>
      <c r="O94" s="130" t="s">
        <v>362</v>
      </c>
      <c r="P94" s="130" t="s">
        <v>167</v>
      </c>
      <c r="Q94" s="130" t="s">
        <v>228</v>
      </c>
    </row>
    <row r="95" spans="1:17" ht="89.25" customHeight="1" x14ac:dyDescent="0.25">
      <c r="A95" s="338" t="s">
        <v>378</v>
      </c>
      <c r="B95" s="349" t="s">
        <v>2033</v>
      </c>
      <c r="C95" s="351" t="s">
        <v>2193</v>
      </c>
      <c r="D95" s="387">
        <v>56000</v>
      </c>
      <c r="E95" s="362" t="s">
        <v>379</v>
      </c>
      <c r="F95" s="349" t="s">
        <v>108</v>
      </c>
      <c r="G95" s="349" t="s">
        <v>154</v>
      </c>
      <c r="H95" s="131" t="s">
        <v>1987</v>
      </c>
      <c r="I95" s="132" t="s">
        <v>18</v>
      </c>
      <c r="J95" s="133" t="s">
        <v>165</v>
      </c>
      <c r="K95" s="137" t="s">
        <v>165</v>
      </c>
      <c r="L95" s="133">
        <v>80</v>
      </c>
      <c r="M95" s="133">
        <v>100</v>
      </c>
      <c r="N95" s="130" t="s">
        <v>365</v>
      </c>
      <c r="O95" s="130" t="s">
        <v>1864</v>
      </c>
      <c r="P95" s="130" t="s">
        <v>167</v>
      </c>
      <c r="Q95" s="130" t="s">
        <v>366</v>
      </c>
    </row>
    <row r="96" spans="1:17" ht="89.25" x14ac:dyDescent="0.25">
      <c r="A96" s="339"/>
      <c r="B96" s="349"/>
      <c r="C96" s="351"/>
      <c r="D96" s="387"/>
      <c r="E96" s="363"/>
      <c r="F96" s="349"/>
      <c r="G96" s="349"/>
      <c r="H96" s="131" t="s">
        <v>1988</v>
      </c>
      <c r="I96" s="132" t="s">
        <v>30</v>
      </c>
      <c r="J96" s="133" t="s">
        <v>165</v>
      </c>
      <c r="K96" s="134" t="s">
        <v>165</v>
      </c>
      <c r="L96" s="133" t="s">
        <v>381</v>
      </c>
      <c r="M96" s="133" t="s">
        <v>381</v>
      </c>
      <c r="N96" s="130" t="s">
        <v>382</v>
      </c>
      <c r="O96" s="130" t="s">
        <v>43</v>
      </c>
      <c r="P96" s="130" t="s">
        <v>167</v>
      </c>
      <c r="Q96" s="130" t="s">
        <v>383</v>
      </c>
    </row>
    <row r="97" spans="1:17" ht="76.5" x14ac:dyDescent="0.25">
      <c r="A97" s="340"/>
      <c r="B97" s="349"/>
      <c r="C97" s="351"/>
      <c r="D97" s="387"/>
      <c r="E97" s="364"/>
      <c r="F97" s="349"/>
      <c r="G97" s="349"/>
      <c r="H97" s="131" t="s">
        <v>1989</v>
      </c>
      <c r="I97" s="132" t="s">
        <v>30</v>
      </c>
      <c r="J97" s="133" t="s">
        <v>165</v>
      </c>
      <c r="K97" s="134" t="s">
        <v>165</v>
      </c>
      <c r="L97" s="133" t="s">
        <v>384</v>
      </c>
      <c r="M97" s="133" t="s">
        <v>384</v>
      </c>
      <c r="N97" s="130" t="s">
        <v>382</v>
      </c>
      <c r="O97" s="130" t="s">
        <v>43</v>
      </c>
      <c r="P97" s="130" t="s">
        <v>167</v>
      </c>
      <c r="Q97" s="130" t="s">
        <v>383</v>
      </c>
    </row>
    <row r="98" spans="1:17" ht="89.25" x14ac:dyDescent="0.25">
      <c r="A98" s="338" t="s">
        <v>385</v>
      </c>
      <c r="B98" s="349" t="s">
        <v>2034</v>
      </c>
      <c r="C98" s="351" t="s">
        <v>2194</v>
      </c>
      <c r="D98" s="352">
        <v>12500</v>
      </c>
      <c r="E98" s="349" t="s">
        <v>171</v>
      </c>
      <c r="F98" s="349" t="s">
        <v>108</v>
      </c>
      <c r="G98" s="349" t="s">
        <v>2625</v>
      </c>
      <c r="H98" s="131" t="s">
        <v>1990</v>
      </c>
      <c r="I98" s="132" t="s">
        <v>18</v>
      </c>
      <c r="J98" s="133" t="s">
        <v>386</v>
      </c>
      <c r="K98" s="134">
        <v>2021</v>
      </c>
      <c r="L98" s="133">
        <v>0.5</v>
      </c>
      <c r="M98" s="133">
        <v>0.9</v>
      </c>
      <c r="N98" s="130" t="s">
        <v>1865</v>
      </c>
      <c r="O98" s="130" t="s">
        <v>387</v>
      </c>
      <c r="P98" s="130" t="s">
        <v>167</v>
      </c>
      <c r="Q98" s="130" t="s">
        <v>388</v>
      </c>
    </row>
    <row r="99" spans="1:17" ht="89.25" x14ac:dyDescent="0.25">
      <c r="A99" s="340"/>
      <c r="B99" s="349"/>
      <c r="C99" s="351"/>
      <c r="D99" s="352"/>
      <c r="E99" s="349"/>
      <c r="F99" s="349"/>
      <c r="G99" s="349"/>
      <c r="H99" s="131" t="s">
        <v>389</v>
      </c>
      <c r="I99" s="132" t="s">
        <v>18</v>
      </c>
      <c r="J99" s="133" t="s">
        <v>165</v>
      </c>
      <c r="K99" s="134" t="s">
        <v>165</v>
      </c>
      <c r="L99" s="133">
        <v>60</v>
      </c>
      <c r="M99" s="133">
        <v>80</v>
      </c>
      <c r="N99" s="130" t="s">
        <v>1865</v>
      </c>
      <c r="O99" s="130" t="s">
        <v>387</v>
      </c>
      <c r="P99" s="130" t="s">
        <v>167</v>
      </c>
      <c r="Q99" s="130" t="s">
        <v>388</v>
      </c>
    </row>
    <row r="100" spans="1:17" ht="51" x14ac:dyDescent="0.25">
      <c r="A100" s="338" t="s">
        <v>390</v>
      </c>
      <c r="B100" s="349" t="s">
        <v>391</v>
      </c>
      <c r="C100" s="386" t="s">
        <v>2590</v>
      </c>
      <c r="D100" s="352">
        <v>4600</v>
      </c>
      <c r="E100" s="349" t="s">
        <v>379</v>
      </c>
      <c r="F100" s="349" t="s">
        <v>228</v>
      </c>
      <c r="G100" s="349" t="s">
        <v>392</v>
      </c>
      <c r="H100" s="131" t="s">
        <v>2704</v>
      </c>
      <c r="I100" s="132" t="s">
        <v>18</v>
      </c>
      <c r="J100" s="133" t="s">
        <v>165</v>
      </c>
      <c r="K100" s="134" t="s">
        <v>165</v>
      </c>
      <c r="L100" s="133">
        <v>70</v>
      </c>
      <c r="M100" s="133">
        <v>90</v>
      </c>
      <c r="N100" s="130" t="s">
        <v>393</v>
      </c>
      <c r="O100" s="130" t="s">
        <v>362</v>
      </c>
      <c r="P100" s="130" t="s">
        <v>167</v>
      </c>
      <c r="Q100" s="130" t="s">
        <v>363</v>
      </c>
    </row>
    <row r="101" spans="1:17" ht="114.75" x14ac:dyDescent="0.25">
      <c r="A101" s="340"/>
      <c r="B101" s="349"/>
      <c r="C101" s="386"/>
      <c r="D101" s="352"/>
      <c r="E101" s="349"/>
      <c r="F101" s="349"/>
      <c r="G101" s="349"/>
      <c r="H101" s="131" t="s">
        <v>2705</v>
      </c>
      <c r="I101" s="132" t="s">
        <v>18</v>
      </c>
      <c r="J101" s="133">
        <v>48</v>
      </c>
      <c r="K101" s="134">
        <v>2020</v>
      </c>
      <c r="L101" s="133">
        <v>70</v>
      </c>
      <c r="M101" s="133">
        <v>90</v>
      </c>
      <c r="N101" s="130" t="s">
        <v>1866</v>
      </c>
      <c r="O101" s="130" t="s">
        <v>362</v>
      </c>
      <c r="P101" s="130" t="s">
        <v>167</v>
      </c>
      <c r="Q101" s="130" t="s">
        <v>363</v>
      </c>
    </row>
    <row r="102" spans="1:17" ht="76.5" x14ac:dyDescent="0.25">
      <c r="A102" s="130" t="s">
        <v>394</v>
      </c>
      <c r="B102" s="130" t="s">
        <v>2035</v>
      </c>
      <c r="C102" s="131" t="s">
        <v>2196</v>
      </c>
      <c r="D102" s="132">
        <v>13250</v>
      </c>
      <c r="E102" s="130" t="s">
        <v>379</v>
      </c>
      <c r="F102" s="130" t="s">
        <v>228</v>
      </c>
      <c r="G102" s="130" t="s">
        <v>395</v>
      </c>
      <c r="H102" s="131" t="s">
        <v>2706</v>
      </c>
      <c r="I102" s="132" t="s">
        <v>18</v>
      </c>
      <c r="J102" s="133" t="s">
        <v>165</v>
      </c>
      <c r="K102" s="134" t="s">
        <v>165</v>
      </c>
      <c r="L102" s="133">
        <v>80</v>
      </c>
      <c r="M102" s="133">
        <v>100</v>
      </c>
      <c r="N102" s="130" t="s">
        <v>396</v>
      </c>
      <c r="O102" s="130" t="s">
        <v>1864</v>
      </c>
      <c r="P102" s="130" t="s">
        <v>167</v>
      </c>
      <c r="Q102" s="130" t="s">
        <v>397</v>
      </c>
    </row>
    <row r="103" spans="1:17" ht="63.75" x14ac:dyDescent="0.25">
      <c r="A103" s="130" t="s">
        <v>398</v>
      </c>
      <c r="B103" s="130" t="s">
        <v>2036</v>
      </c>
      <c r="C103" s="131" t="s">
        <v>2197</v>
      </c>
      <c r="D103" s="132">
        <v>120000</v>
      </c>
      <c r="E103" s="130" t="s">
        <v>399</v>
      </c>
      <c r="F103" s="130" t="s">
        <v>108</v>
      </c>
      <c r="G103" s="130" t="s">
        <v>114</v>
      </c>
      <c r="H103" s="131" t="s">
        <v>400</v>
      </c>
      <c r="I103" s="132" t="s">
        <v>30</v>
      </c>
      <c r="J103" s="133" t="s">
        <v>165</v>
      </c>
      <c r="K103" s="134" t="s">
        <v>165</v>
      </c>
      <c r="L103" s="133">
        <v>30</v>
      </c>
      <c r="M103" s="133">
        <v>50</v>
      </c>
      <c r="N103" s="130" t="s">
        <v>382</v>
      </c>
      <c r="O103" s="130" t="s">
        <v>1864</v>
      </c>
      <c r="P103" s="130" t="s">
        <v>167</v>
      </c>
      <c r="Q103" s="130" t="s">
        <v>401</v>
      </c>
    </row>
    <row r="104" spans="1:17" ht="38.25" x14ac:dyDescent="0.25">
      <c r="A104" s="338" t="s">
        <v>402</v>
      </c>
      <c r="B104" s="349" t="s">
        <v>403</v>
      </c>
      <c r="C104" s="351" t="s">
        <v>2198</v>
      </c>
      <c r="D104" s="352">
        <v>55000</v>
      </c>
      <c r="E104" s="349" t="s">
        <v>379</v>
      </c>
      <c r="F104" s="349" t="s">
        <v>228</v>
      </c>
      <c r="G104" s="349" t="s">
        <v>395</v>
      </c>
      <c r="H104" s="131" t="s">
        <v>404</v>
      </c>
      <c r="I104" s="132" t="s">
        <v>30</v>
      </c>
      <c r="J104" s="133" t="s">
        <v>165</v>
      </c>
      <c r="K104" s="134" t="s">
        <v>165</v>
      </c>
      <c r="L104" s="133" t="s">
        <v>1856</v>
      </c>
      <c r="M104" s="133" t="s">
        <v>1858</v>
      </c>
      <c r="N104" s="130" t="s">
        <v>396</v>
      </c>
      <c r="O104" s="130" t="s">
        <v>1864</v>
      </c>
      <c r="P104" s="130" t="s">
        <v>167</v>
      </c>
      <c r="Q104" s="130" t="s">
        <v>397</v>
      </c>
    </row>
    <row r="105" spans="1:17" ht="76.5" x14ac:dyDescent="0.25">
      <c r="A105" s="340"/>
      <c r="B105" s="349"/>
      <c r="C105" s="351"/>
      <c r="D105" s="352"/>
      <c r="E105" s="349"/>
      <c r="F105" s="349"/>
      <c r="G105" s="349"/>
      <c r="H105" s="131" t="s">
        <v>2013</v>
      </c>
      <c r="I105" s="132" t="s">
        <v>30</v>
      </c>
      <c r="J105" s="133" t="s">
        <v>405</v>
      </c>
      <c r="K105" s="134">
        <v>2021</v>
      </c>
      <c r="L105" s="133" t="s">
        <v>1859</v>
      </c>
      <c r="M105" s="133" t="s">
        <v>1860</v>
      </c>
      <c r="N105" s="130" t="s">
        <v>406</v>
      </c>
      <c r="O105" s="130" t="s">
        <v>1864</v>
      </c>
      <c r="P105" s="130" t="s">
        <v>161</v>
      </c>
      <c r="Q105" s="130" t="s">
        <v>397</v>
      </c>
    </row>
    <row r="106" spans="1:17" s="7" customFormat="1" ht="89.25" x14ac:dyDescent="0.25">
      <c r="A106" s="72">
        <v>4</v>
      </c>
      <c r="B106" s="72">
        <v>2</v>
      </c>
      <c r="C106" s="73" t="s">
        <v>2199</v>
      </c>
      <c r="D106" s="74">
        <f>SUM(D107)</f>
        <v>525460</v>
      </c>
      <c r="E106" s="72"/>
      <c r="F106" s="27"/>
      <c r="G106" s="27"/>
      <c r="H106" s="73" t="s">
        <v>407</v>
      </c>
      <c r="I106" s="74" t="s">
        <v>18</v>
      </c>
      <c r="J106" s="80" t="s">
        <v>165</v>
      </c>
      <c r="K106" s="79" t="s">
        <v>165</v>
      </c>
      <c r="L106" s="80">
        <v>0.5</v>
      </c>
      <c r="M106" s="80">
        <v>0.7</v>
      </c>
      <c r="N106" s="72" t="s">
        <v>408</v>
      </c>
      <c r="O106" s="72" t="s">
        <v>1864</v>
      </c>
      <c r="P106" s="72" t="s">
        <v>167</v>
      </c>
      <c r="Q106" s="72" t="s">
        <v>409</v>
      </c>
    </row>
    <row r="107" spans="1:17" s="7" customFormat="1" ht="89.25" x14ac:dyDescent="0.25">
      <c r="A107" s="72">
        <v>4.0999999999999996</v>
      </c>
      <c r="B107" s="72" t="s">
        <v>2051</v>
      </c>
      <c r="C107" s="73" t="s">
        <v>2201</v>
      </c>
      <c r="D107" s="74">
        <f>SUM(D108:D130)</f>
        <v>525460</v>
      </c>
      <c r="E107" s="72"/>
      <c r="F107" s="72" t="s">
        <v>410</v>
      </c>
      <c r="G107" s="72" t="s">
        <v>411</v>
      </c>
      <c r="H107" s="73" t="s">
        <v>2707</v>
      </c>
      <c r="I107" s="74" t="s">
        <v>18</v>
      </c>
      <c r="J107" s="80" t="s">
        <v>412</v>
      </c>
      <c r="K107" s="79">
        <v>2022</v>
      </c>
      <c r="L107" s="80" t="s">
        <v>413</v>
      </c>
      <c r="M107" s="80" t="s">
        <v>414</v>
      </c>
      <c r="N107" s="72" t="s">
        <v>408</v>
      </c>
      <c r="O107" s="72" t="s">
        <v>1864</v>
      </c>
      <c r="P107" s="72" t="s">
        <v>167</v>
      </c>
      <c r="Q107" s="72" t="s">
        <v>388</v>
      </c>
    </row>
    <row r="108" spans="1:17" ht="51" x14ac:dyDescent="0.25">
      <c r="A108" s="338" t="s">
        <v>415</v>
      </c>
      <c r="B108" s="349" t="s">
        <v>2038</v>
      </c>
      <c r="C108" s="351" t="s">
        <v>2202</v>
      </c>
      <c r="D108" s="352">
        <v>98250</v>
      </c>
      <c r="E108" s="349" t="s">
        <v>171</v>
      </c>
      <c r="F108" s="349" t="s">
        <v>108</v>
      </c>
      <c r="G108" s="349" t="s">
        <v>2626</v>
      </c>
      <c r="H108" s="131" t="s">
        <v>2709</v>
      </c>
      <c r="I108" s="132" t="s">
        <v>18</v>
      </c>
      <c r="J108" s="133" t="s">
        <v>416</v>
      </c>
      <c r="K108" s="134">
        <v>2018</v>
      </c>
      <c r="L108" s="133">
        <v>45</v>
      </c>
      <c r="M108" s="133">
        <v>80</v>
      </c>
      <c r="N108" s="130" t="s">
        <v>417</v>
      </c>
      <c r="O108" s="130" t="s">
        <v>1864</v>
      </c>
      <c r="P108" s="130" t="s">
        <v>167</v>
      </c>
      <c r="Q108" s="130" t="s">
        <v>383</v>
      </c>
    </row>
    <row r="109" spans="1:17" ht="63.75" x14ac:dyDescent="0.25">
      <c r="A109" s="339"/>
      <c r="B109" s="349"/>
      <c r="C109" s="351"/>
      <c r="D109" s="352"/>
      <c r="E109" s="349"/>
      <c r="F109" s="349"/>
      <c r="G109" s="349"/>
      <c r="H109" s="131" t="s">
        <v>2710</v>
      </c>
      <c r="I109" s="132" t="s">
        <v>18</v>
      </c>
      <c r="J109" s="133" t="s">
        <v>418</v>
      </c>
      <c r="K109" s="134">
        <v>2022</v>
      </c>
      <c r="L109" s="133">
        <v>56</v>
      </c>
      <c r="M109" s="133">
        <v>80</v>
      </c>
      <c r="N109" s="130" t="s">
        <v>417</v>
      </c>
      <c r="O109" s="130" t="s">
        <v>1864</v>
      </c>
      <c r="P109" s="130" t="s">
        <v>167</v>
      </c>
      <c r="Q109" s="130" t="s">
        <v>383</v>
      </c>
    </row>
    <row r="110" spans="1:17" ht="51" x14ac:dyDescent="0.25">
      <c r="A110" s="339"/>
      <c r="B110" s="349"/>
      <c r="C110" s="351"/>
      <c r="D110" s="352"/>
      <c r="E110" s="349"/>
      <c r="F110" s="349"/>
      <c r="G110" s="349"/>
      <c r="H110" s="131" t="s">
        <v>2711</v>
      </c>
      <c r="I110" s="132" t="s">
        <v>18</v>
      </c>
      <c r="J110" s="133">
        <v>7</v>
      </c>
      <c r="K110" s="134">
        <v>2022</v>
      </c>
      <c r="L110" s="133">
        <v>40</v>
      </c>
      <c r="M110" s="133">
        <v>62</v>
      </c>
      <c r="N110" s="130" t="s">
        <v>417</v>
      </c>
      <c r="O110" s="130" t="s">
        <v>1864</v>
      </c>
      <c r="P110" s="130" t="s">
        <v>167</v>
      </c>
      <c r="Q110" s="130" t="s">
        <v>383</v>
      </c>
    </row>
    <row r="111" spans="1:17" ht="51" x14ac:dyDescent="0.25">
      <c r="A111" s="339"/>
      <c r="B111" s="349"/>
      <c r="C111" s="351"/>
      <c r="D111" s="352"/>
      <c r="E111" s="349"/>
      <c r="F111" s="349"/>
      <c r="G111" s="349"/>
      <c r="H111" s="131" t="s">
        <v>2713</v>
      </c>
      <c r="I111" s="132" t="s">
        <v>18</v>
      </c>
      <c r="J111" s="133">
        <v>12</v>
      </c>
      <c r="K111" s="134" t="s">
        <v>243</v>
      </c>
      <c r="L111" s="133">
        <v>32</v>
      </c>
      <c r="M111" s="133">
        <v>56</v>
      </c>
      <c r="N111" s="130" t="s">
        <v>417</v>
      </c>
      <c r="O111" s="130" t="s">
        <v>1864</v>
      </c>
      <c r="P111" s="130" t="s">
        <v>167</v>
      </c>
      <c r="Q111" s="130" t="s">
        <v>383</v>
      </c>
    </row>
    <row r="112" spans="1:17" ht="38.25" x14ac:dyDescent="0.25">
      <c r="A112" s="340"/>
      <c r="B112" s="349"/>
      <c r="C112" s="351"/>
      <c r="D112" s="352"/>
      <c r="E112" s="349"/>
      <c r="F112" s="349"/>
      <c r="G112" s="349"/>
      <c r="H112" s="131" t="s">
        <v>2715</v>
      </c>
      <c r="I112" s="132" t="s">
        <v>18</v>
      </c>
      <c r="J112" s="133" t="s">
        <v>165</v>
      </c>
      <c r="K112" s="134" t="s">
        <v>165</v>
      </c>
      <c r="L112" s="133" t="s">
        <v>1861</v>
      </c>
      <c r="M112" s="133" t="s">
        <v>1862</v>
      </c>
      <c r="N112" s="130" t="s">
        <v>419</v>
      </c>
      <c r="O112" s="130" t="s">
        <v>380</v>
      </c>
      <c r="P112" s="130" t="s">
        <v>167</v>
      </c>
      <c r="Q112" s="130" t="s">
        <v>420</v>
      </c>
    </row>
    <row r="113" spans="1:17" ht="63.75" x14ac:dyDescent="0.25">
      <c r="A113" s="338" t="s">
        <v>421</v>
      </c>
      <c r="B113" s="349" t="s">
        <v>2039</v>
      </c>
      <c r="C113" s="351" t="s">
        <v>2203</v>
      </c>
      <c r="D113" s="352">
        <v>115260</v>
      </c>
      <c r="E113" s="338" t="s">
        <v>17</v>
      </c>
      <c r="F113" s="338" t="s">
        <v>108</v>
      </c>
      <c r="G113" s="338" t="s">
        <v>422</v>
      </c>
      <c r="H113" s="131" t="s">
        <v>2716</v>
      </c>
      <c r="I113" s="132" t="s">
        <v>30</v>
      </c>
      <c r="J113" s="133">
        <v>28.1</v>
      </c>
      <c r="K113" s="134">
        <v>2022</v>
      </c>
      <c r="L113" s="133">
        <v>25</v>
      </c>
      <c r="M113" s="133">
        <v>20</v>
      </c>
      <c r="N113" s="130" t="s">
        <v>417</v>
      </c>
      <c r="O113" s="130" t="s">
        <v>1867</v>
      </c>
      <c r="P113" s="130" t="s">
        <v>167</v>
      </c>
      <c r="Q113" s="130" t="s">
        <v>388</v>
      </c>
    </row>
    <row r="114" spans="1:17" ht="63.75" x14ac:dyDescent="0.25">
      <c r="A114" s="340"/>
      <c r="B114" s="349"/>
      <c r="C114" s="351"/>
      <c r="D114" s="352"/>
      <c r="E114" s="340"/>
      <c r="F114" s="340"/>
      <c r="G114" s="340"/>
      <c r="H114" s="131" t="s">
        <v>2717</v>
      </c>
      <c r="I114" s="132" t="s">
        <v>30</v>
      </c>
      <c r="J114" s="133">
        <v>31.7</v>
      </c>
      <c r="K114" s="134">
        <v>2022</v>
      </c>
      <c r="L114" s="133">
        <v>30</v>
      </c>
      <c r="M114" s="133">
        <v>25</v>
      </c>
      <c r="N114" s="130" t="s">
        <v>417</v>
      </c>
      <c r="O114" s="130" t="s">
        <v>423</v>
      </c>
      <c r="P114" s="130" t="s">
        <v>167</v>
      </c>
      <c r="Q114" s="130" t="s">
        <v>388</v>
      </c>
    </row>
    <row r="115" spans="1:17" ht="38.25" x14ac:dyDescent="0.25">
      <c r="A115" s="338" t="s">
        <v>424</v>
      </c>
      <c r="B115" s="349" t="s">
        <v>2041</v>
      </c>
      <c r="C115" s="351" t="s">
        <v>2205</v>
      </c>
      <c r="D115" s="352">
        <v>168200</v>
      </c>
      <c r="E115" s="349" t="s">
        <v>171</v>
      </c>
      <c r="F115" s="349" t="s">
        <v>108</v>
      </c>
      <c r="G115" s="349" t="s">
        <v>425</v>
      </c>
      <c r="H115" s="131" t="s">
        <v>2718</v>
      </c>
      <c r="I115" s="132" t="s">
        <v>18</v>
      </c>
      <c r="J115" s="133" t="s">
        <v>426</v>
      </c>
      <c r="K115" s="134">
        <v>2021</v>
      </c>
      <c r="L115" s="133" t="s">
        <v>427</v>
      </c>
      <c r="M115" s="133">
        <v>100</v>
      </c>
      <c r="N115" s="130" t="s">
        <v>417</v>
      </c>
      <c r="O115" s="130" t="s">
        <v>1864</v>
      </c>
      <c r="P115" s="130" t="s">
        <v>167</v>
      </c>
      <c r="Q115" s="130" t="s">
        <v>108</v>
      </c>
    </row>
    <row r="116" spans="1:17" ht="38.25" x14ac:dyDescent="0.25">
      <c r="A116" s="339"/>
      <c r="B116" s="349"/>
      <c r="C116" s="351"/>
      <c r="D116" s="352"/>
      <c r="E116" s="349"/>
      <c r="F116" s="349"/>
      <c r="G116" s="349"/>
      <c r="H116" s="131" t="s">
        <v>2719</v>
      </c>
      <c r="I116" s="132" t="s">
        <v>18</v>
      </c>
      <c r="J116" s="133">
        <v>23</v>
      </c>
      <c r="K116" s="134">
        <v>2020</v>
      </c>
      <c r="L116" s="133">
        <v>42</v>
      </c>
      <c r="M116" s="133">
        <v>80</v>
      </c>
      <c r="N116" s="130" t="s">
        <v>417</v>
      </c>
      <c r="O116" s="130" t="s">
        <v>1864</v>
      </c>
      <c r="P116" s="130" t="s">
        <v>167</v>
      </c>
      <c r="Q116" s="130" t="s">
        <v>108</v>
      </c>
    </row>
    <row r="117" spans="1:17" ht="38.25" x14ac:dyDescent="0.25">
      <c r="A117" s="339"/>
      <c r="B117" s="349"/>
      <c r="C117" s="351"/>
      <c r="D117" s="352"/>
      <c r="E117" s="349"/>
      <c r="F117" s="349"/>
      <c r="G117" s="349"/>
      <c r="H117" s="131" t="s">
        <v>2720</v>
      </c>
      <c r="I117" s="132" t="s">
        <v>18</v>
      </c>
      <c r="J117" s="133">
        <v>56</v>
      </c>
      <c r="K117" s="134">
        <v>2020</v>
      </c>
      <c r="L117" s="133">
        <v>65</v>
      </c>
      <c r="M117" s="133">
        <v>82</v>
      </c>
      <c r="N117" s="130" t="s">
        <v>419</v>
      </c>
      <c r="O117" s="130" t="s">
        <v>1864</v>
      </c>
      <c r="P117" s="130" t="s">
        <v>167</v>
      </c>
      <c r="Q117" s="130" t="s">
        <v>108</v>
      </c>
    </row>
    <row r="118" spans="1:17" ht="38.25" x14ac:dyDescent="0.25">
      <c r="A118" s="340"/>
      <c r="B118" s="349"/>
      <c r="C118" s="351"/>
      <c r="D118" s="352"/>
      <c r="E118" s="349"/>
      <c r="F118" s="349"/>
      <c r="G118" s="349"/>
      <c r="H118" s="131" t="s">
        <v>428</v>
      </c>
      <c r="I118" s="132" t="s">
        <v>18</v>
      </c>
      <c r="J118" s="133" t="s">
        <v>165</v>
      </c>
      <c r="K118" s="134" t="s">
        <v>165</v>
      </c>
      <c r="L118" s="133">
        <v>60</v>
      </c>
      <c r="M118" s="133">
        <v>100</v>
      </c>
      <c r="N118" s="130" t="s">
        <v>429</v>
      </c>
      <c r="O118" s="130" t="s">
        <v>1864</v>
      </c>
      <c r="P118" s="130" t="s">
        <v>167</v>
      </c>
      <c r="Q118" s="130" t="s">
        <v>108</v>
      </c>
    </row>
    <row r="119" spans="1:17" ht="38.25" x14ac:dyDescent="0.25">
      <c r="A119" s="338" t="s">
        <v>430</v>
      </c>
      <c r="B119" s="349" t="s">
        <v>2042</v>
      </c>
      <c r="C119" s="351" t="s">
        <v>1854</v>
      </c>
      <c r="D119" s="352">
        <v>87200</v>
      </c>
      <c r="E119" s="338" t="s">
        <v>17</v>
      </c>
      <c r="F119" s="349" t="s">
        <v>431</v>
      </c>
      <c r="G119" s="349" t="s">
        <v>154</v>
      </c>
      <c r="H119" s="131" t="s">
        <v>2722</v>
      </c>
      <c r="I119" s="132" t="s">
        <v>446</v>
      </c>
      <c r="J119" s="133" t="s">
        <v>1964</v>
      </c>
      <c r="K119" s="134">
        <v>2021</v>
      </c>
      <c r="L119" s="133">
        <v>15</v>
      </c>
      <c r="M119" s="133">
        <v>30</v>
      </c>
      <c r="N119" s="130" t="s">
        <v>382</v>
      </c>
      <c r="O119" s="130" t="s">
        <v>1864</v>
      </c>
      <c r="P119" s="130" t="s">
        <v>167</v>
      </c>
      <c r="Q119" s="130" t="s">
        <v>108</v>
      </c>
    </row>
    <row r="120" spans="1:17" ht="38.25" x14ac:dyDescent="0.25">
      <c r="A120" s="339"/>
      <c r="B120" s="349"/>
      <c r="C120" s="351"/>
      <c r="D120" s="352"/>
      <c r="E120" s="339"/>
      <c r="F120" s="349"/>
      <c r="G120" s="349"/>
      <c r="H120" s="131" t="s">
        <v>2723</v>
      </c>
      <c r="I120" s="132" t="s">
        <v>18</v>
      </c>
      <c r="J120" s="133">
        <v>13</v>
      </c>
      <c r="K120" s="134">
        <v>2021</v>
      </c>
      <c r="L120" s="133">
        <v>60</v>
      </c>
      <c r="M120" s="133">
        <v>100</v>
      </c>
      <c r="N120" s="130" t="s">
        <v>382</v>
      </c>
      <c r="O120" s="130" t="s">
        <v>1864</v>
      </c>
      <c r="P120" s="130" t="s">
        <v>167</v>
      </c>
      <c r="Q120" s="130" t="s">
        <v>108</v>
      </c>
    </row>
    <row r="121" spans="1:17" ht="102" x14ac:dyDescent="0.25">
      <c r="A121" s="339"/>
      <c r="B121" s="349"/>
      <c r="C121" s="351"/>
      <c r="D121" s="352"/>
      <c r="E121" s="339"/>
      <c r="F121" s="349"/>
      <c r="G121" s="349"/>
      <c r="H121" s="131" t="s">
        <v>2724</v>
      </c>
      <c r="I121" s="132" t="s">
        <v>18</v>
      </c>
      <c r="J121" s="133" t="s">
        <v>432</v>
      </c>
      <c r="K121" s="134">
        <v>2020</v>
      </c>
      <c r="L121" s="133">
        <v>50</v>
      </c>
      <c r="M121" s="133">
        <v>60</v>
      </c>
      <c r="N121" s="130" t="s">
        <v>382</v>
      </c>
      <c r="O121" s="130" t="s">
        <v>1868</v>
      </c>
      <c r="P121" s="130" t="s">
        <v>167</v>
      </c>
      <c r="Q121" s="130" t="s">
        <v>108</v>
      </c>
    </row>
    <row r="122" spans="1:17" ht="63.75" x14ac:dyDescent="0.25">
      <c r="A122" s="339"/>
      <c r="B122" s="349"/>
      <c r="C122" s="351"/>
      <c r="D122" s="352"/>
      <c r="E122" s="339"/>
      <c r="F122" s="349"/>
      <c r="G122" s="349"/>
      <c r="H122" s="131" t="s">
        <v>2725</v>
      </c>
      <c r="I122" s="132" t="s">
        <v>18</v>
      </c>
      <c r="J122" s="133" t="s">
        <v>433</v>
      </c>
      <c r="K122" s="134">
        <v>2020</v>
      </c>
      <c r="L122" s="133">
        <v>30</v>
      </c>
      <c r="M122" s="133">
        <v>60</v>
      </c>
      <c r="N122" s="130" t="s">
        <v>382</v>
      </c>
      <c r="O122" s="130" t="s">
        <v>1864</v>
      </c>
      <c r="P122" s="130" t="s">
        <v>167</v>
      </c>
      <c r="Q122" s="130" t="s">
        <v>108</v>
      </c>
    </row>
    <row r="123" spans="1:17" ht="38.25" x14ac:dyDescent="0.25">
      <c r="A123" s="339"/>
      <c r="B123" s="349"/>
      <c r="C123" s="351"/>
      <c r="D123" s="352"/>
      <c r="E123" s="339"/>
      <c r="F123" s="349"/>
      <c r="G123" s="349"/>
      <c r="H123" s="131" t="s">
        <v>2726</v>
      </c>
      <c r="I123" s="132" t="s">
        <v>18</v>
      </c>
      <c r="J123" s="133" t="s">
        <v>165</v>
      </c>
      <c r="K123" s="134" t="s">
        <v>165</v>
      </c>
      <c r="L123" s="133">
        <v>30</v>
      </c>
      <c r="M123" s="133">
        <v>60</v>
      </c>
      <c r="N123" s="130" t="s">
        <v>382</v>
      </c>
      <c r="O123" s="130" t="s">
        <v>1864</v>
      </c>
      <c r="P123" s="130" t="s">
        <v>167</v>
      </c>
      <c r="Q123" s="130" t="s">
        <v>108</v>
      </c>
    </row>
    <row r="124" spans="1:17" ht="76.5" x14ac:dyDescent="0.25">
      <c r="A124" s="339"/>
      <c r="B124" s="349"/>
      <c r="C124" s="351"/>
      <c r="D124" s="352"/>
      <c r="E124" s="339"/>
      <c r="F124" s="349"/>
      <c r="G124" s="349"/>
      <c r="H124" s="131" t="s">
        <v>2727</v>
      </c>
      <c r="I124" s="132" t="s">
        <v>18</v>
      </c>
      <c r="J124" s="133" t="s">
        <v>1920</v>
      </c>
      <c r="K124" s="134" t="s">
        <v>434</v>
      </c>
      <c r="L124" s="133" t="s">
        <v>1905</v>
      </c>
      <c r="M124" s="133" t="s">
        <v>1906</v>
      </c>
      <c r="N124" s="130" t="s">
        <v>435</v>
      </c>
      <c r="O124" s="130" t="s">
        <v>436</v>
      </c>
      <c r="P124" s="130" t="s">
        <v>437</v>
      </c>
      <c r="Q124" s="130" t="s">
        <v>438</v>
      </c>
    </row>
    <row r="125" spans="1:17" ht="38.25" x14ac:dyDescent="0.25">
      <c r="A125" s="340"/>
      <c r="B125" s="349"/>
      <c r="C125" s="351"/>
      <c r="D125" s="352"/>
      <c r="E125" s="340"/>
      <c r="F125" s="349"/>
      <c r="G125" s="349"/>
      <c r="H125" s="131" t="s">
        <v>439</v>
      </c>
      <c r="I125" s="132" t="s">
        <v>30</v>
      </c>
      <c r="J125" s="133" t="s">
        <v>440</v>
      </c>
      <c r="K125" s="134">
        <v>2022</v>
      </c>
      <c r="L125" s="133" t="s">
        <v>1969</v>
      </c>
      <c r="M125" s="133" t="s">
        <v>1970</v>
      </c>
      <c r="N125" s="130" t="s">
        <v>441</v>
      </c>
      <c r="O125" s="130" t="s">
        <v>436</v>
      </c>
      <c r="P125" s="130" t="s">
        <v>167</v>
      </c>
      <c r="Q125" s="130" t="s">
        <v>442</v>
      </c>
    </row>
    <row r="126" spans="1:17" ht="63.75" x14ac:dyDescent="0.25">
      <c r="A126" s="338" t="s">
        <v>443</v>
      </c>
      <c r="B126" s="338" t="s">
        <v>444</v>
      </c>
      <c r="C126" s="351" t="s">
        <v>2208</v>
      </c>
      <c r="D126" s="352">
        <v>56550</v>
      </c>
      <c r="E126" s="365" t="s">
        <v>17</v>
      </c>
      <c r="F126" s="209" t="s">
        <v>108</v>
      </c>
      <c r="G126" s="130" t="s">
        <v>445</v>
      </c>
      <c r="H126" s="131" t="s">
        <v>2015</v>
      </c>
      <c r="I126" s="132" t="s">
        <v>18</v>
      </c>
      <c r="J126" s="133" t="s">
        <v>447</v>
      </c>
      <c r="K126" s="134">
        <v>2020</v>
      </c>
      <c r="L126" s="133" t="s">
        <v>1943</v>
      </c>
      <c r="M126" s="133" t="s">
        <v>1944</v>
      </c>
      <c r="N126" s="388" t="s">
        <v>2563</v>
      </c>
      <c r="O126" s="349" t="s">
        <v>1869</v>
      </c>
      <c r="P126" s="130" t="s">
        <v>167</v>
      </c>
      <c r="Q126" s="130" t="s">
        <v>438</v>
      </c>
    </row>
    <row r="127" spans="1:17" ht="63.75" customHeight="1" x14ac:dyDescent="0.25">
      <c r="A127" s="339"/>
      <c r="B127" s="339"/>
      <c r="C127" s="351"/>
      <c r="D127" s="352"/>
      <c r="E127" s="366"/>
      <c r="F127" s="209" t="s">
        <v>108</v>
      </c>
      <c r="G127" s="130" t="s">
        <v>445</v>
      </c>
      <c r="H127" s="131" t="s">
        <v>1998</v>
      </c>
      <c r="I127" s="132" t="s">
        <v>18</v>
      </c>
      <c r="J127" s="133" t="s">
        <v>165</v>
      </c>
      <c r="K127" s="134" t="s">
        <v>165</v>
      </c>
      <c r="L127" s="133">
        <v>50</v>
      </c>
      <c r="M127" s="133">
        <v>85</v>
      </c>
      <c r="N127" s="388"/>
      <c r="O127" s="349"/>
      <c r="P127" s="130" t="s">
        <v>167</v>
      </c>
      <c r="Q127" s="130" t="s">
        <v>448</v>
      </c>
    </row>
    <row r="128" spans="1:17" ht="38.25" x14ac:dyDescent="0.25">
      <c r="A128" s="339"/>
      <c r="B128" s="339"/>
      <c r="C128" s="351"/>
      <c r="D128" s="352"/>
      <c r="E128" s="366"/>
      <c r="F128" s="209" t="s">
        <v>108</v>
      </c>
      <c r="G128" s="130" t="s">
        <v>449</v>
      </c>
      <c r="H128" s="131" t="s">
        <v>1999</v>
      </c>
      <c r="I128" s="132" t="s">
        <v>30</v>
      </c>
      <c r="J128" s="133" t="s">
        <v>165</v>
      </c>
      <c r="K128" s="134" t="s">
        <v>165</v>
      </c>
      <c r="L128" s="133" t="s">
        <v>1965</v>
      </c>
      <c r="M128" s="133" t="s">
        <v>1966</v>
      </c>
      <c r="N128" s="388"/>
      <c r="O128" s="349"/>
      <c r="P128" s="130" t="s">
        <v>167</v>
      </c>
      <c r="Q128" s="130" t="s">
        <v>448</v>
      </c>
    </row>
    <row r="129" spans="1:17" ht="63.75" x14ac:dyDescent="0.25">
      <c r="A129" s="339"/>
      <c r="B129" s="339"/>
      <c r="C129" s="351"/>
      <c r="D129" s="352"/>
      <c r="E129" s="366"/>
      <c r="F129" s="365" t="s">
        <v>108</v>
      </c>
      <c r="G129" s="349" t="s">
        <v>445</v>
      </c>
      <c r="H129" s="160" t="s">
        <v>2698</v>
      </c>
      <c r="I129" s="132" t="s">
        <v>18</v>
      </c>
      <c r="J129" s="133" t="s">
        <v>450</v>
      </c>
      <c r="K129" s="134">
        <v>2021</v>
      </c>
      <c r="L129" s="133" t="s">
        <v>1967</v>
      </c>
      <c r="M129" s="133" t="s">
        <v>1968</v>
      </c>
      <c r="N129" s="388"/>
      <c r="O129" s="349"/>
      <c r="P129" s="130" t="s">
        <v>167</v>
      </c>
      <c r="Q129" s="130" t="s">
        <v>438</v>
      </c>
    </row>
    <row r="130" spans="1:17" ht="63.75" x14ac:dyDescent="0.25">
      <c r="A130" s="340"/>
      <c r="B130" s="340"/>
      <c r="C130" s="351"/>
      <c r="D130" s="352"/>
      <c r="E130" s="367"/>
      <c r="F130" s="367"/>
      <c r="G130" s="349"/>
      <c r="H130" s="131" t="s">
        <v>2697</v>
      </c>
      <c r="I130" s="132" t="s">
        <v>18</v>
      </c>
      <c r="J130" s="133" t="s">
        <v>451</v>
      </c>
      <c r="K130" s="134">
        <v>2021</v>
      </c>
      <c r="L130" s="133" t="s">
        <v>1916</v>
      </c>
      <c r="M130" s="133" t="s">
        <v>1917</v>
      </c>
      <c r="N130" s="130" t="s">
        <v>1870</v>
      </c>
      <c r="O130" s="130" t="s">
        <v>1869</v>
      </c>
      <c r="P130" s="130" t="s">
        <v>167</v>
      </c>
      <c r="Q130" s="130" t="s">
        <v>438</v>
      </c>
    </row>
    <row r="131" spans="1:17" s="7" customFormat="1" ht="89.25" x14ac:dyDescent="0.25">
      <c r="A131" s="72">
        <v>5</v>
      </c>
      <c r="B131" s="72">
        <v>2</v>
      </c>
      <c r="C131" s="73" t="s">
        <v>2209</v>
      </c>
      <c r="D131" s="74">
        <f>SUM(D132+D153)</f>
        <v>299886</v>
      </c>
      <c r="E131" s="72"/>
      <c r="F131" s="72"/>
      <c r="G131" s="72"/>
      <c r="H131" s="73" t="s">
        <v>452</v>
      </c>
      <c r="I131" s="74" t="s">
        <v>18</v>
      </c>
      <c r="J131" s="80">
        <v>0.73599999999999999</v>
      </c>
      <c r="K131" s="79">
        <v>2020</v>
      </c>
      <c r="L131" s="80">
        <v>0.85</v>
      </c>
      <c r="M131" s="80">
        <v>0.92</v>
      </c>
      <c r="N131" s="72" t="s">
        <v>408</v>
      </c>
      <c r="O131" s="72" t="s">
        <v>1864</v>
      </c>
      <c r="P131" s="72" t="s">
        <v>167</v>
      </c>
      <c r="Q131" s="72" t="s">
        <v>388</v>
      </c>
    </row>
    <row r="132" spans="1:17" s="7" customFormat="1" ht="89.25" x14ac:dyDescent="0.25">
      <c r="A132" s="368">
        <v>5.0999999999999996</v>
      </c>
      <c r="B132" s="384">
        <v>2.1</v>
      </c>
      <c r="C132" s="385" t="s">
        <v>2210</v>
      </c>
      <c r="D132" s="375">
        <f>SUM(D135:D152)</f>
        <v>168450</v>
      </c>
      <c r="E132" s="368"/>
      <c r="F132" s="368" t="s">
        <v>410</v>
      </c>
      <c r="G132" s="368" t="s">
        <v>154</v>
      </c>
      <c r="H132" s="73" t="s">
        <v>453</v>
      </c>
      <c r="I132" s="74" t="s">
        <v>18</v>
      </c>
      <c r="J132" s="80" t="s">
        <v>165</v>
      </c>
      <c r="K132" s="79" t="s">
        <v>165</v>
      </c>
      <c r="L132" s="80">
        <v>43</v>
      </c>
      <c r="M132" s="80">
        <v>80</v>
      </c>
      <c r="N132" s="72" t="s">
        <v>408</v>
      </c>
      <c r="O132" s="72" t="s">
        <v>1864</v>
      </c>
      <c r="P132" s="72" t="s">
        <v>167</v>
      </c>
      <c r="Q132" s="72" t="s">
        <v>388</v>
      </c>
    </row>
    <row r="133" spans="1:17" s="7" customFormat="1" ht="51" x14ac:dyDescent="0.25">
      <c r="A133" s="369"/>
      <c r="B133" s="384"/>
      <c r="C133" s="385"/>
      <c r="D133" s="375"/>
      <c r="E133" s="369"/>
      <c r="F133" s="369"/>
      <c r="G133" s="369"/>
      <c r="H133" s="73" t="s">
        <v>2696</v>
      </c>
      <c r="I133" s="74" t="s">
        <v>18</v>
      </c>
      <c r="J133" s="80">
        <v>60.7</v>
      </c>
      <c r="K133" s="79">
        <v>2021</v>
      </c>
      <c r="L133" s="80">
        <v>71</v>
      </c>
      <c r="M133" s="80">
        <v>89</v>
      </c>
      <c r="N133" s="72" t="s">
        <v>1871</v>
      </c>
      <c r="O133" s="72" t="s">
        <v>1873</v>
      </c>
      <c r="P133" s="72" t="s">
        <v>167</v>
      </c>
      <c r="Q133" s="72" t="s">
        <v>388</v>
      </c>
    </row>
    <row r="134" spans="1:17" s="7" customFormat="1" ht="51" x14ac:dyDescent="0.25">
      <c r="A134" s="370"/>
      <c r="B134" s="384"/>
      <c r="C134" s="385"/>
      <c r="D134" s="375"/>
      <c r="E134" s="370"/>
      <c r="F134" s="370"/>
      <c r="G134" s="370"/>
      <c r="H134" s="73" t="s">
        <v>2020</v>
      </c>
      <c r="I134" s="74" t="s">
        <v>18</v>
      </c>
      <c r="J134" s="80">
        <v>36.700000000000003</v>
      </c>
      <c r="K134" s="79">
        <v>2021</v>
      </c>
      <c r="L134" s="80">
        <v>50</v>
      </c>
      <c r="M134" s="80">
        <v>80</v>
      </c>
      <c r="N134" s="72" t="s">
        <v>1874</v>
      </c>
      <c r="O134" s="72" t="s">
        <v>1873</v>
      </c>
      <c r="P134" s="72" t="s">
        <v>167</v>
      </c>
      <c r="Q134" s="72" t="s">
        <v>388</v>
      </c>
    </row>
    <row r="135" spans="1:17" ht="38.25" x14ac:dyDescent="0.25">
      <c r="A135" s="338" t="s">
        <v>454</v>
      </c>
      <c r="B135" s="349" t="s">
        <v>2044</v>
      </c>
      <c r="C135" s="351" t="s">
        <v>2212</v>
      </c>
      <c r="D135" s="352">
        <v>100000</v>
      </c>
      <c r="E135" s="349" t="s">
        <v>171</v>
      </c>
      <c r="F135" s="349" t="s">
        <v>108</v>
      </c>
      <c r="G135" s="349" t="s">
        <v>455</v>
      </c>
      <c r="H135" s="131" t="s">
        <v>2021</v>
      </c>
      <c r="I135" s="132" t="s">
        <v>30</v>
      </c>
      <c r="J135" s="133">
        <v>32.1</v>
      </c>
      <c r="K135" s="134">
        <v>2022</v>
      </c>
      <c r="L135" s="133">
        <v>30</v>
      </c>
      <c r="M135" s="133">
        <v>25</v>
      </c>
      <c r="N135" s="130" t="s">
        <v>417</v>
      </c>
      <c r="O135" s="130" t="s">
        <v>1864</v>
      </c>
      <c r="P135" s="130" t="s">
        <v>167</v>
      </c>
      <c r="Q135" s="130" t="s">
        <v>388</v>
      </c>
    </row>
    <row r="136" spans="1:17" ht="63.75" x14ac:dyDescent="0.25">
      <c r="A136" s="339"/>
      <c r="B136" s="349"/>
      <c r="C136" s="351"/>
      <c r="D136" s="352"/>
      <c r="E136" s="349"/>
      <c r="F136" s="349"/>
      <c r="G136" s="349"/>
      <c r="H136" s="131" t="s">
        <v>2695</v>
      </c>
      <c r="I136" s="132" t="s">
        <v>18</v>
      </c>
      <c r="J136" s="133" t="s">
        <v>456</v>
      </c>
      <c r="K136" s="134">
        <v>2021</v>
      </c>
      <c r="L136" s="133">
        <v>30</v>
      </c>
      <c r="M136" s="133">
        <v>80</v>
      </c>
      <c r="N136" s="130" t="s">
        <v>457</v>
      </c>
      <c r="O136" s="130" t="s">
        <v>436</v>
      </c>
      <c r="P136" s="130" t="s">
        <v>167</v>
      </c>
      <c r="Q136" s="130" t="s">
        <v>388</v>
      </c>
    </row>
    <row r="137" spans="1:17" ht="63.75" x14ac:dyDescent="0.25">
      <c r="A137" s="339"/>
      <c r="B137" s="349"/>
      <c r="C137" s="351"/>
      <c r="D137" s="352"/>
      <c r="E137" s="349"/>
      <c r="F137" s="349"/>
      <c r="G137" s="349"/>
      <c r="H137" s="131" t="s">
        <v>2692</v>
      </c>
      <c r="I137" s="132" t="s">
        <v>18</v>
      </c>
      <c r="J137" s="133" t="s">
        <v>165</v>
      </c>
      <c r="K137" s="134" t="s">
        <v>165</v>
      </c>
      <c r="L137" s="133">
        <v>60</v>
      </c>
      <c r="M137" s="133">
        <v>95</v>
      </c>
      <c r="N137" s="130" t="s">
        <v>1875</v>
      </c>
      <c r="O137" s="130" t="s">
        <v>436</v>
      </c>
      <c r="P137" s="130" t="s">
        <v>167</v>
      </c>
      <c r="Q137" s="130" t="s">
        <v>388</v>
      </c>
    </row>
    <row r="138" spans="1:17" ht="38.25" x14ac:dyDescent="0.25">
      <c r="A138" s="339"/>
      <c r="B138" s="349"/>
      <c r="C138" s="351"/>
      <c r="D138" s="352"/>
      <c r="E138" s="349"/>
      <c r="F138" s="349"/>
      <c r="G138" s="349"/>
      <c r="H138" s="131" t="s">
        <v>2689</v>
      </c>
      <c r="I138" s="132" t="s">
        <v>18</v>
      </c>
      <c r="J138" s="133" t="s">
        <v>165</v>
      </c>
      <c r="K138" s="134" t="s">
        <v>165</v>
      </c>
      <c r="L138" s="133" t="s">
        <v>165</v>
      </c>
      <c r="M138" s="133" t="s">
        <v>165</v>
      </c>
      <c r="N138" s="130" t="s">
        <v>419</v>
      </c>
      <c r="O138" s="130" t="s">
        <v>1864</v>
      </c>
      <c r="P138" s="130" t="s">
        <v>167</v>
      </c>
      <c r="Q138" s="130" t="s">
        <v>108</v>
      </c>
    </row>
    <row r="139" spans="1:17" ht="140.25" x14ac:dyDescent="0.25">
      <c r="A139" s="340"/>
      <c r="B139" s="349"/>
      <c r="C139" s="351"/>
      <c r="D139" s="352"/>
      <c r="E139" s="349"/>
      <c r="F139" s="349"/>
      <c r="G139" s="349"/>
      <c r="H139" s="131" t="s">
        <v>458</v>
      </c>
      <c r="I139" s="132" t="s">
        <v>18</v>
      </c>
      <c r="J139" s="133">
        <v>20.6</v>
      </c>
      <c r="K139" s="134">
        <v>2022</v>
      </c>
      <c r="L139" s="133">
        <v>50</v>
      </c>
      <c r="M139" s="133">
        <v>80</v>
      </c>
      <c r="N139" s="130" t="s">
        <v>459</v>
      </c>
      <c r="O139" s="130" t="s">
        <v>460</v>
      </c>
      <c r="P139" s="130" t="s">
        <v>152</v>
      </c>
      <c r="Q139" s="130" t="s">
        <v>388</v>
      </c>
    </row>
    <row r="140" spans="1:17" ht="89.25" x14ac:dyDescent="0.25">
      <c r="A140" s="338" t="s">
        <v>461</v>
      </c>
      <c r="B140" s="349" t="s">
        <v>2045</v>
      </c>
      <c r="C140" s="351" t="s">
        <v>2213</v>
      </c>
      <c r="D140" s="352">
        <v>5600</v>
      </c>
      <c r="E140" s="349" t="s">
        <v>379</v>
      </c>
      <c r="F140" s="349" t="s">
        <v>108</v>
      </c>
      <c r="G140" s="349" t="s">
        <v>154</v>
      </c>
      <c r="H140" s="131" t="s">
        <v>2022</v>
      </c>
      <c r="I140" s="132" t="s">
        <v>30</v>
      </c>
      <c r="J140" s="133" t="s">
        <v>462</v>
      </c>
      <c r="K140" s="134">
        <v>2019</v>
      </c>
      <c r="L140" s="133">
        <v>3</v>
      </c>
      <c r="M140" s="133">
        <v>5</v>
      </c>
      <c r="N140" s="130" t="s">
        <v>463</v>
      </c>
      <c r="O140" s="130" t="s">
        <v>460</v>
      </c>
      <c r="P140" s="130" t="s">
        <v>152</v>
      </c>
      <c r="Q140" s="130" t="s">
        <v>388</v>
      </c>
    </row>
    <row r="141" spans="1:17" ht="89.25" x14ac:dyDescent="0.25">
      <c r="A141" s="340"/>
      <c r="B141" s="349"/>
      <c r="C141" s="351"/>
      <c r="D141" s="352"/>
      <c r="E141" s="349"/>
      <c r="F141" s="349"/>
      <c r="G141" s="349"/>
      <c r="H141" s="131" t="s">
        <v>2023</v>
      </c>
      <c r="I141" s="132" t="s">
        <v>30</v>
      </c>
      <c r="J141" s="133" t="s">
        <v>462</v>
      </c>
      <c r="K141" s="134">
        <v>2019</v>
      </c>
      <c r="L141" s="133">
        <v>3</v>
      </c>
      <c r="M141" s="133">
        <v>5</v>
      </c>
      <c r="N141" s="130" t="s">
        <v>463</v>
      </c>
      <c r="O141" s="130" t="s">
        <v>460</v>
      </c>
      <c r="P141" s="130" t="s">
        <v>152</v>
      </c>
      <c r="Q141" s="130" t="s">
        <v>388</v>
      </c>
    </row>
    <row r="142" spans="1:17" ht="89.25" x14ac:dyDescent="0.25">
      <c r="A142" s="338" t="s">
        <v>464</v>
      </c>
      <c r="B142" s="349" t="s">
        <v>2046</v>
      </c>
      <c r="C142" s="351" t="s">
        <v>2215</v>
      </c>
      <c r="D142" s="352">
        <v>5850</v>
      </c>
      <c r="E142" s="338" t="s">
        <v>17</v>
      </c>
      <c r="F142" s="349" t="s">
        <v>108</v>
      </c>
      <c r="G142" s="349" t="s">
        <v>154</v>
      </c>
      <c r="H142" s="131" t="s">
        <v>465</v>
      </c>
      <c r="I142" s="132" t="s">
        <v>30</v>
      </c>
      <c r="J142" s="133" t="s">
        <v>1903</v>
      </c>
      <c r="K142" s="134">
        <v>2020</v>
      </c>
      <c r="L142" s="133" t="s">
        <v>1902</v>
      </c>
      <c r="M142" s="133" t="s">
        <v>466</v>
      </c>
      <c r="N142" s="130" t="s">
        <v>1876</v>
      </c>
      <c r="O142" s="130" t="s">
        <v>1864</v>
      </c>
      <c r="P142" s="130" t="s">
        <v>167</v>
      </c>
      <c r="Q142" s="130" t="s">
        <v>388</v>
      </c>
    </row>
    <row r="143" spans="1:17" ht="89.25" x14ac:dyDescent="0.25">
      <c r="A143" s="339"/>
      <c r="B143" s="349"/>
      <c r="C143" s="351"/>
      <c r="D143" s="352"/>
      <c r="E143" s="339"/>
      <c r="F143" s="349"/>
      <c r="G143" s="349"/>
      <c r="H143" s="131" t="s">
        <v>2024</v>
      </c>
      <c r="I143" s="132" t="s">
        <v>30</v>
      </c>
      <c r="J143" s="133" t="s">
        <v>165</v>
      </c>
      <c r="K143" s="134" t="s">
        <v>165</v>
      </c>
      <c r="L143" s="133">
        <v>1</v>
      </c>
      <c r="M143" s="133">
        <v>2</v>
      </c>
      <c r="N143" s="130" t="s">
        <v>1876</v>
      </c>
      <c r="O143" s="130" t="s">
        <v>1864</v>
      </c>
      <c r="P143" s="130" t="s">
        <v>467</v>
      </c>
      <c r="Q143" s="130" t="s">
        <v>388</v>
      </c>
    </row>
    <row r="144" spans="1:17" ht="89.25" x14ac:dyDescent="0.25">
      <c r="A144" s="340"/>
      <c r="B144" s="349"/>
      <c r="C144" s="351"/>
      <c r="D144" s="352"/>
      <c r="E144" s="340"/>
      <c r="F144" s="349"/>
      <c r="G144" s="349"/>
      <c r="H144" s="131" t="s">
        <v>2686</v>
      </c>
      <c r="I144" s="132" t="s">
        <v>18</v>
      </c>
      <c r="J144" s="133" t="s">
        <v>165</v>
      </c>
      <c r="K144" s="134" t="s">
        <v>165</v>
      </c>
      <c r="L144" s="133">
        <v>30</v>
      </c>
      <c r="M144" s="133">
        <v>60</v>
      </c>
      <c r="N144" s="130" t="s">
        <v>1876</v>
      </c>
      <c r="O144" s="130" t="s">
        <v>1864</v>
      </c>
      <c r="P144" s="130" t="s">
        <v>152</v>
      </c>
      <c r="Q144" s="130" t="s">
        <v>388</v>
      </c>
    </row>
    <row r="145" spans="1:17" ht="25.5" x14ac:dyDescent="0.25">
      <c r="A145" s="338" t="s">
        <v>468</v>
      </c>
      <c r="B145" s="349" t="s">
        <v>2047</v>
      </c>
      <c r="C145" s="351" t="s">
        <v>469</v>
      </c>
      <c r="D145" s="352">
        <v>12000</v>
      </c>
      <c r="E145" s="349" t="s">
        <v>379</v>
      </c>
      <c r="F145" s="349" t="s">
        <v>108</v>
      </c>
      <c r="G145" s="349" t="s">
        <v>470</v>
      </c>
      <c r="H145" s="131" t="s">
        <v>2025</v>
      </c>
      <c r="I145" s="132" t="s">
        <v>18</v>
      </c>
      <c r="J145" s="133" t="s">
        <v>165</v>
      </c>
      <c r="K145" s="133" t="s">
        <v>165</v>
      </c>
      <c r="L145" s="133" t="s">
        <v>165</v>
      </c>
      <c r="M145" s="133" t="s">
        <v>165</v>
      </c>
      <c r="N145" s="130" t="s">
        <v>382</v>
      </c>
      <c r="O145" s="130" t="s">
        <v>436</v>
      </c>
      <c r="P145" s="130" t="s">
        <v>167</v>
      </c>
      <c r="Q145" s="130" t="s">
        <v>108</v>
      </c>
    </row>
    <row r="146" spans="1:17" ht="114.75" x14ac:dyDescent="0.25">
      <c r="A146" s="339"/>
      <c r="B146" s="349"/>
      <c r="C146" s="351"/>
      <c r="D146" s="352"/>
      <c r="E146" s="349"/>
      <c r="F146" s="349"/>
      <c r="G146" s="349"/>
      <c r="H146" s="131" t="s">
        <v>2728</v>
      </c>
      <c r="I146" s="132" t="s">
        <v>18</v>
      </c>
      <c r="J146" s="133" t="s">
        <v>165</v>
      </c>
      <c r="K146" s="134" t="s">
        <v>165</v>
      </c>
      <c r="L146" s="133" t="s">
        <v>1828</v>
      </c>
      <c r="M146" s="133" t="s">
        <v>1829</v>
      </c>
      <c r="N146" s="130" t="s">
        <v>382</v>
      </c>
      <c r="O146" s="130" t="s">
        <v>471</v>
      </c>
      <c r="P146" s="130" t="s">
        <v>167</v>
      </c>
      <c r="Q146" s="130" t="s">
        <v>108</v>
      </c>
    </row>
    <row r="147" spans="1:17" ht="102" x14ac:dyDescent="0.25">
      <c r="A147" s="339"/>
      <c r="B147" s="349"/>
      <c r="C147" s="351"/>
      <c r="D147" s="352"/>
      <c r="E147" s="349"/>
      <c r="F147" s="349"/>
      <c r="G147" s="349"/>
      <c r="H147" s="131" t="s">
        <v>472</v>
      </c>
      <c r="I147" s="132" t="s">
        <v>30</v>
      </c>
      <c r="J147" s="133" t="s">
        <v>473</v>
      </c>
      <c r="K147" s="134">
        <v>2022</v>
      </c>
      <c r="L147" s="143" t="s">
        <v>1831</v>
      </c>
      <c r="M147" s="133" t="s">
        <v>1830</v>
      </c>
      <c r="N147" s="130" t="s">
        <v>474</v>
      </c>
      <c r="O147" s="130" t="s">
        <v>1877</v>
      </c>
      <c r="P147" s="130" t="s">
        <v>167</v>
      </c>
      <c r="Q147" s="130" t="s">
        <v>388</v>
      </c>
    </row>
    <row r="148" spans="1:17" ht="76.5" x14ac:dyDescent="0.25">
      <c r="A148" s="340"/>
      <c r="B148" s="349"/>
      <c r="C148" s="351"/>
      <c r="D148" s="352"/>
      <c r="E148" s="349"/>
      <c r="F148" s="349"/>
      <c r="G148" s="349"/>
      <c r="H148" s="131" t="s">
        <v>2685</v>
      </c>
      <c r="I148" s="132" t="s">
        <v>18</v>
      </c>
      <c r="J148" s="133" t="s">
        <v>165</v>
      </c>
      <c r="K148" s="134" t="s">
        <v>165</v>
      </c>
      <c r="L148" s="133">
        <v>50</v>
      </c>
      <c r="M148" s="133">
        <v>80</v>
      </c>
      <c r="N148" s="130" t="s">
        <v>1878</v>
      </c>
      <c r="O148" s="130" t="s">
        <v>475</v>
      </c>
      <c r="P148" s="130" t="s">
        <v>167</v>
      </c>
      <c r="Q148" s="130" t="s">
        <v>108</v>
      </c>
    </row>
    <row r="149" spans="1:17" ht="38.25" customHeight="1" x14ac:dyDescent="0.25">
      <c r="A149" s="338" t="s">
        <v>476</v>
      </c>
      <c r="B149" s="349" t="s">
        <v>2047</v>
      </c>
      <c r="C149" s="351" t="s">
        <v>1883</v>
      </c>
      <c r="D149" s="352">
        <v>45000</v>
      </c>
      <c r="E149" s="338" t="s">
        <v>477</v>
      </c>
      <c r="F149" s="338" t="s">
        <v>108</v>
      </c>
      <c r="G149" s="338" t="s">
        <v>103</v>
      </c>
      <c r="H149" s="131" t="s">
        <v>478</v>
      </c>
      <c r="I149" s="132" t="s">
        <v>18</v>
      </c>
      <c r="J149" s="133">
        <v>15</v>
      </c>
      <c r="K149" s="134">
        <v>2021</v>
      </c>
      <c r="L149" s="133">
        <v>6.2</v>
      </c>
      <c r="M149" s="133">
        <v>1.3</v>
      </c>
      <c r="N149" s="130" t="s">
        <v>479</v>
      </c>
      <c r="O149" s="130" t="s">
        <v>475</v>
      </c>
      <c r="P149" s="130" t="s">
        <v>167</v>
      </c>
      <c r="Q149" s="130" t="s">
        <v>480</v>
      </c>
    </row>
    <row r="150" spans="1:17" ht="25.5" x14ac:dyDescent="0.25">
      <c r="A150" s="339"/>
      <c r="B150" s="349"/>
      <c r="C150" s="351"/>
      <c r="D150" s="352"/>
      <c r="E150" s="339"/>
      <c r="F150" s="339"/>
      <c r="G150" s="339"/>
      <c r="H150" s="131" t="s">
        <v>481</v>
      </c>
      <c r="I150" s="132" t="s">
        <v>18</v>
      </c>
      <c r="J150" s="133" t="s">
        <v>165</v>
      </c>
      <c r="K150" s="134" t="s">
        <v>165</v>
      </c>
      <c r="L150" s="142">
        <v>5</v>
      </c>
      <c r="M150" s="142">
        <v>2</v>
      </c>
      <c r="N150" s="130" t="s">
        <v>479</v>
      </c>
      <c r="O150" s="130" t="s">
        <v>475</v>
      </c>
      <c r="P150" s="130" t="s">
        <v>167</v>
      </c>
      <c r="Q150" s="130" t="s">
        <v>480</v>
      </c>
    </row>
    <row r="151" spans="1:17" ht="25.5" x14ac:dyDescent="0.25">
      <c r="A151" s="339"/>
      <c r="B151" s="349"/>
      <c r="C151" s="351"/>
      <c r="D151" s="352"/>
      <c r="E151" s="339"/>
      <c r="F151" s="339"/>
      <c r="G151" s="339"/>
      <c r="H151" s="131" t="s">
        <v>2026</v>
      </c>
      <c r="I151" s="132" t="s">
        <v>18</v>
      </c>
      <c r="J151" s="133" t="s">
        <v>165</v>
      </c>
      <c r="K151" s="134" t="s">
        <v>165</v>
      </c>
      <c r="L151" s="133">
        <v>45</v>
      </c>
      <c r="M151" s="133">
        <v>60</v>
      </c>
      <c r="N151" s="130" t="s">
        <v>438</v>
      </c>
      <c r="O151" s="130" t="s">
        <v>1879</v>
      </c>
      <c r="P151" s="130" t="s">
        <v>167</v>
      </c>
      <c r="Q151" s="130" t="s">
        <v>438</v>
      </c>
    </row>
    <row r="152" spans="1:17" ht="25.5" x14ac:dyDescent="0.25">
      <c r="A152" s="340"/>
      <c r="B152" s="349"/>
      <c r="C152" s="351"/>
      <c r="D152" s="352"/>
      <c r="E152" s="340"/>
      <c r="F152" s="340"/>
      <c r="G152" s="340"/>
      <c r="H152" s="131" t="s">
        <v>2027</v>
      </c>
      <c r="I152" s="132" t="s">
        <v>18</v>
      </c>
      <c r="J152" s="133" t="s">
        <v>165</v>
      </c>
      <c r="K152" s="134" t="s">
        <v>165</v>
      </c>
      <c r="L152" s="133">
        <v>100</v>
      </c>
      <c r="M152" s="133">
        <v>100</v>
      </c>
      <c r="N152" s="130" t="s">
        <v>438</v>
      </c>
      <c r="O152" s="130" t="s">
        <v>1879</v>
      </c>
      <c r="P152" s="130" t="s">
        <v>167</v>
      </c>
      <c r="Q152" s="130" t="s">
        <v>438</v>
      </c>
    </row>
    <row r="153" spans="1:17" s="7" customFormat="1" ht="63.75" x14ac:dyDescent="0.25">
      <c r="A153" s="72">
        <v>5.2</v>
      </c>
      <c r="B153" s="72">
        <v>2.1</v>
      </c>
      <c r="C153" s="73" t="s">
        <v>2216</v>
      </c>
      <c r="D153" s="74">
        <f>SUM(D154:D171)</f>
        <v>131436</v>
      </c>
      <c r="E153" s="72"/>
      <c r="F153" s="72" t="s">
        <v>482</v>
      </c>
      <c r="G153" s="72" t="s">
        <v>154</v>
      </c>
      <c r="H153" s="73" t="s">
        <v>483</v>
      </c>
      <c r="I153" s="74" t="s">
        <v>30</v>
      </c>
      <c r="J153" s="80">
        <v>180.1</v>
      </c>
      <c r="K153" s="79">
        <v>2019</v>
      </c>
      <c r="L153" s="80">
        <v>185</v>
      </c>
      <c r="M153" s="80">
        <v>190</v>
      </c>
      <c r="N153" s="72" t="s">
        <v>484</v>
      </c>
      <c r="O153" s="72" t="s">
        <v>1873</v>
      </c>
      <c r="P153" s="72" t="s">
        <v>167</v>
      </c>
      <c r="Q153" s="72" t="s">
        <v>108</v>
      </c>
    </row>
    <row r="154" spans="1:17" ht="76.5" x14ac:dyDescent="0.25">
      <c r="A154" s="338" t="s">
        <v>485</v>
      </c>
      <c r="B154" s="349" t="s">
        <v>2049</v>
      </c>
      <c r="C154" s="351" t="s">
        <v>2218</v>
      </c>
      <c r="D154" s="352">
        <v>26540</v>
      </c>
      <c r="E154" s="349" t="s">
        <v>379</v>
      </c>
      <c r="F154" s="349" t="s">
        <v>431</v>
      </c>
      <c r="G154" s="349" t="s">
        <v>154</v>
      </c>
      <c r="H154" s="131" t="s">
        <v>2682</v>
      </c>
      <c r="I154" s="132" t="s">
        <v>30</v>
      </c>
      <c r="J154" s="133" t="s">
        <v>165</v>
      </c>
      <c r="K154" s="134" t="s">
        <v>165</v>
      </c>
      <c r="L154" s="133">
        <v>100</v>
      </c>
      <c r="M154" s="133">
        <v>500</v>
      </c>
      <c r="N154" s="130" t="s">
        <v>486</v>
      </c>
      <c r="O154" s="130" t="s">
        <v>43</v>
      </c>
      <c r="P154" s="130" t="s">
        <v>167</v>
      </c>
      <c r="Q154" s="130" t="s">
        <v>108</v>
      </c>
    </row>
    <row r="155" spans="1:17" ht="114.75" x14ac:dyDescent="0.25">
      <c r="A155" s="339"/>
      <c r="B155" s="349"/>
      <c r="C155" s="351"/>
      <c r="D155" s="352"/>
      <c r="E155" s="349"/>
      <c r="F155" s="349"/>
      <c r="G155" s="349"/>
      <c r="H155" s="131" t="s">
        <v>2681</v>
      </c>
      <c r="I155" s="132" t="s">
        <v>30</v>
      </c>
      <c r="J155" s="133" t="s">
        <v>487</v>
      </c>
      <c r="K155" s="134">
        <v>2021</v>
      </c>
      <c r="L155" s="133" t="s">
        <v>488</v>
      </c>
      <c r="M155" s="133" t="s">
        <v>489</v>
      </c>
      <c r="N155" s="130" t="s">
        <v>417</v>
      </c>
      <c r="O155" s="130" t="s">
        <v>1880</v>
      </c>
      <c r="P155" s="130" t="s">
        <v>167</v>
      </c>
      <c r="Q155" s="130" t="s">
        <v>1881</v>
      </c>
    </row>
    <row r="156" spans="1:17" ht="76.5" x14ac:dyDescent="0.25">
      <c r="A156" s="340"/>
      <c r="B156" s="349"/>
      <c r="C156" s="351"/>
      <c r="D156" s="352"/>
      <c r="E156" s="349"/>
      <c r="F156" s="349"/>
      <c r="G156" s="349"/>
      <c r="H156" s="75" t="s">
        <v>2683</v>
      </c>
      <c r="I156" s="132" t="s">
        <v>30</v>
      </c>
      <c r="J156" s="133" t="s">
        <v>165</v>
      </c>
      <c r="K156" s="134" t="s">
        <v>165</v>
      </c>
      <c r="L156" s="133" t="s">
        <v>165</v>
      </c>
      <c r="M156" s="133" t="s">
        <v>165</v>
      </c>
      <c r="N156" s="130" t="s">
        <v>486</v>
      </c>
      <c r="O156" s="130" t="s">
        <v>43</v>
      </c>
      <c r="P156" s="130" t="s">
        <v>167</v>
      </c>
      <c r="Q156" s="130" t="s">
        <v>108</v>
      </c>
    </row>
    <row r="157" spans="1:17" ht="89.25" customHeight="1" x14ac:dyDescent="0.25">
      <c r="A157" s="338" t="s">
        <v>490</v>
      </c>
      <c r="B157" s="349" t="s">
        <v>54</v>
      </c>
      <c r="C157" s="351" t="s">
        <v>2219</v>
      </c>
      <c r="D157" s="352">
        <v>13220</v>
      </c>
      <c r="E157" s="338" t="s">
        <v>379</v>
      </c>
      <c r="F157" s="338" t="s">
        <v>108</v>
      </c>
      <c r="G157" s="338" t="s">
        <v>154</v>
      </c>
      <c r="H157" s="131" t="s">
        <v>2028</v>
      </c>
      <c r="I157" s="132" t="s">
        <v>30</v>
      </c>
      <c r="J157" s="133" t="s">
        <v>165</v>
      </c>
      <c r="K157" s="134" t="s">
        <v>165</v>
      </c>
      <c r="L157" s="133">
        <v>3000</v>
      </c>
      <c r="M157" s="133">
        <v>5000</v>
      </c>
      <c r="N157" s="130" t="s">
        <v>491</v>
      </c>
      <c r="O157" s="130" t="s">
        <v>43</v>
      </c>
      <c r="P157" s="130" t="s">
        <v>167</v>
      </c>
      <c r="Q157" s="130" t="s">
        <v>492</v>
      </c>
    </row>
    <row r="158" spans="1:17" ht="63.75" x14ac:dyDescent="0.25">
      <c r="A158" s="340"/>
      <c r="B158" s="349"/>
      <c r="C158" s="351"/>
      <c r="D158" s="352"/>
      <c r="E158" s="340"/>
      <c r="F158" s="340"/>
      <c r="G158" s="340"/>
      <c r="H158" s="131" t="s">
        <v>2029</v>
      </c>
      <c r="I158" s="132" t="s">
        <v>30</v>
      </c>
      <c r="J158" s="133" t="s">
        <v>165</v>
      </c>
      <c r="K158" s="134" t="s">
        <v>165</v>
      </c>
      <c r="L158" s="133">
        <v>3000</v>
      </c>
      <c r="M158" s="133">
        <v>5000</v>
      </c>
      <c r="N158" s="130" t="s">
        <v>491</v>
      </c>
      <c r="O158" s="130" t="s">
        <v>43</v>
      </c>
      <c r="P158" s="130" t="s">
        <v>167</v>
      </c>
      <c r="Q158" s="130" t="s">
        <v>492</v>
      </c>
    </row>
    <row r="159" spans="1:17" ht="89.25" customHeight="1" x14ac:dyDescent="0.25">
      <c r="A159" s="338" t="s">
        <v>493</v>
      </c>
      <c r="B159" s="349" t="s">
        <v>2050</v>
      </c>
      <c r="C159" s="351" t="s">
        <v>2220</v>
      </c>
      <c r="D159" s="352">
        <v>85566</v>
      </c>
      <c r="E159" s="338" t="s">
        <v>379</v>
      </c>
      <c r="F159" s="349" t="s">
        <v>108</v>
      </c>
      <c r="G159" s="349" t="s">
        <v>2631</v>
      </c>
      <c r="H159" s="131" t="s">
        <v>494</v>
      </c>
      <c r="I159" s="132" t="s">
        <v>18</v>
      </c>
      <c r="J159" s="133">
        <v>67.099999999999994</v>
      </c>
      <c r="K159" s="134">
        <v>2022</v>
      </c>
      <c r="L159" s="133">
        <v>82</v>
      </c>
      <c r="M159" s="133">
        <v>95</v>
      </c>
      <c r="N159" s="130" t="s">
        <v>419</v>
      </c>
      <c r="O159" s="130" t="s">
        <v>245</v>
      </c>
      <c r="P159" s="130" t="s">
        <v>167</v>
      </c>
      <c r="Q159" s="130" t="s">
        <v>480</v>
      </c>
    </row>
    <row r="160" spans="1:17" ht="38.25" x14ac:dyDescent="0.25">
      <c r="A160" s="339"/>
      <c r="B160" s="349"/>
      <c r="C160" s="351"/>
      <c r="D160" s="352"/>
      <c r="E160" s="339"/>
      <c r="F160" s="349"/>
      <c r="G160" s="349"/>
      <c r="H160" s="131" t="s">
        <v>2679</v>
      </c>
      <c r="I160" s="132" t="s">
        <v>30</v>
      </c>
      <c r="J160" s="133" t="s">
        <v>165</v>
      </c>
      <c r="K160" s="134" t="s">
        <v>165</v>
      </c>
      <c r="L160" s="133">
        <v>10000</v>
      </c>
      <c r="M160" s="133">
        <v>45000</v>
      </c>
      <c r="N160" s="130" t="s">
        <v>495</v>
      </c>
      <c r="O160" s="130" t="s">
        <v>1864</v>
      </c>
      <c r="P160" s="130" t="s">
        <v>167</v>
      </c>
      <c r="Q160" s="130" t="s">
        <v>228</v>
      </c>
    </row>
    <row r="161" spans="1:18" ht="76.5" x14ac:dyDescent="0.25">
      <c r="A161" s="339"/>
      <c r="B161" s="349"/>
      <c r="C161" s="351"/>
      <c r="D161" s="352"/>
      <c r="E161" s="339"/>
      <c r="F161" s="349"/>
      <c r="G161" s="349"/>
      <c r="H161" s="131" t="s">
        <v>2031</v>
      </c>
      <c r="I161" s="132" t="s">
        <v>30</v>
      </c>
      <c r="J161" s="133" t="s">
        <v>165</v>
      </c>
      <c r="K161" s="134" t="s">
        <v>165</v>
      </c>
      <c r="L161" s="133">
        <v>15000</v>
      </c>
      <c r="M161" s="133">
        <v>45000</v>
      </c>
      <c r="N161" s="130" t="s">
        <v>496</v>
      </c>
      <c r="O161" s="130" t="s">
        <v>1884</v>
      </c>
      <c r="P161" s="130" t="s">
        <v>167</v>
      </c>
      <c r="Q161" s="130" t="s">
        <v>409</v>
      </c>
    </row>
    <row r="162" spans="1:18" ht="38.25" x14ac:dyDescent="0.25">
      <c r="A162" s="339"/>
      <c r="B162" s="349"/>
      <c r="C162" s="351"/>
      <c r="D162" s="352"/>
      <c r="E162" s="339"/>
      <c r="F162" s="349"/>
      <c r="G162" s="349"/>
      <c r="H162" s="131" t="s">
        <v>2037</v>
      </c>
      <c r="I162" s="132" t="s">
        <v>18</v>
      </c>
      <c r="J162" s="133" t="s">
        <v>165</v>
      </c>
      <c r="K162" s="134" t="s">
        <v>165</v>
      </c>
      <c r="L162" s="133">
        <v>10</v>
      </c>
      <c r="M162" s="133">
        <v>30</v>
      </c>
      <c r="N162" s="130" t="s">
        <v>495</v>
      </c>
      <c r="O162" s="130" t="s">
        <v>1864</v>
      </c>
      <c r="P162" s="130" t="s">
        <v>167</v>
      </c>
      <c r="Q162" s="130" t="s">
        <v>228</v>
      </c>
    </row>
    <row r="163" spans="1:18" ht="38.25" x14ac:dyDescent="0.25">
      <c r="A163" s="340"/>
      <c r="B163" s="349"/>
      <c r="C163" s="351"/>
      <c r="D163" s="352"/>
      <c r="E163" s="340"/>
      <c r="F163" s="349"/>
      <c r="G163" s="349"/>
      <c r="H163" s="131" t="s">
        <v>2040</v>
      </c>
      <c r="I163" s="132" t="s">
        <v>30</v>
      </c>
      <c r="J163" s="133" t="s">
        <v>165</v>
      </c>
      <c r="K163" s="134" t="s">
        <v>165</v>
      </c>
      <c r="L163" s="133">
        <v>10000</v>
      </c>
      <c r="M163" s="133">
        <v>30000</v>
      </c>
      <c r="N163" s="130" t="s">
        <v>495</v>
      </c>
      <c r="O163" s="130" t="s">
        <v>380</v>
      </c>
      <c r="P163" s="130" t="s">
        <v>167</v>
      </c>
      <c r="Q163" s="130" t="s">
        <v>228</v>
      </c>
    </row>
    <row r="164" spans="1:18" s="30" customFormat="1" ht="25.5" x14ac:dyDescent="0.25">
      <c r="A164" s="338" t="s">
        <v>497</v>
      </c>
      <c r="B164" s="349"/>
      <c r="C164" s="393" t="s">
        <v>2221</v>
      </c>
      <c r="D164" s="352">
        <v>3500</v>
      </c>
      <c r="E164" s="349" t="s">
        <v>498</v>
      </c>
      <c r="F164" s="130" t="s">
        <v>105</v>
      </c>
      <c r="G164" s="130" t="s">
        <v>499</v>
      </c>
      <c r="H164" s="131" t="s">
        <v>500</v>
      </c>
      <c r="I164" s="132" t="s">
        <v>501</v>
      </c>
      <c r="J164" s="133">
        <v>950</v>
      </c>
      <c r="K164" s="134">
        <v>2021</v>
      </c>
      <c r="L164" s="133">
        <v>1200</v>
      </c>
      <c r="M164" s="133">
        <v>1500</v>
      </c>
      <c r="N164" s="130" t="s">
        <v>502</v>
      </c>
      <c r="O164" s="130" t="s">
        <v>503</v>
      </c>
      <c r="P164" s="130" t="s">
        <v>167</v>
      </c>
      <c r="Q164" s="130" t="s">
        <v>504</v>
      </c>
      <c r="R164" s="29"/>
    </row>
    <row r="165" spans="1:18" s="30" customFormat="1" ht="25.5" x14ac:dyDescent="0.25">
      <c r="A165" s="340"/>
      <c r="B165" s="349"/>
      <c r="C165" s="393"/>
      <c r="D165" s="352"/>
      <c r="E165" s="349"/>
      <c r="F165" s="130" t="s">
        <v>141</v>
      </c>
      <c r="G165" s="130" t="s">
        <v>103</v>
      </c>
      <c r="H165" s="131" t="s">
        <v>505</v>
      </c>
      <c r="I165" s="132" t="s">
        <v>18</v>
      </c>
      <c r="J165" s="133" t="s">
        <v>233</v>
      </c>
      <c r="K165" s="134">
        <v>2021</v>
      </c>
      <c r="L165" s="133">
        <v>5</v>
      </c>
      <c r="M165" s="133">
        <v>20</v>
      </c>
      <c r="N165" s="130" t="s">
        <v>506</v>
      </c>
      <c r="O165" s="130" t="s">
        <v>503</v>
      </c>
      <c r="P165" s="130" t="s">
        <v>167</v>
      </c>
      <c r="Q165" s="130" t="s">
        <v>141</v>
      </c>
      <c r="R165" s="29"/>
    </row>
    <row r="166" spans="1:18" s="30" customFormat="1" ht="38.25" x14ac:dyDescent="0.25">
      <c r="A166" s="338" t="s">
        <v>507</v>
      </c>
      <c r="B166" s="349" t="s">
        <v>83</v>
      </c>
      <c r="C166" s="351" t="s">
        <v>2222</v>
      </c>
      <c r="D166" s="132">
        <v>480</v>
      </c>
      <c r="E166" s="130" t="s">
        <v>171</v>
      </c>
      <c r="F166" s="130" t="s">
        <v>108</v>
      </c>
      <c r="G166" s="130" t="s">
        <v>2627</v>
      </c>
      <c r="H166" s="131" t="s">
        <v>508</v>
      </c>
      <c r="I166" s="132" t="s">
        <v>509</v>
      </c>
      <c r="J166" s="133" t="s">
        <v>233</v>
      </c>
      <c r="K166" s="134">
        <v>2021</v>
      </c>
      <c r="L166" s="133">
        <v>30</v>
      </c>
      <c r="M166" s="133">
        <v>50</v>
      </c>
      <c r="N166" s="130" t="s">
        <v>510</v>
      </c>
      <c r="O166" s="130" t="s">
        <v>159</v>
      </c>
      <c r="P166" s="130" t="s">
        <v>467</v>
      </c>
      <c r="Q166" s="130" t="s">
        <v>108</v>
      </c>
      <c r="R166" s="29"/>
    </row>
    <row r="167" spans="1:18" s="30" customFormat="1" ht="38.25" x14ac:dyDescent="0.25">
      <c r="A167" s="339"/>
      <c r="B167" s="349"/>
      <c r="C167" s="351"/>
      <c r="D167" s="132">
        <v>240</v>
      </c>
      <c r="E167" s="130" t="s">
        <v>171</v>
      </c>
      <c r="F167" s="130" t="s">
        <v>108</v>
      </c>
      <c r="G167" s="130" t="s">
        <v>511</v>
      </c>
      <c r="H167" s="131" t="s">
        <v>2043</v>
      </c>
      <c r="I167" s="132" t="s">
        <v>30</v>
      </c>
      <c r="J167" s="133" t="s">
        <v>1901</v>
      </c>
      <c r="K167" s="134">
        <v>2021</v>
      </c>
      <c r="L167" s="133" t="s">
        <v>1899</v>
      </c>
      <c r="M167" s="133" t="s">
        <v>1900</v>
      </c>
      <c r="N167" s="130" t="s">
        <v>512</v>
      </c>
      <c r="O167" s="130" t="s">
        <v>513</v>
      </c>
      <c r="P167" s="130" t="s">
        <v>167</v>
      </c>
      <c r="Q167" s="130" t="s">
        <v>108</v>
      </c>
      <c r="R167" s="29"/>
    </row>
    <row r="168" spans="1:18" ht="76.5" x14ac:dyDescent="0.25">
      <c r="A168" s="339"/>
      <c r="B168" s="349"/>
      <c r="C168" s="351"/>
      <c r="D168" s="115">
        <v>770</v>
      </c>
      <c r="E168" s="130" t="s">
        <v>379</v>
      </c>
      <c r="F168" s="130" t="s">
        <v>108</v>
      </c>
      <c r="G168" s="130" t="s">
        <v>2628</v>
      </c>
      <c r="H168" s="75" t="s">
        <v>2684</v>
      </c>
      <c r="I168" s="132" t="s">
        <v>18</v>
      </c>
      <c r="J168" s="133" t="s">
        <v>165</v>
      </c>
      <c r="K168" s="134" t="s">
        <v>165</v>
      </c>
      <c r="L168" s="133">
        <v>10</v>
      </c>
      <c r="M168" s="133">
        <v>30</v>
      </c>
      <c r="N168" s="130" t="s">
        <v>495</v>
      </c>
      <c r="O168" s="130" t="s">
        <v>1864</v>
      </c>
      <c r="P168" s="130" t="s">
        <v>167</v>
      </c>
      <c r="Q168" s="130" t="s">
        <v>228</v>
      </c>
    </row>
    <row r="169" spans="1:18" s="30" customFormat="1" ht="63.75" x14ac:dyDescent="0.25">
      <c r="A169" s="340"/>
      <c r="B169" s="349"/>
      <c r="C169" s="351"/>
      <c r="D169" s="132">
        <v>50</v>
      </c>
      <c r="E169" s="130" t="s">
        <v>171</v>
      </c>
      <c r="F169" s="130" t="s">
        <v>108</v>
      </c>
      <c r="G169" s="130" t="s">
        <v>2629</v>
      </c>
      <c r="H169" s="131" t="s">
        <v>514</v>
      </c>
      <c r="I169" s="132" t="s">
        <v>515</v>
      </c>
      <c r="J169" s="133" t="s">
        <v>516</v>
      </c>
      <c r="K169" s="134">
        <v>2021</v>
      </c>
      <c r="L169" s="133" t="s">
        <v>517</v>
      </c>
      <c r="M169" s="133" t="s">
        <v>517</v>
      </c>
      <c r="N169" s="130" t="s">
        <v>512</v>
      </c>
      <c r="O169" s="130" t="s">
        <v>513</v>
      </c>
      <c r="P169" s="130" t="s">
        <v>167</v>
      </c>
      <c r="Q169" s="130" t="s">
        <v>108</v>
      </c>
      <c r="R169" s="29"/>
    </row>
    <row r="170" spans="1:18" s="30" customFormat="1" ht="102" x14ac:dyDescent="0.25">
      <c r="A170" s="130" t="s">
        <v>518</v>
      </c>
      <c r="B170" s="130" t="s">
        <v>82</v>
      </c>
      <c r="C170" s="131" t="s">
        <v>2223</v>
      </c>
      <c r="D170" s="132">
        <v>950</v>
      </c>
      <c r="E170" s="130" t="s">
        <v>379</v>
      </c>
      <c r="F170" s="130" t="s">
        <v>136</v>
      </c>
      <c r="G170" s="130" t="s">
        <v>2630</v>
      </c>
      <c r="H170" s="131" t="s">
        <v>2048</v>
      </c>
      <c r="I170" s="132" t="s">
        <v>18</v>
      </c>
      <c r="J170" s="133" t="s">
        <v>165</v>
      </c>
      <c r="K170" s="134" t="s">
        <v>165</v>
      </c>
      <c r="L170" s="133">
        <v>20</v>
      </c>
      <c r="M170" s="133">
        <v>60</v>
      </c>
      <c r="N170" s="130" t="s">
        <v>519</v>
      </c>
      <c r="O170" s="130" t="s">
        <v>43</v>
      </c>
      <c r="P170" s="130" t="s">
        <v>167</v>
      </c>
      <c r="Q170" s="130" t="s">
        <v>136</v>
      </c>
      <c r="R170" s="29"/>
    </row>
    <row r="171" spans="1:18" s="30" customFormat="1" ht="38.25" x14ac:dyDescent="0.25">
      <c r="A171" s="130" t="s">
        <v>520</v>
      </c>
      <c r="B171" s="130" t="s">
        <v>84</v>
      </c>
      <c r="C171" s="131" t="s">
        <v>2224</v>
      </c>
      <c r="D171" s="132">
        <v>120</v>
      </c>
      <c r="E171" s="130" t="s">
        <v>171</v>
      </c>
      <c r="F171" s="130" t="s">
        <v>141</v>
      </c>
      <c r="G171" s="130" t="s">
        <v>2630</v>
      </c>
      <c r="H171" s="131" t="s">
        <v>521</v>
      </c>
      <c r="I171" s="132" t="s">
        <v>515</v>
      </c>
      <c r="J171" s="133" t="s">
        <v>522</v>
      </c>
      <c r="K171" s="134">
        <v>2021</v>
      </c>
      <c r="L171" s="133" t="s">
        <v>517</v>
      </c>
      <c r="M171" s="133" t="s">
        <v>517</v>
      </c>
      <c r="N171" s="130" t="s">
        <v>506</v>
      </c>
      <c r="O171" s="130" t="s">
        <v>208</v>
      </c>
      <c r="P171" s="130" t="s">
        <v>167</v>
      </c>
      <c r="Q171" s="130" t="s">
        <v>141</v>
      </c>
      <c r="R171" s="29"/>
    </row>
    <row r="172" spans="1:18" x14ac:dyDescent="0.25">
      <c r="A172" s="93"/>
      <c r="B172" s="93"/>
      <c r="C172" s="94" t="s">
        <v>523</v>
      </c>
      <c r="D172" s="95">
        <f>SUM(D131,D106,D89,D65,D7)</f>
        <v>6175191.5199999996</v>
      </c>
      <c r="E172" s="93"/>
      <c r="F172" s="93"/>
      <c r="G172" s="93"/>
      <c r="H172" s="94"/>
      <c r="I172" s="95"/>
      <c r="J172" s="31"/>
      <c r="K172" s="32"/>
      <c r="L172" s="31"/>
      <c r="M172" s="31"/>
      <c r="N172" s="93"/>
      <c r="O172" s="93"/>
      <c r="P172" s="93"/>
      <c r="Q172" s="93"/>
    </row>
    <row r="173" spans="1:18" x14ac:dyDescent="0.25">
      <c r="B173" s="23"/>
      <c r="C173" s="99" t="s">
        <v>48</v>
      </c>
      <c r="D173" s="33">
        <v>5</v>
      </c>
      <c r="F173" s="23"/>
      <c r="N173" s="23"/>
      <c r="O173" s="23"/>
      <c r="P173" s="23"/>
      <c r="Q173" s="23"/>
    </row>
    <row r="174" spans="1:18" x14ac:dyDescent="0.25">
      <c r="A174" s="76"/>
      <c r="B174" s="76"/>
      <c r="C174" s="94" t="s">
        <v>49</v>
      </c>
      <c r="D174" s="95">
        <v>14</v>
      </c>
      <c r="F174" s="23"/>
      <c r="N174" s="23"/>
      <c r="O174" s="23"/>
      <c r="P174" s="23"/>
      <c r="Q174" s="23"/>
    </row>
    <row r="175" spans="1:18" x14ac:dyDescent="0.25">
      <c r="B175" s="23"/>
      <c r="C175" s="94" t="s">
        <v>50</v>
      </c>
      <c r="D175" s="95">
        <v>52</v>
      </c>
      <c r="F175" s="23"/>
      <c r="N175" s="23"/>
      <c r="O175" s="23"/>
      <c r="P175" s="23"/>
      <c r="Q175" s="23"/>
    </row>
    <row r="176" spans="1:18" x14ac:dyDescent="0.25">
      <c r="B176" s="23"/>
      <c r="C176" s="94" t="s">
        <v>524</v>
      </c>
      <c r="D176" s="95">
        <v>165</v>
      </c>
      <c r="F176" s="23"/>
      <c r="N176" s="23"/>
      <c r="O176" s="23"/>
      <c r="P176" s="23"/>
      <c r="Q176" s="23"/>
    </row>
    <row r="177" spans="1:17" s="125" customFormat="1" x14ac:dyDescent="0.25">
      <c r="A177" s="124"/>
      <c r="D177" s="126"/>
      <c r="E177" s="124"/>
      <c r="F177" s="124"/>
      <c r="G177" s="124"/>
      <c r="H177" s="127"/>
      <c r="I177" s="126"/>
      <c r="J177" s="128"/>
      <c r="K177" s="129"/>
      <c r="L177" s="128"/>
      <c r="M177" s="128"/>
      <c r="O177" s="124"/>
      <c r="P177" s="124"/>
      <c r="Q177" s="124"/>
    </row>
    <row r="178" spans="1:17" ht="38.25" customHeight="1" x14ac:dyDescent="0.25">
      <c r="A178" s="148"/>
      <c r="B178" s="12"/>
      <c r="C178" s="153"/>
      <c r="D178" s="150"/>
      <c r="E178" s="148"/>
      <c r="F178" s="148"/>
      <c r="G178" s="148"/>
      <c r="H178" s="153"/>
      <c r="I178" s="148"/>
      <c r="J178" s="162"/>
      <c r="K178" s="148"/>
      <c r="L178" s="162"/>
      <c r="M178" s="162"/>
      <c r="N178" s="371" t="s">
        <v>1836</v>
      </c>
      <c r="O178" s="371"/>
      <c r="P178" s="371"/>
      <c r="Q178" s="371"/>
    </row>
    <row r="179" spans="1:17" x14ac:dyDescent="0.25">
      <c r="B179" s="372" t="s">
        <v>525</v>
      </c>
      <c r="C179" s="372"/>
      <c r="D179" s="372"/>
      <c r="E179" s="372"/>
      <c r="F179" s="372"/>
      <c r="G179" s="372"/>
      <c r="H179" s="372"/>
      <c r="I179" s="372"/>
      <c r="J179" s="372"/>
      <c r="K179" s="372"/>
      <c r="L179" s="372"/>
      <c r="M179" s="372"/>
      <c r="N179" s="372"/>
      <c r="O179" s="372"/>
      <c r="P179" s="372"/>
      <c r="Q179" s="372"/>
    </row>
    <row r="180" spans="1:17" x14ac:dyDescent="0.25">
      <c r="B180" s="76"/>
      <c r="C180" s="35"/>
      <c r="D180" s="36"/>
      <c r="E180" s="76"/>
      <c r="F180" s="76"/>
      <c r="G180" s="76"/>
      <c r="H180" s="35"/>
      <c r="I180" s="76"/>
      <c r="J180" s="37"/>
      <c r="K180" s="76"/>
      <c r="L180" s="37"/>
      <c r="M180" s="37"/>
      <c r="N180" s="76"/>
      <c r="O180" s="76"/>
      <c r="P180" s="76"/>
      <c r="Q180" s="76"/>
    </row>
    <row r="181" spans="1:17" ht="12.75" customHeight="1" x14ac:dyDescent="0.25">
      <c r="A181" s="391" t="s">
        <v>0</v>
      </c>
      <c r="B181" s="374" t="s">
        <v>145</v>
      </c>
      <c r="C181" s="391" t="s">
        <v>146</v>
      </c>
      <c r="D181" s="392" t="s">
        <v>1</v>
      </c>
      <c r="E181" s="391" t="s">
        <v>2</v>
      </c>
      <c r="F181" s="391" t="s">
        <v>148</v>
      </c>
      <c r="G181" s="391"/>
      <c r="H181" s="391" t="s">
        <v>3</v>
      </c>
      <c r="I181" s="389" t="s">
        <v>4</v>
      </c>
      <c r="J181" s="389" t="s">
        <v>5</v>
      </c>
      <c r="K181" s="389"/>
      <c r="L181" s="390" t="s">
        <v>6</v>
      </c>
      <c r="M181" s="390"/>
      <c r="N181" s="391" t="s">
        <v>7</v>
      </c>
      <c r="O181" s="391" t="s">
        <v>8</v>
      </c>
      <c r="P181" s="391" t="s">
        <v>9</v>
      </c>
      <c r="Q181" s="391" t="s">
        <v>10</v>
      </c>
    </row>
    <row r="182" spans="1:17" ht="25.5" x14ac:dyDescent="0.25">
      <c r="A182" s="391"/>
      <c r="B182" s="374"/>
      <c r="C182" s="391"/>
      <c r="D182" s="392"/>
      <c r="E182" s="391"/>
      <c r="F182" s="81" t="s">
        <v>11</v>
      </c>
      <c r="G182" s="81" t="s">
        <v>12</v>
      </c>
      <c r="H182" s="391"/>
      <c r="I182" s="389"/>
      <c r="J182" s="83" t="s">
        <v>13</v>
      </c>
      <c r="K182" s="82" t="s">
        <v>14</v>
      </c>
      <c r="L182" s="83" t="s">
        <v>149</v>
      </c>
      <c r="M182" s="83" t="s">
        <v>150</v>
      </c>
      <c r="N182" s="391"/>
      <c r="O182" s="391"/>
      <c r="P182" s="391"/>
      <c r="Q182" s="391"/>
    </row>
    <row r="183" spans="1:17" x14ac:dyDescent="0.25">
      <c r="A183" s="87"/>
      <c r="B183" s="87">
        <v>1</v>
      </c>
      <c r="C183" s="87">
        <v>2</v>
      </c>
      <c r="D183" s="26" t="s">
        <v>2010</v>
      </c>
      <c r="E183" s="87">
        <v>4</v>
      </c>
      <c r="F183" s="87">
        <v>5</v>
      </c>
      <c r="G183" s="87">
        <v>6</v>
      </c>
      <c r="H183" s="87">
        <v>7</v>
      </c>
      <c r="I183" s="87">
        <v>8</v>
      </c>
      <c r="J183" s="20">
        <v>9</v>
      </c>
      <c r="K183" s="63">
        <v>10</v>
      </c>
      <c r="L183" s="20">
        <v>11</v>
      </c>
      <c r="M183" s="20">
        <v>12</v>
      </c>
      <c r="N183" s="63">
        <v>13</v>
      </c>
      <c r="O183" s="87">
        <v>14</v>
      </c>
      <c r="P183" s="87">
        <v>15</v>
      </c>
      <c r="Q183" s="87">
        <v>16</v>
      </c>
    </row>
    <row r="184" spans="1:17" ht="51" x14ac:dyDescent="0.25">
      <c r="A184" s="332">
        <v>1</v>
      </c>
      <c r="B184" s="332">
        <v>2</v>
      </c>
      <c r="C184" s="333" t="s">
        <v>526</v>
      </c>
      <c r="D184" s="334">
        <f>D186+D197+D208+D201</f>
        <v>112040.01000000001</v>
      </c>
      <c r="E184" s="332"/>
      <c r="F184" s="332"/>
      <c r="G184" s="332"/>
      <c r="H184" s="86" t="s">
        <v>527</v>
      </c>
      <c r="I184" s="66" t="s">
        <v>18</v>
      </c>
      <c r="J184" s="20">
        <v>1.8</v>
      </c>
      <c r="K184" s="66">
        <v>2021</v>
      </c>
      <c r="L184" s="20" t="s">
        <v>528</v>
      </c>
      <c r="M184" s="20" t="s">
        <v>529</v>
      </c>
      <c r="N184" s="66" t="s">
        <v>530</v>
      </c>
      <c r="O184" s="66" t="s">
        <v>531</v>
      </c>
      <c r="P184" s="66" t="s">
        <v>167</v>
      </c>
      <c r="Q184" s="66" t="s">
        <v>127</v>
      </c>
    </row>
    <row r="185" spans="1:17" ht="51" x14ac:dyDescent="0.25">
      <c r="A185" s="332"/>
      <c r="B185" s="332"/>
      <c r="C185" s="333"/>
      <c r="D185" s="334"/>
      <c r="E185" s="332"/>
      <c r="F185" s="332"/>
      <c r="G185" s="332"/>
      <c r="H185" s="86" t="s">
        <v>532</v>
      </c>
      <c r="I185" s="66" t="s">
        <v>167</v>
      </c>
      <c r="J185" s="104">
        <v>71</v>
      </c>
      <c r="K185" s="66">
        <v>2021</v>
      </c>
      <c r="L185" s="104">
        <v>74</v>
      </c>
      <c r="M185" s="104">
        <v>78</v>
      </c>
      <c r="N185" s="66" t="s">
        <v>530</v>
      </c>
      <c r="O185" s="66" t="s">
        <v>531</v>
      </c>
      <c r="P185" s="66" t="s">
        <v>167</v>
      </c>
      <c r="Q185" s="66" t="s">
        <v>127</v>
      </c>
    </row>
    <row r="186" spans="1:17" ht="63.75" x14ac:dyDescent="0.25">
      <c r="A186" s="66">
        <v>1.1000000000000001</v>
      </c>
      <c r="B186" s="66">
        <v>2.2000000000000002</v>
      </c>
      <c r="C186" s="86" t="s">
        <v>2226</v>
      </c>
      <c r="D186" s="68">
        <f>SUM(D187:D196)</f>
        <v>37180</v>
      </c>
      <c r="E186" s="66"/>
      <c r="F186" s="66" t="s">
        <v>58</v>
      </c>
      <c r="G186" s="66" t="s">
        <v>2636</v>
      </c>
      <c r="H186" s="86" t="s">
        <v>533</v>
      </c>
      <c r="I186" s="66" t="s">
        <v>30</v>
      </c>
      <c r="J186" s="104">
        <v>2.9</v>
      </c>
      <c r="K186" s="66">
        <v>2021</v>
      </c>
      <c r="L186" s="104" t="s">
        <v>534</v>
      </c>
      <c r="M186" s="104" t="s">
        <v>535</v>
      </c>
      <c r="N186" s="66" t="s">
        <v>530</v>
      </c>
      <c r="O186" s="66" t="s">
        <v>531</v>
      </c>
      <c r="P186" s="66" t="s">
        <v>167</v>
      </c>
      <c r="Q186" s="66" t="s">
        <v>127</v>
      </c>
    </row>
    <row r="187" spans="1:17" ht="38.25" customHeight="1" x14ac:dyDescent="0.25">
      <c r="A187" s="326" t="s">
        <v>156</v>
      </c>
      <c r="B187" s="326" t="s">
        <v>61</v>
      </c>
      <c r="C187" s="327" t="s">
        <v>62</v>
      </c>
      <c r="D187" s="335">
        <v>6220</v>
      </c>
      <c r="E187" s="326" t="s">
        <v>171</v>
      </c>
      <c r="F187" s="326" t="s">
        <v>141</v>
      </c>
      <c r="G187" s="326" t="s">
        <v>536</v>
      </c>
      <c r="H187" s="85" t="s">
        <v>537</v>
      </c>
      <c r="I187" s="65" t="s">
        <v>538</v>
      </c>
      <c r="J187" s="6">
        <v>24.1</v>
      </c>
      <c r="K187" s="65">
        <v>2021</v>
      </c>
      <c r="L187" s="6">
        <v>18</v>
      </c>
      <c r="M187" s="6">
        <v>12</v>
      </c>
      <c r="N187" s="65" t="s">
        <v>141</v>
      </c>
      <c r="O187" s="65" t="s">
        <v>1887</v>
      </c>
      <c r="P187" s="65" t="s">
        <v>167</v>
      </c>
      <c r="Q187" s="65" t="s">
        <v>141</v>
      </c>
    </row>
    <row r="188" spans="1:17" ht="38.25" x14ac:dyDescent="0.25">
      <c r="A188" s="326"/>
      <c r="B188" s="326"/>
      <c r="C188" s="327"/>
      <c r="D188" s="335"/>
      <c r="E188" s="326"/>
      <c r="F188" s="326"/>
      <c r="G188" s="326"/>
      <c r="H188" s="85" t="s">
        <v>539</v>
      </c>
      <c r="I188" s="65" t="s">
        <v>538</v>
      </c>
      <c r="J188" s="6">
        <v>13.8</v>
      </c>
      <c r="K188" s="65">
        <v>2021</v>
      </c>
      <c r="L188" s="6">
        <v>12</v>
      </c>
      <c r="M188" s="6">
        <v>10</v>
      </c>
      <c r="N188" s="65" t="s">
        <v>141</v>
      </c>
      <c r="O188" s="65" t="s">
        <v>1888</v>
      </c>
      <c r="P188" s="65" t="s">
        <v>167</v>
      </c>
      <c r="Q188" s="65" t="s">
        <v>141</v>
      </c>
    </row>
    <row r="189" spans="1:17" ht="38.25" x14ac:dyDescent="0.25">
      <c r="A189" s="326"/>
      <c r="B189" s="326"/>
      <c r="C189" s="327"/>
      <c r="D189" s="335"/>
      <c r="E189" s="326"/>
      <c r="F189" s="326"/>
      <c r="G189" s="326"/>
      <c r="H189" s="85" t="s">
        <v>540</v>
      </c>
      <c r="I189" s="65" t="s">
        <v>538</v>
      </c>
      <c r="J189" s="6">
        <v>68</v>
      </c>
      <c r="K189" s="65">
        <v>2021</v>
      </c>
      <c r="L189" s="6">
        <v>30</v>
      </c>
      <c r="M189" s="6">
        <v>15</v>
      </c>
      <c r="N189" s="65" t="s">
        <v>141</v>
      </c>
      <c r="O189" s="65" t="s">
        <v>1888</v>
      </c>
      <c r="P189" s="65" t="s">
        <v>167</v>
      </c>
      <c r="Q189" s="65" t="s">
        <v>141</v>
      </c>
    </row>
    <row r="190" spans="1:17" ht="38.25" customHeight="1" x14ac:dyDescent="0.25">
      <c r="A190" s="326" t="s">
        <v>40</v>
      </c>
      <c r="B190" s="326" t="s">
        <v>541</v>
      </c>
      <c r="C190" s="327" t="s">
        <v>542</v>
      </c>
      <c r="D190" s="335">
        <v>10400</v>
      </c>
      <c r="E190" s="326" t="s">
        <v>498</v>
      </c>
      <c r="F190" s="326" t="s">
        <v>141</v>
      </c>
      <c r="G190" s="326" t="s">
        <v>543</v>
      </c>
      <c r="H190" s="85" t="s">
        <v>544</v>
      </c>
      <c r="I190" s="65" t="s">
        <v>538</v>
      </c>
      <c r="J190" s="6">
        <v>11.4</v>
      </c>
      <c r="K190" s="65">
        <v>2021</v>
      </c>
      <c r="L190" s="6">
        <v>10</v>
      </c>
      <c r="M190" s="6">
        <v>8</v>
      </c>
      <c r="N190" s="65" t="s">
        <v>141</v>
      </c>
      <c r="O190" s="65" t="s">
        <v>1888</v>
      </c>
      <c r="P190" s="65" t="s">
        <v>167</v>
      </c>
      <c r="Q190" s="65" t="s">
        <v>141</v>
      </c>
    </row>
    <row r="191" spans="1:17" ht="38.25" x14ac:dyDescent="0.25">
      <c r="A191" s="326"/>
      <c r="B191" s="326"/>
      <c r="C191" s="327"/>
      <c r="D191" s="335"/>
      <c r="E191" s="326"/>
      <c r="F191" s="326"/>
      <c r="G191" s="326"/>
      <c r="H191" s="85" t="s">
        <v>545</v>
      </c>
      <c r="I191" s="65" t="s">
        <v>18</v>
      </c>
      <c r="J191" s="6">
        <v>97.2</v>
      </c>
      <c r="K191" s="65">
        <v>2021</v>
      </c>
      <c r="L191" s="6">
        <v>98.5</v>
      </c>
      <c r="M191" s="6">
        <v>100</v>
      </c>
      <c r="N191" s="65" t="s">
        <v>141</v>
      </c>
      <c r="O191" s="65" t="s">
        <v>1889</v>
      </c>
      <c r="P191" s="65" t="s">
        <v>167</v>
      </c>
      <c r="Q191" s="65" t="s">
        <v>141</v>
      </c>
    </row>
    <row r="192" spans="1:17" ht="51" x14ac:dyDescent="0.25">
      <c r="A192" s="326"/>
      <c r="B192" s="326"/>
      <c r="C192" s="327"/>
      <c r="D192" s="335"/>
      <c r="E192" s="326"/>
      <c r="F192" s="326"/>
      <c r="G192" s="326"/>
      <c r="H192" s="85" t="s">
        <v>546</v>
      </c>
      <c r="I192" s="65" t="s">
        <v>538</v>
      </c>
      <c r="J192" s="6">
        <v>755</v>
      </c>
      <c r="K192" s="65">
        <v>2021</v>
      </c>
      <c r="L192" s="6">
        <v>620</v>
      </c>
      <c r="M192" s="6">
        <v>450</v>
      </c>
      <c r="N192" s="65" t="s">
        <v>141</v>
      </c>
      <c r="O192" s="65" t="s">
        <v>1890</v>
      </c>
      <c r="P192" s="65" t="s">
        <v>167</v>
      </c>
      <c r="Q192" s="65" t="s">
        <v>141</v>
      </c>
    </row>
    <row r="193" spans="1:17" ht="51" x14ac:dyDescent="0.25">
      <c r="A193" s="326"/>
      <c r="B193" s="326"/>
      <c r="C193" s="327"/>
      <c r="D193" s="335"/>
      <c r="E193" s="326"/>
      <c r="F193" s="326"/>
      <c r="G193" s="326"/>
      <c r="H193" s="85" t="s">
        <v>2053</v>
      </c>
      <c r="I193" s="65" t="s">
        <v>18</v>
      </c>
      <c r="J193" s="6">
        <v>9.4</v>
      </c>
      <c r="K193" s="65">
        <v>2018</v>
      </c>
      <c r="L193" s="6">
        <v>7.5</v>
      </c>
      <c r="M193" s="6">
        <v>5</v>
      </c>
      <c r="N193" s="65" t="s">
        <v>127</v>
      </c>
      <c r="O193" s="65" t="s">
        <v>547</v>
      </c>
      <c r="P193" s="65" t="s">
        <v>161</v>
      </c>
      <c r="Q193" s="65" t="s">
        <v>548</v>
      </c>
    </row>
    <row r="194" spans="1:17" ht="38.25" customHeight="1" x14ac:dyDescent="0.25">
      <c r="A194" s="326" t="s">
        <v>162</v>
      </c>
      <c r="B194" s="326" t="s">
        <v>549</v>
      </c>
      <c r="C194" s="327" t="s">
        <v>550</v>
      </c>
      <c r="D194" s="335">
        <v>20560</v>
      </c>
      <c r="E194" s="326" t="s">
        <v>498</v>
      </c>
      <c r="F194" s="326" t="s">
        <v>132</v>
      </c>
      <c r="G194" s="326" t="s">
        <v>551</v>
      </c>
      <c r="H194" s="85" t="s">
        <v>2055</v>
      </c>
      <c r="I194" s="65" t="s">
        <v>446</v>
      </c>
      <c r="J194" s="106" t="s">
        <v>165</v>
      </c>
      <c r="K194" s="105" t="s">
        <v>165</v>
      </c>
      <c r="L194" s="106" t="s">
        <v>165</v>
      </c>
      <c r="M194" s="106" t="s">
        <v>165</v>
      </c>
      <c r="N194" s="65" t="s">
        <v>552</v>
      </c>
      <c r="O194" s="65" t="s">
        <v>553</v>
      </c>
      <c r="P194" s="65" t="s">
        <v>167</v>
      </c>
      <c r="Q194" s="65" t="s">
        <v>554</v>
      </c>
    </row>
    <row r="195" spans="1:17" ht="25.5" x14ac:dyDescent="0.25">
      <c r="A195" s="326"/>
      <c r="B195" s="326"/>
      <c r="C195" s="327"/>
      <c r="D195" s="335"/>
      <c r="E195" s="326"/>
      <c r="F195" s="326"/>
      <c r="G195" s="326"/>
      <c r="H195" s="85" t="s">
        <v>2057</v>
      </c>
      <c r="I195" s="65" t="s">
        <v>30</v>
      </c>
      <c r="J195" s="106" t="s">
        <v>165</v>
      </c>
      <c r="K195" s="105" t="s">
        <v>165</v>
      </c>
      <c r="L195" s="106" t="s">
        <v>165</v>
      </c>
      <c r="M195" s="106" t="s">
        <v>165</v>
      </c>
      <c r="N195" s="65" t="s">
        <v>132</v>
      </c>
      <c r="O195" s="65" t="s">
        <v>553</v>
      </c>
      <c r="P195" s="65" t="s">
        <v>167</v>
      </c>
      <c r="Q195" s="65" t="s">
        <v>554</v>
      </c>
    </row>
    <row r="196" spans="1:17" ht="51" x14ac:dyDescent="0.25">
      <c r="A196" s="326"/>
      <c r="B196" s="326"/>
      <c r="C196" s="327"/>
      <c r="D196" s="335"/>
      <c r="E196" s="326"/>
      <c r="F196" s="326"/>
      <c r="G196" s="326"/>
      <c r="H196" s="85" t="s">
        <v>555</v>
      </c>
      <c r="I196" s="65" t="s">
        <v>30</v>
      </c>
      <c r="J196" s="106">
        <v>78</v>
      </c>
      <c r="K196" s="65">
        <v>2018</v>
      </c>
      <c r="L196" s="106">
        <v>30</v>
      </c>
      <c r="M196" s="106">
        <v>25</v>
      </c>
      <c r="N196" s="65" t="s">
        <v>127</v>
      </c>
      <c r="O196" s="65" t="s">
        <v>547</v>
      </c>
      <c r="P196" s="65" t="s">
        <v>161</v>
      </c>
      <c r="Q196" s="65" t="s">
        <v>556</v>
      </c>
    </row>
    <row r="197" spans="1:17" s="7" customFormat="1" ht="63.75" x14ac:dyDescent="0.25">
      <c r="A197" s="66">
        <v>1.2</v>
      </c>
      <c r="B197" s="66">
        <v>3.1</v>
      </c>
      <c r="C197" s="86" t="s">
        <v>557</v>
      </c>
      <c r="D197" s="68">
        <f>SUM(D198:D200)</f>
        <v>20200</v>
      </c>
      <c r="E197" s="66"/>
      <c r="F197" s="66" t="s">
        <v>58</v>
      </c>
      <c r="G197" s="66" t="s">
        <v>2637</v>
      </c>
      <c r="H197" s="86" t="s">
        <v>559</v>
      </c>
      <c r="I197" s="66" t="s">
        <v>538</v>
      </c>
      <c r="J197" s="20" t="s">
        <v>165</v>
      </c>
      <c r="K197" s="104" t="s">
        <v>165</v>
      </c>
      <c r="L197" s="104" t="s">
        <v>165</v>
      </c>
      <c r="M197" s="104" t="s">
        <v>165</v>
      </c>
      <c r="N197" s="66" t="s">
        <v>127</v>
      </c>
      <c r="O197" s="66" t="s">
        <v>560</v>
      </c>
      <c r="P197" s="66" t="s">
        <v>152</v>
      </c>
      <c r="Q197" s="66" t="s">
        <v>561</v>
      </c>
    </row>
    <row r="198" spans="1:17" ht="51" x14ac:dyDescent="0.25">
      <c r="A198" s="65" t="s">
        <v>197</v>
      </c>
      <c r="B198" s="65" t="s">
        <v>2054</v>
      </c>
      <c r="C198" s="85" t="s">
        <v>73</v>
      </c>
      <c r="D198" s="84">
        <v>12200</v>
      </c>
      <c r="E198" s="65" t="s">
        <v>498</v>
      </c>
      <c r="F198" s="65" t="s">
        <v>141</v>
      </c>
      <c r="G198" s="65" t="s">
        <v>132</v>
      </c>
      <c r="H198" s="85" t="s">
        <v>562</v>
      </c>
      <c r="I198" s="8" t="s">
        <v>538</v>
      </c>
      <c r="J198" s="6" t="s">
        <v>165</v>
      </c>
      <c r="K198" s="106" t="s">
        <v>165</v>
      </c>
      <c r="L198" s="106" t="s">
        <v>165</v>
      </c>
      <c r="M198" s="106" t="s">
        <v>165</v>
      </c>
      <c r="N198" s="65" t="s">
        <v>141</v>
      </c>
      <c r="O198" s="65" t="s">
        <v>1888</v>
      </c>
      <c r="P198" s="65" t="s">
        <v>167</v>
      </c>
      <c r="Q198" s="65" t="s">
        <v>141</v>
      </c>
    </row>
    <row r="199" spans="1:17" ht="76.5" x14ac:dyDescent="0.25">
      <c r="A199" s="326" t="s">
        <v>564</v>
      </c>
      <c r="B199" s="326" t="s">
        <v>2056</v>
      </c>
      <c r="C199" s="327" t="s">
        <v>565</v>
      </c>
      <c r="D199" s="335">
        <v>8000</v>
      </c>
      <c r="E199" s="326" t="s">
        <v>498</v>
      </c>
      <c r="F199" s="326" t="s">
        <v>132</v>
      </c>
      <c r="G199" s="326" t="s">
        <v>103</v>
      </c>
      <c r="H199" s="85" t="s">
        <v>2064</v>
      </c>
      <c r="I199" s="65" t="s">
        <v>30</v>
      </c>
      <c r="J199" s="106" t="s">
        <v>165</v>
      </c>
      <c r="K199" s="105" t="s">
        <v>165</v>
      </c>
      <c r="L199" s="106" t="s">
        <v>165</v>
      </c>
      <c r="M199" s="106" t="s">
        <v>165</v>
      </c>
      <c r="N199" s="65" t="s">
        <v>132</v>
      </c>
      <c r="O199" s="65" t="s">
        <v>1891</v>
      </c>
      <c r="P199" s="65" t="s">
        <v>167</v>
      </c>
      <c r="Q199" s="65" t="s">
        <v>566</v>
      </c>
    </row>
    <row r="200" spans="1:17" ht="38.25" x14ac:dyDescent="0.25">
      <c r="A200" s="326"/>
      <c r="B200" s="326"/>
      <c r="C200" s="327"/>
      <c r="D200" s="335"/>
      <c r="E200" s="326"/>
      <c r="F200" s="326"/>
      <c r="G200" s="326"/>
      <c r="H200" s="85" t="s">
        <v>2062</v>
      </c>
      <c r="I200" s="65" t="s">
        <v>30</v>
      </c>
      <c r="J200" s="106" t="s">
        <v>165</v>
      </c>
      <c r="K200" s="105" t="s">
        <v>165</v>
      </c>
      <c r="L200" s="106" t="s">
        <v>165</v>
      </c>
      <c r="M200" s="106" t="s">
        <v>165</v>
      </c>
      <c r="N200" s="65" t="s">
        <v>552</v>
      </c>
      <c r="O200" s="65" t="s">
        <v>1892</v>
      </c>
      <c r="P200" s="65" t="s">
        <v>167</v>
      </c>
      <c r="Q200" s="65" t="s">
        <v>132</v>
      </c>
    </row>
    <row r="201" spans="1:17" ht="38.25" x14ac:dyDescent="0.25">
      <c r="A201" s="353">
        <v>1.3</v>
      </c>
      <c r="B201" s="353"/>
      <c r="C201" s="354" t="s">
        <v>2758</v>
      </c>
      <c r="D201" s="355">
        <f>SUM(D203:D207)</f>
        <v>54640</v>
      </c>
      <c r="E201" s="353"/>
      <c r="F201" s="353" t="s">
        <v>322</v>
      </c>
      <c r="G201" s="353" t="s">
        <v>2638</v>
      </c>
      <c r="H201" s="208" t="s">
        <v>2591</v>
      </c>
      <c r="I201" s="199" t="s">
        <v>18</v>
      </c>
      <c r="J201" s="200">
        <v>48.1</v>
      </c>
      <c r="K201" s="199">
        <v>2021</v>
      </c>
      <c r="L201" s="199">
        <v>52</v>
      </c>
      <c r="M201" s="199">
        <v>55</v>
      </c>
      <c r="N201" s="199" t="s">
        <v>530</v>
      </c>
      <c r="O201" s="199" t="s">
        <v>2592</v>
      </c>
      <c r="P201" s="199" t="s">
        <v>167</v>
      </c>
      <c r="Q201" s="199" t="s">
        <v>127</v>
      </c>
    </row>
    <row r="202" spans="1:17" ht="51" x14ac:dyDescent="0.25">
      <c r="A202" s="353"/>
      <c r="B202" s="353"/>
      <c r="C202" s="354"/>
      <c r="D202" s="355"/>
      <c r="E202" s="353"/>
      <c r="F202" s="353"/>
      <c r="G202" s="353"/>
      <c r="H202" s="208" t="s">
        <v>2593</v>
      </c>
      <c r="I202" s="199" t="s">
        <v>563</v>
      </c>
      <c r="J202" s="199">
        <v>13.5</v>
      </c>
      <c r="K202" s="199">
        <v>2020</v>
      </c>
      <c r="L202" s="199">
        <v>15.5</v>
      </c>
      <c r="M202" s="199">
        <v>18</v>
      </c>
      <c r="N202" s="199" t="s">
        <v>127</v>
      </c>
      <c r="O202" s="199" t="s">
        <v>2594</v>
      </c>
      <c r="P202" s="199" t="s">
        <v>2635</v>
      </c>
      <c r="Q202" s="199" t="s">
        <v>127</v>
      </c>
    </row>
    <row r="203" spans="1:17" ht="76.5" x14ac:dyDescent="0.25">
      <c r="A203" s="356" t="s">
        <v>212</v>
      </c>
      <c r="B203" s="356" t="s">
        <v>2595</v>
      </c>
      <c r="C203" s="357" t="s">
        <v>2757</v>
      </c>
      <c r="D203" s="358">
        <v>6400</v>
      </c>
      <c r="E203" s="356" t="s">
        <v>498</v>
      </c>
      <c r="F203" s="356" t="s">
        <v>2634</v>
      </c>
      <c r="G203" s="356" t="s">
        <v>103</v>
      </c>
      <c r="H203" s="203" t="s">
        <v>2596</v>
      </c>
      <c r="I203" s="201" t="s">
        <v>18</v>
      </c>
      <c r="J203" s="202">
        <v>40.9</v>
      </c>
      <c r="K203" s="201">
        <v>2021</v>
      </c>
      <c r="L203" s="201">
        <v>50</v>
      </c>
      <c r="M203" s="201">
        <v>75</v>
      </c>
      <c r="N203" s="201" t="s">
        <v>2597</v>
      </c>
      <c r="O203" s="201" t="s">
        <v>2598</v>
      </c>
      <c r="P203" s="201" t="s">
        <v>167</v>
      </c>
      <c r="Q203" s="201" t="s">
        <v>2599</v>
      </c>
    </row>
    <row r="204" spans="1:17" ht="89.25" x14ac:dyDescent="0.25">
      <c r="A204" s="356"/>
      <c r="B204" s="356"/>
      <c r="C204" s="357"/>
      <c r="D204" s="358"/>
      <c r="E204" s="356"/>
      <c r="F204" s="356"/>
      <c r="G204" s="356"/>
      <c r="H204" s="203" t="s">
        <v>2600</v>
      </c>
      <c r="I204" s="201" t="s">
        <v>18</v>
      </c>
      <c r="J204" s="202">
        <v>55.1</v>
      </c>
      <c r="K204" s="201">
        <v>2021</v>
      </c>
      <c r="L204" s="201">
        <v>60</v>
      </c>
      <c r="M204" s="201">
        <v>70</v>
      </c>
      <c r="N204" s="201" t="s">
        <v>2601</v>
      </c>
      <c r="O204" s="201" t="s">
        <v>2602</v>
      </c>
      <c r="P204" s="201" t="s">
        <v>167</v>
      </c>
      <c r="Q204" s="201" t="s">
        <v>2603</v>
      </c>
    </row>
    <row r="205" spans="1:17" ht="38.25" x14ac:dyDescent="0.25">
      <c r="A205" s="356" t="s">
        <v>219</v>
      </c>
      <c r="B205" s="356" t="s">
        <v>328</v>
      </c>
      <c r="C205" s="357" t="s">
        <v>2756</v>
      </c>
      <c r="D205" s="358">
        <v>48240</v>
      </c>
      <c r="E205" s="356" t="s">
        <v>498</v>
      </c>
      <c r="F205" s="356" t="s">
        <v>333</v>
      </c>
      <c r="G205" s="356" t="s">
        <v>2750</v>
      </c>
      <c r="H205" s="203" t="s">
        <v>2604</v>
      </c>
      <c r="I205" s="201" t="s">
        <v>18</v>
      </c>
      <c r="J205" s="202" t="s">
        <v>165</v>
      </c>
      <c r="K205" s="202" t="s">
        <v>165</v>
      </c>
      <c r="L205" s="202" t="s">
        <v>165</v>
      </c>
      <c r="M205" s="202" t="s">
        <v>165</v>
      </c>
      <c r="N205" s="201" t="s">
        <v>2605</v>
      </c>
      <c r="O205" s="201" t="s">
        <v>2606</v>
      </c>
      <c r="P205" s="201" t="s">
        <v>167</v>
      </c>
      <c r="Q205" s="201" t="s">
        <v>122</v>
      </c>
    </row>
    <row r="206" spans="1:17" ht="38.25" x14ac:dyDescent="0.25">
      <c r="A206" s="356"/>
      <c r="B206" s="356"/>
      <c r="C206" s="357"/>
      <c r="D206" s="358"/>
      <c r="E206" s="356"/>
      <c r="F206" s="356"/>
      <c r="G206" s="356"/>
      <c r="H206" s="203" t="s">
        <v>2607</v>
      </c>
      <c r="I206" s="201" t="s">
        <v>18</v>
      </c>
      <c r="J206" s="202" t="s">
        <v>165</v>
      </c>
      <c r="K206" s="202" t="s">
        <v>165</v>
      </c>
      <c r="L206" s="202" t="s">
        <v>165</v>
      </c>
      <c r="M206" s="202" t="s">
        <v>165</v>
      </c>
      <c r="N206" s="201" t="s">
        <v>132</v>
      </c>
      <c r="O206" s="201" t="s">
        <v>553</v>
      </c>
      <c r="P206" s="201" t="s">
        <v>167</v>
      </c>
      <c r="Q206" s="201" t="s">
        <v>2608</v>
      </c>
    </row>
    <row r="207" spans="1:17" ht="25.5" x14ac:dyDescent="0.25">
      <c r="A207" s="356"/>
      <c r="B207" s="356"/>
      <c r="C207" s="357"/>
      <c r="D207" s="358"/>
      <c r="E207" s="356"/>
      <c r="F207" s="356"/>
      <c r="G207" s="356"/>
      <c r="H207" s="203" t="s">
        <v>2609</v>
      </c>
      <c r="I207" s="201" t="s">
        <v>18</v>
      </c>
      <c r="J207" s="202" t="s">
        <v>165</v>
      </c>
      <c r="K207" s="202" t="s">
        <v>165</v>
      </c>
      <c r="L207" s="202" t="s">
        <v>165</v>
      </c>
      <c r="M207" s="202" t="s">
        <v>165</v>
      </c>
      <c r="N207" s="201" t="s">
        <v>122</v>
      </c>
      <c r="O207" s="201" t="s">
        <v>2606</v>
      </c>
      <c r="P207" s="201" t="s">
        <v>167</v>
      </c>
      <c r="Q207" s="201" t="s">
        <v>344</v>
      </c>
    </row>
    <row r="208" spans="1:17" ht="12.75" customHeight="1" x14ac:dyDescent="0.25">
      <c r="A208" s="199">
        <v>1.4</v>
      </c>
      <c r="B208" s="199">
        <v>2.2999999999999998</v>
      </c>
      <c r="C208" s="208" t="s">
        <v>2633</v>
      </c>
      <c r="D208" s="222">
        <v>20.010000000000002</v>
      </c>
      <c r="E208" s="199"/>
      <c r="F208" s="199" t="s">
        <v>567</v>
      </c>
      <c r="G208" s="199" t="s">
        <v>2639</v>
      </c>
      <c r="H208" s="208" t="s">
        <v>568</v>
      </c>
      <c r="I208" s="199" t="s">
        <v>538</v>
      </c>
      <c r="J208" s="223">
        <v>-55.2</v>
      </c>
      <c r="K208" s="199">
        <v>2019</v>
      </c>
      <c r="L208" s="223">
        <v>-40</v>
      </c>
      <c r="M208" s="223">
        <v>-20</v>
      </c>
      <c r="N208" s="199" t="s">
        <v>569</v>
      </c>
      <c r="O208" s="199" t="s">
        <v>570</v>
      </c>
      <c r="P208" s="199" t="s">
        <v>167</v>
      </c>
      <c r="Q208" s="199" t="s">
        <v>1893</v>
      </c>
    </row>
    <row r="209" spans="1:17" ht="12.75" customHeight="1" x14ac:dyDescent="0.25">
      <c r="A209" s="341" t="s">
        <v>45</v>
      </c>
      <c r="B209" s="341" t="s">
        <v>67</v>
      </c>
      <c r="C209" s="343" t="s">
        <v>2759</v>
      </c>
      <c r="D209" s="345">
        <v>20</v>
      </c>
      <c r="E209" s="341" t="s">
        <v>17</v>
      </c>
      <c r="F209" s="341" t="s">
        <v>32</v>
      </c>
      <c r="G209" s="341" t="s">
        <v>132</v>
      </c>
      <c r="H209" s="203" t="s">
        <v>571</v>
      </c>
      <c r="I209" s="201" t="s">
        <v>538</v>
      </c>
      <c r="J209" s="205">
        <v>-8.9</v>
      </c>
      <c r="K209" s="201">
        <v>2019</v>
      </c>
      <c r="L209" s="205">
        <v>-4</v>
      </c>
      <c r="M209" s="205">
        <v>4</v>
      </c>
      <c r="N209" s="201" t="s">
        <v>134</v>
      </c>
      <c r="O209" s="201" t="s">
        <v>134</v>
      </c>
      <c r="P209" s="201" t="s">
        <v>167</v>
      </c>
      <c r="Q209" s="201" t="s">
        <v>1893</v>
      </c>
    </row>
    <row r="210" spans="1:17" ht="12.75" customHeight="1" x14ac:dyDescent="0.25">
      <c r="A210" s="342"/>
      <c r="B210" s="342"/>
      <c r="C210" s="344"/>
      <c r="D210" s="346"/>
      <c r="E210" s="342"/>
      <c r="F210" s="342"/>
      <c r="G210" s="342"/>
      <c r="H210" s="203" t="s">
        <v>572</v>
      </c>
      <c r="I210" s="201" t="s">
        <v>18</v>
      </c>
      <c r="J210" s="205" t="s">
        <v>165</v>
      </c>
      <c r="K210" s="224" t="s">
        <v>165</v>
      </c>
      <c r="L210" s="224" t="s">
        <v>165</v>
      </c>
      <c r="M210" s="224" t="s">
        <v>165</v>
      </c>
      <c r="N210" s="201" t="s">
        <v>132</v>
      </c>
      <c r="O210" s="201" t="s">
        <v>573</v>
      </c>
      <c r="P210" s="201" t="s">
        <v>167</v>
      </c>
      <c r="Q210" s="201" t="s">
        <v>574</v>
      </c>
    </row>
    <row r="211" spans="1:17" ht="25.5" x14ac:dyDescent="0.25">
      <c r="A211" s="66">
        <v>2</v>
      </c>
      <c r="B211" s="66">
        <v>2</v>
      </c>
      <c r="C211" s="86" t="s">
        <v>575</v>
      </c>
      <c r="D211" s="114">
        <f>D212+D217+D223</f>
        <v>2080814.2</v>
      </c>
      <c r="E211" s="66"/>
      <c r="F211" s="66"/>
      <c r="G211" s="66"/>
      <c r="H211" s="86" t="s">
        <v>576</v>
      </c>
      <c r="I211" s="66" t="s">
        <v>18</v>
      </c>
      <c r="J211" s="20" t="s">
        <v>165</v>
      </c>
      <c r="K211" s="89" t="s">
        <v>165</v>
      </c>
      <c r="L211" s="89" t="s">
        <v>165</v>
      </c>
      <c r="M211" s="89" t="s">
        <v>165</v>
      </c>
      <c r="N211" s="66" t="s">
        <v>577</v>
      </c>
      <c r="O211" s="66" t="s">
        <v>36</v>
      </c>
      <c r="P211" s="66" t="s">
        <v>161</v>
      </c>
      <c r="Q211" s="66" t="s">
        <v>577</v>
      </c>
    </row>
    <row r="212" spans="1:17" ht="89.25" x14ac:dyDescent="0.25">
      <c r="A212" s="66">
        <v>2.1</v>
      </c>
      <c r="B212" s="66"/>
      <c r="C212" s="86" t="s">
        <v>578</v>
      </c>
      <c r="D212" s="114">
        <f>SUM(D213:D216)</f>
        <v>2078709.2</v>
      </c>
      <c r="E212" s="66"/>
      <c r="F212" s="66" t="s">
        <v>579</v>
      </c>
      <c r="G212" s="66" t="s">
        <v>580</v>
      </c>
      <c r="H212" s="86" t="s">
        <v>2069</v>
      </c>
      <c r="I212" s="66" t="s">
        <v>18</v>
      </c>
      <c r="J212" s="20">
        <v>18</v>
      </c>
      <c r="K212" s="66">
        <v>2014</v>
      </c>
      <c r="L212" s="20">
        <v>22</v>
      </c>
      <c r="M212" s="20">
        <v>27</v>
      </c>
      <c r="N212" s="66" t="s">
        <v>1895</v>
      </c>
      <c r="O212" s="66" t="s">
        <v>1894</v>
      </c>
      <c r="P212" s="66" t="s">
        <v>161</v>
      </c>
      <c r="Q212" s="66" t="s">
        <v>581</v>
      </c>
    </row>
    <row r="213" spans="1:17" ht="38.25" x14ac:dyDescent="0.25">
      <c r="A213" s="330" t="s">
        <v>582</v>
      </c>
      <c r="B213" s="330" t="s">
        <v>2058</v>
      </c>
      <c r="C213" s="347" t="s">
        <v>583</v>
      </c>
      <c r="D213" s="113">
        <v>9500</v>
      </c>
      <c r="E213" s="65" t="s">
        <v>584</v>
      </c>
      <c r="F213" s="65" t="s">
        <v>103</v>
      </c>
      <c r="G213" s="65" t="s">
        <v>585</v>
      </c>
      <c r="H213" s="85" t="s">
        <v>586</v>
      </c>
      <c r="I213" s="65" t="s">
        <v>18</v>
      </c>
      <c r="J213" s="6" t="s">
        <v>165</v>
      </c>
      <c r="K213" s="6" t="s">
        <v>165</v>
      </c>
      <c r="L213" s="41" t="s">
        <v>165</v>
      </c>
      <c r="M213" s="41" t="s">
        <v>165</v>
      </c>
      <c r="N213" s="65" t="s">
        <v>587</v>
      </c>
      <c r="O213" s="65" t="s">
        <v>588</v>
      </c>
      <c r="P213" s="65" t="s">
        <v>167</v>
      </c>
      <c r="Q213" s="65" t="s">
        <v>1896</v>
      </c>
    </row>
    <row r="214" spans="1:17" ht="51" x14ac:dyDescent="0.25">
      <c r="A214" s="331"/>
      <c r="B214" s="331"/>
      <c r="C214" s="348"/>
      <c r="D214" s="113">
        <v>13219.2</v>
      </c>
      <c r="E214" s="65" t="s">
        <v>584</v>
      </c>
      <c r="F214" s="65" t="s">
        <v>105</v>
      </c>
      <c r="G214" s="65" t="s">
        <v>103</v>
      </c>
      <c r="H214" s="85" t="s">
        <v>589</v>
      </c>
      <c r="I214" s="65" t="s">
        <v>1938</v>
      </c>
      <c r="J214" s="6" t="s">
        <v>871</v>
      </c>
      <c r="K214" s="65">
        <v>2021</v>
      </c>
      <c r="L214" s="6">
        <v>20</v>
      </c>
      <c r="M214" s="6">
        <v>30</v>
      </c>
      <c r="N214" s="65" t="s">
        <v>590</v>
      </c>
      <c r="O214" s="65" t="s">
        <v>591</v>
      </c>
      <c r="P214" s="65" t="s">
        <v>167</v>
      </c>
      <c r="Q214" s="65" t="s">
        <v>107</v>
      </c>
    </row>
    <row r="215" spans="1:17" ht="76.5" x14ac:dyDescent="0.25">
      <c r="A215" s="330" t="s">
        <v>291</v>
      </c>
      <c r="B215" s="330" t="s">
        <v>66</v>
      </c>
      <c r="C215" s="347" t="s">
        <v>592</v>
      </c>
      <c r="D215" s="328">
        <v>2055990</v>
      </c>
      <c r="E215" s="330" t="s">
        <v>584</v>
      </c>
      <c r="F215" s="65" t="s">
        <v>103</v>
      </c>
      <c r="G215" s="65" t="s">
        <v>2640</v>
      </c>
      <c r="H215" s="85" t="s">
        <v>593</v>
      </c>
      <c r="I215" s="65" t="s">
        <v>30</v>
      </c>
      <c r="J215" s="41" t="s">
        <v>165</v>
      </c>
      <c r="K215" s="42" t="s">
        <v>165</v>
      </c>
      <c r="L215" s="41" t="s">
        <v>165</v>
      </c>
      <c r="M215" s="41" t="s">
        <v>165</v>
      </c>
      <c r="N215" s="65" t="s">
        <v>594</v>
      </c>
      <c r="O215" s="65" t="s">
        <v>595</v>
      </c>
      <c r="P215" s="65" t="s">
        <v>167</v>
      </c>
      <c r="Q215" s="65" t="s">
        <v>596</v>
      </c>
    </row>
    <row r="216" spans="1:17" ht="38.25" x14ac:dyDescent="0.25">
      <c r="A216" s="331"/>
      <c r="B216" s="331"/>
      <c r="C216" s="348"/>
      <c r="D216" s="329"/>
      <c r="E216" s="331"/>
      <c r="F216" s="65" t="s">
        <v>103</v>
      </c>
      <c r="G216" s="65" t="s">
        <v>2641</v>
      </c>
      <c r="H216" s="85" t="s">
        <v>597</v>
      </c>
      <c r="I216" s="65" t="s">
        <v>598</v>
      </c>
      <c r="J216" s="6">
        <v>908</v>
      </c>
      <c r="K216" s="65">
        <v>2016</v>
      </c>
      <c r="L216" s="6">
        <v>1000</v>
      </c>
      <c r="M216" s="6">
        <v>1220</v>
      </c>
      <c r="N216" s="65" t="s">
        <v>599</v>
      </c>
      <c r="O216" s="65" t="s">
        <v>36</v>
      </c>
      <c r="P216" s="65" t="s">
        <v>467</v>
      </c>
      <c r="Q216" s="65" t="s">
        <v>127</v>
      </c>
    </row>
    <row r="217" spans="1:17" ht="76.5" x14ac:dyDescent="0.25">
      <c r="A217" s="336">
        <v>2.2000000000000002</v>
      </c>
      <c r="B217" s="330"/>
      <c r="C217" s="394" t="s">
        <v>600</v>
      </c>
      <c r="D217" s="396">
        <f>SUM(D219:D222)</f>
        <v>105</v>
      </c>
      <c r="E217" s="336"/>
      <c r="F217" s="336" t="s">
        <v>601</v>
      </c>
      <c r="G217" s="336" t="s">
        <v>58</v>
      </c>
      <c r="H217" s="86" t="s">
        <v>602</v>
      </c>
      <c r="I217" s="66" t="s">
        <v>30</v>
      </c>
      <c r="J217" s="89">
        <v>142442</v>
      </c>
      <c r="K217" s="66">
        <v>2021</v>
      </c>
      <c r="L217" s="89">
        <v>25000</v>
      </c>
      <c r="M217" s="89">
        <v>20000</v>
      </c>
      <c r="N217" s="66" t="s">
        <v>603</v>
      </c>
      <c r="O217" s="66" t="s">
        <v>604</v>
      </c>
      <c r="P217" s="66" t="s">
        <v>167</v>
      </c>
      <c r="Q217" s="66" t="s">
        <v>1832</v>
      </c>
    </row>
    <row r="218" spans="1:17" ht="38.25" x14ac:dyDescent="0.25">
      <c r="A218" s="337"/>
      <c r="B218" s="331"/>
      <c r="C218" s="395"/>
      <c r="D218" s="397"/>
      <c r="E218" s="337"/>
      <c r="F218" s="337"/>
      <c r="G218" s="337"/>
      <c r="H218" s="86" t="s">
        <v>605</v>
      </c>
      <c r="I218" s="66" t="s">
        <v>30</v>
      </c>
      <c r="J218" s="89">
        <v>14.3</v>
      </c>
      <c r="K218" s="66">
        <v>2021</v>
      </c>
      <c r="L218" s="89">
        <v>11</v>
      </c>
      <c r="M218" s="89">
        <v>7.5</v>
      </c>
      <c r="N218" s="66" t="s">
        <v>606</v>
      </c>
      <c r="O218" s="66" t="s">
        <v>607</v>
      </c>
      <c r="P218" s="66" t="s">
        <v>608</v>
      </c>
      <c r="Q218" s="66" t="s">
        <v>609</v>
      </c>
    </row>
    <row r="219" spans="1:17" ht="63.75" x14ac:dyDescent="0.25">
      <c r="A219" s="330" t="s">
        <v>307</v>
      </c>
      <c r="B219" s="330"/>
      <c r="C219" s="347" t="s">
        <v>610</v>
      </c>
      <c r="D219" s="328">
        <v>88</v>
      </c>
      <c r="E219" s="330" t="s">
        <v>584</v>
      </c>
      <c r="F219" s="330" t="s">
        <v>108</v>
      </c>
      <c r="G219" s="330" t="s">
        <v>141</v>
      </c>
      <c r="H219" s="85" t="s">
        <v>2072</v>
      </c>
      <c r="I219" s="65" t="s">
        <v>30</v>
      </c>
      <c r="J219" s="41" t="s">
        <v>165</v>
      </c>
      <c r="K219" s="42" t="s">
        <v>165</v>
      </c>
      <c r="L219" s="41" t="s">
        <v>165</v>
      </c>
      <c r="M219" s="41" t="s">
        <v>165</v>
      </c>
      <c r="N219" s="65" t="s">
        <v>603</v>
      </c>
      <c r="O219" s="65" t="s">
        <v>604</v>
      </c>
      <c r="P219" s="65" t="s">
        <v>167</v>
      </c>
      <c r="Q219" s="65" t="s">
        <v>1832</v>
      </c>
    </row>
    <row r="220" spans="1:17" ht="63.75" x14ac:dyDescent="0.25">
      <c r="A220" s="331"/>
      <c r="B220" s="331"/>
      <c r="C220" s="348"/>
      <c r="D220" s="329"/>
      <c r="E220" s="331"/>
      <c r="F220" s="331"/>
      <c r="G220" s="331"/>
      <c r="H220" s="85" t="s">
        <v>611</v>
      </c>
      <c r="I220" s="65" t="s">
        <v>30</v>
      </c>
      <c r="J220" s="41" t="s">
        <v>165</v>
      </c>
      <c r="K220" s="42" t="s">
        <v>165</v>
      </c>
      <c r="L220" s="41" t="s">
        <v>165</v>
      </c>
      <c r="M220" s="41" t="s">
        <v>165</v>
      </c>
      <c r="N220" s="65" t="s">
        <v>603</v>
      </c>
      <c r="O220" s="65" t="s">
        <v>604</v>
      </c>
      <c r="P220" s="65" t="s">
        <v>167</v>
      </c>
      <c r="Q220" s="65" t="s">
        <v>1832</v>
      </c>
    </row>
    <row r="221" spans="1:17" ht="63.75" x14ac:dyDescent="0.25">
      <c r="A221" s="330" t="s">
        <v>311</v>
      </c>
      <c r="B221" s="330"/>
      <c r="C221" s="347" t="s">
        <v>612</v>
      </c>
      <c r="D221" s="328">
        <v>17</v>
      </c>
      <c r="E221" s="330" t="s">
        <v>584</v>
      </c>
      <c r="F221" s="330" t="s">
        <v>613</v>
      </c>
      <c r="G221" s="330" t="s">
        <v>614</v>
      </c>
      <c r="H221" s="85" t="s">
        <v>615</v>
      </c>
      <c r="I221" s="65" t="s">
        <v>30</v>
      </c>
      <c r="J221" s="41" t="s">
        <v>165</v>
      </c>
      <c r="K221" s="42" t="s">
        <v>165</v>
      </c>
      <c r="L221" s="41" t="s">
        <v>165</v>
      </c>
      <c r="M221" s="41" t="s">
        <v>165</v>
      </c>
      <c r="N221" s="65" t="s">
        <v>603</v>
      </c>
      <c r="O221" s="65" t="s">
        <v>604</v>
      </c>
      <c r="P221" s="65" t="s">
        <v>167</v>
      </c>
      <c r="Q221" s="65" t="s">
        <v>1832</v>
      </c>
    </row>
    <row r="222" spans="1:17" ht="63.75" x14ac:dyDescent="0.25">
      <c r="A222" s="331"/>
      <c r="B222" s="331"/>
      <c r="C222" s="348"/>
      <c r="D222" s="329"/>
      <c r="E222" s="331"/>
      <c r="F222" s="331"/>
      <c r="G222" s="331"/>
      <c r="H222" s="85" t="s">
        <v>2073</v>
      </c>
      <c r="I222" s="65" t="s">
        <v>617</v>
      </c>
      <c r="J222" s="106" t="s">
        <v>165</v>
      </c>
      <c r="K222" s="42" t="s">
        <v>165</v>
      </c>
      <c r="L222" s="106" t="s">
        <v>165</v>
      </c>
      <c r="M222" s="106" t="s">
        <v>165</v>
      </c>
      <c r="N222" s="65" t="s">
        <v>603</v>
      </c>
      <c r="O222" s="65" t="s">
        <v>604</v>
      </c>
      <c r="P222" s="65" t="s">
        <v>167</v>
      </c>
      <c r="Q222" s="65" t="s">
        <v>1832</v>
      </c>
    </row>
    <row r="223" spans="1:17" ht="63.75" x14ac:dyDescent="0.25">
      <c r="A223" s="332">
        <v>2.2999999999999998</v>
      </c>
      <c r="B223" s="332">
        <v>7.3</v>
      </c>
      <c r="C223" s="333" t="s">
        <v>618</v>
      </c>
      <c r="D223" s="334">
        <f>SUM(D225:D226)</f>
        <v>2000</v>
      </c>
      <c r="E223" s="332"/>
      <c r="F223" s="332" t="s">
        <v>619</v>
      </c>
      <c r="G223" s="332" t="s">
        <v>2642</v>
      </c>
      <c r="H223" s="86" t="s">
        <v>620</v>
      </c>
      <c r="I223" s="66" t="s">
        <v>30</v>
      </c>
      <c r="J223" s="89">
        <v>25429</v>
      </c>
      <c r="K223" s="66">
        <v>2021</v>
      </c>
      <c r="L223" s="89">
        <v>24420</v>
      </c>
      <c r="M223" s="89">
        <v>19500</v>
      </c>
      <c r="N223" s="66" t="s">
        <v>621</v>
      </c>
      <c r="O223" s="66" t="s">
        <v>622</v>
      </c>
      <c r="P223" s="66" t="s">
        <v>167</v>
      </c>
      <c r="Q223" s="66" t="s">
        <v>623</v>
      </c>
    </row>
    <row r="224" spans="1:17" ht="63.75" x14ac:dyDescent="0.25">
      <c r="A224" s="332"/>
      <c r="B224" s="332"/>
      <c r="C224" s="333"/>
      <c r="D224" s="334"/>
      <c r="E224" s="332"/>
      <c r="F224" s="332"/>
      <c r="G224" s="332"/>
      <c r="H224" s="86" t="s">
        <v>624</v>
      </c>
      <c r="I224" s="66" t="s">
        <v>30</v>
      </c>
      <c r="J224" s="89">
        <v>2074412</v>
      </c>
      <c r="K224" s="66">
        <v>2021</v>
      </c>
      <c r="L224" s="89">
        <v>1987</v>
      </c>
      <c r="M224" s="89">
        <v>1720000</v>
      </c>
      <c r="N224" s="66" t="s">
        <v>625</v>
      </c>
      <c r="O224" s="66" t="s">
        <v>626</v>
      </c>
      <c r="P224" s="66" t="s">
        <v>167</v>
      </c>
      <c r="Q224" s="66" t="s">
        <v>623</v>
      </c>
    </row>
    <row r="225" spans="1:17" ht="63.75" x14ac:dyDescent="0.25">
      <c r="A225" s="65" t="s">
        <v>325</v>
      </c>
      <c r="B225" s="65" t="s">
        <v>627</v>
      </c>
      <c r="C225" s="85" t="s">
        <v>628</v>
      </c>
      <c r="D225" s="84">
        <v>1000</v>
      </c>
      <c r="E225" s="38" t="s">
        <v>629</v>
      </c>
      <c r="F225" s="65" t="s">
        <v>131</v>
      </c>
      <c r="G225" s="65" t="s">
        <v>103</v>
      </c>
      <c r="H225" s="85" t="s">
        <v>620</v>
      </c>
      <c r="I225" s="65" t="s">
        <v>30</v>
      </c>
      <c r="J225" s="41">
        <v>25429</v>
      </c>
      <c r="K225" s="65">
        <v>2021</v>
      </c>
      <c r="L225" s="41">
        <v>24420</v>
      </c>
      <c r="M225" s="41">
        <v>19500</v>
      </c>
      <c r="N225" s="65" t="s">
        <v>621</v>
      </c>
      <c r="O225" s="65" t="s">
        <v>622</v>
      </c>
      <c r="P225" s="65" t="s">
        <v>167</v>
      </c>
      <c r="Q225" s="65" t="s">
        <v>630</v>
      </c>
    </row>
    <row r="226" spans="1:17" ht="38.25" x14ac:dyDescent="0.25">
      <c r="A226" s="137" t="s">
        <v>357</v>
      </c>
      <c r="B226" s="137" t="s">
        <v>2059</v>
      </c>
      <c r="C226" s="187" t="s">
        <v>1934</v>
      </c>
      <c r="D226" s="225">
        <v>1000</v>
      </c>
      <c r="E226" s="137" t="s">
        <v>46</v>
      </c>
      <c r="F226" s="137" t="s">
        <v>135</v>
      </c>
      <c r="G226" s="65" t="s">
        <v>131</v>
      </c>
      <c r="H226" s="85" t="s">
        <v>2700</v>
      </c>
      <c r="I226" s="65" t="s">
        <v>18</v>
      </c>
      <c r="J226" s="6" t="s">
        <v>165</v>
      </c>
      <c r="K226" s="65" t="s">
        <v>165</v>
      </c>
      <c r="L226" s="6" t="s">
        <v>165</v>
      </c>
      <c r="M226" s="65" t="s">
        <v>165</v>
      </c>
      <c r="N226" s="216"/>
      <c r="O226" s="216"/>
      <c r="P226" s="65" t="s">
        <v>167</v>
      </c>
      <c r="Q226" s="137" t="s">
        <v>135</v>
      </c>
    </row>
    <row r="227" spans="1:17" ht="25.5" x14ac:dyDescent="0.25">
      <c r="A227" s="66">
        <v>3</v>
      </c>
      <c r="B227" s="66">
        <v>8</v>
      </c>
      <c r="C227" s="86" t="s">
        <v>631</v>
      </c>
      <c r="D227" s="68">
        <f>D228+D234</f>
        <v>61463</v>
      </c>
      <c r="E227" s="66"/>
      <c r="F227" s="66"/>
      <c r="G227" s="66"/>
      <c r="H227" s="86" t="s">
        <v>632</v>
      </c>
      <c r="I227" s="66" t="s">
        <v>633</v>
      </c>
      <c r="J227" s="20" t="s">
        <v>165</v>
      </c>
      <c r="K227" s="66" t="s">
        <v>165</v>
      </c>
      <c r="L227" s="20" t="s">
        <v>1833</v>
      </c>
      <c r="M227" s="20" t="s">
        <v>1834</v>
      </c>
      <c r="N227" s="66"/>
      <c r="O227" s="66"/>
      <c r="P227" s="66" t="s">
        <v>167</v>
      </c>
      <c r="Q227" s="66" t="s">
        <v>634</v>
      </c>
    </row>
    <row r="228" spans="1:17" ht="51" x14ac:dyDescent="0.25">
      <c r="A228" s="66">
        <v>3.1</v>
      </c>
      <c r="B228" s="66">
        <v>8.3000000000000007</v>
      </c>
      <c r="C228" s="86" t="s">
        <v>1929</v>
      </c>
      <c r="D228" s="114">
        <f>SUM(D229:D233)</f>
        <v>61221</v>
      </c>
      <c r="E228" s="66"/>
      <c r="F228" s="66" t="s">
        <v>635</v>
      </c>
      <c r="G228" s="66" t="s">
        <v>2643</v>
      </c>
      <c r="H228" s="86" t="s">
        <v>636</v>
      </c>
      <c r="I228" s="66" t="s">
        <v>18</v>
      </c>
      <c r="J228" s="20">
        <v>2.1</v>
      </c>
      <c r="K228" s="66">
        <v>2020</v>
      </c>
      <c r="L228" s="20">
        <v>1.5</v>
      </c>
      <c r="M228" s="20">
        <v>0.2</v>
      </c>
      <c r="N228" s="66" t="s">
        <v>637</v>
      </c>
      <c r="O228" s="66" t="s">
        <v>1909</v>
      </c>
      <c r="P228" s="66" t="s">
        <v>167</v>
      </c>
      <c r="Q228" s="66" t="s">
        <v>1904</v>
      </c>
    </row>
    <row r="229" spans="1:17" ht="51" x14ac:dyDescent="0.25">
      <c r="A229" s="65" t="s">
        <v>367</v>
      </c>
      <c r="B229" s="65" t="s">
        <v>639</v>
      </c>
      <c r="C229" s="85" t="s">
        <v>97</v>
      </c>
      <c r="D229" s="84">
        <v>3771</v>
      </c>
      <c r="E229" s="65" t="s">
        <v>629</v>
      </c>
      <c r="F229" s="65" t="s">
        <v>115</v>
      </c>
      <c r="G229" s="65" t="s">
        <v>640</v>
      </c>
      <c r="H229" s="85" t="s">
        <v>2075</v>
      </c>
      <c r="I229" s="65" t="s">
        <v>30</v>
      </c>
      <c r="J229" s="106">
        <v>10</v>
      </c>
      <c r="K229" s="65">
        <v>2021</v>
      </c>
      <c r="L229" s="106">
        <v>25</v>
      </c>
      <c r="M229" s="106">
        <v>50</v>
      </c>
      <c r="N229" s="65" t="s">
        <v>637</v>
      </c>
      <c r="O229" s="65" t="s">
        <v>1910</v>
      </c>
      <c r="P229" s="65" t="s">
        <v>167</v>
      </c>
      <c r="Q229" s="65" t="s">
        <v>638</v>
      </c>
    </row>
    <row r="230" spans="1:17" ht="51" x14ac:dyDescent="0.25">
      <c r="A230" s="326" t="s">
        <v>372</v>
      </c>
      <c r="B230" s="326" t="s">
        <v>639</v>
      </c>
      <c r="C230" s="327" t="s">
        <v>2555</v>
      </c>
      <c r="D230" s="335">
        <v>57300</v>
      </c>
      <c r="E230" s="326" t="s">
        <v>629</v>
      </c>
      <c r="F230" s="326" t="s">
        <v>2644</v>
      </c>
      <c r="G230" s="326" t="s">
        <v>103</v>
      </c>
      <c r="H230" s="85" t="s">
        <v>641</v>
      </c>
      <c r="I230" s="65" t="s">
        <v>18</v>
      </c>
      <c r="J230" s="41">
        <v>26</v>
      </c>
      <c r="K230" s="65">
        <v>2021</v>
      </c>
      <c r="L230" s="41">
        <v>50</v>
      </c>
      <c r="M230" s="41">
        <v>70</v>
      </c>
      <c r="N230" s="65" t="s">
        <v>637</v>
      </c>
      <c r="O230" s="65" t="s">
        <v>193</v>
      </c>
      <c r="P230" s="65" t="s">
        <v>167</v>
      </c>
      <c r="Q230" s="65" t="s">
        <v>130</v>
      </c>
    </row>
    <row r="231" spans="1:17" ht="51" x14ac:dyDescent="0.25">
      <c r="A231" s="326"/>
      <c r="B231" s="326"/>
      <c r="C231" s="327"/>
      <c r="D231" s="335"/>
      <c r="E231" s="326"/>
      <c r="F231" s="326"/>
      <c r="G231" s="326"/>
      <c r="H231" s="85" t="s">
        <v>642</v>
      </c>
      <c r="I231" s="65" t="s">
        <v>18</v>
      </c>
      <c r="J231" s="41">
        <v>22.5</v>
      </c>
      <c r="K231" s="65">
        <v>2021</v>
      </c>
      <c r="L231" s="41">
        <v>30</v>
      </c>
      <c r="M231" s="41">
        <v>50</v>
      </c>
      <c r="N231" s="65" t="s">
        <v>637</v>
      </c>
      <c r="O231" s="65" t="s">
        <v>193</v>
      </c>
      <c r="P231" s="65" t="s">
        <v>167</v>
      </c>
      <c r="Q231" s="65" t="s">
        <v>130</v>
      </c>
    </row>
    <row r="232" spans="1:17" ht="63.75" x14ac:dyDescent="0.25">
      <c r="A232" s="326"/>
      <c r="B232" s="326"/>
      <c r="C232" s="327"/>
      <c r="D232" s="335"/>
      <c r="E232" s="326"/>
      <c r="F232" s="326"/>
      <c r="G232" s="326"/>
      <c r="H232" s="85" t="s">
        <v>643</v>
      </c>
      <c r="I232" s="65" t="s">
        <v>18</v>
      </c>
      <c r="J232" s="65">
        <v>62</v>
      </c>
      <c r="K232" s="65">
        <v>2021</v>
      </c>
      <c r="L232" s="6">
        <v>100</v>
      </c>
      <c r="M232" s="6">
        <v>100</v>
      </c>
      <c r="N232" s="65" t="s">
        <v>644</v>
      </c>
      <c r="O232" s="65" t="s">
        <v>645</v>
      </c>
      <c r="P232" s="65" t="s">
        <v>167</v>
      </c>
      <c r="Q232" s="65" t="s">
        <v>127</v>
      </c>
    </row>
    <row r="233" spans="1:17" ht="51" x14ac:dyDescent="0.25">
      <c r="A233" s="65" t="s">
        <v>378</v>
      </c>
      <c r="B233" s="65" t="s">
        <v>96</v>
      </c>
      <c r="C233" s="85" t="s">
        <v>646</v>
      </c>
      <c r="D233" s="84">
        <v>150</v>
      </c>
      <c r="E233" s="65" t="s">
        <v>629</v>
      </c>
      <c r="F233" s="65" t="s">
        <v>115</v>
      </c>
      <c r="G233" s="65" t="s">
        <v>647</v>
      </c>
      <c r="H233" s="85" t="s">
        <v>648</v>
      </c>
      <c r="I233" s="65" t="s">
        <v>30</v>
      </c>
      <c r="J233" s="106">
        <v>28.963999999999999</v>
      </c>
      <c r="K233" s="65">
        <v>2020</v>
      </c>
      <c r="L233" s="106">
        <v>32</v>
      </c>
      <c r="M233" s="106">
        <v>45</v>
      </c>
      <c r="N233" s="65" t="s">
        <v>637</v>
      </c>
      <c r="O233" s="65" t="s">
        <v>649</v>
      </c>
      <c r="P233" s="65" t="s">
        <v>167</v>
      </c>
      <c r="Q233" s="65" t="s">
        <v>650</v>
      </c>
    </row>
    <row r="234" spans="1:17" ht="76.5" x14ac:dyDescent="0.25">
      <c r="A234" s="66">
        <v>3.2</v>
      </c>
      <c r="B234" s="66">
        <v>2.2000000000000002</v>
      </c>
      <c r="C234" s="86" t="s">
        <v>651</v>
      </c>
      <c r="D234" s="68">
        <f>SUM(D235)</f>
        <v>242</v>
      </c>
      <c r="E234" s="66"/>
      <c r="F234" s="66" t="s">
        <v>53</v>
      </c>
      <c r="G234" s="66" t="s">
        <v>58</v>
      </c>
      <c r="H234" s="86" t="s">
        <v>652</v>
      </c>
      <c r="I234" s="66" t="s">
        <v>18</v>
      </c>
      <c r="J234" s="66">
        <v>54.4</v>
      </c>
      <c r="K234" s="66">
        <v>2016</v>
      </c>
      <c r="L234" s="20">
        <v>50.4</v>
      </c>
      <c r="M234" s="20">
        <v>46.4</v>
      </c>
      <c r="N234" s="66" t="s">
        <v>1911</v>
      </c>
      <c r="O234" s="66" t="s">
        <v>653</v>
      </c>
      <c r="P234" s="66" t="s">
        <v>161</v>
      </c>
      <c r="Q234" s="66" t="s">
        <v>1912</v>
      </c>
    </row>
    <row r="235" spans="1:17" ht="25.5" x14ac:dyDescent="0.25">
      <c r="A235" s="326" t="s">
        <v>654</v>
      </c>
      <c r="B235" s="326" t="s">
        <v>655</v>
      </c>
      <c r="C235" s="327" t="s">
        <v>656</v>
      </c>
      <c r="D235" s="335">
        <v>242</v>
      </c>
      <c r="E235" s="326" t="s">
        <v>629</v>
      </c>
      <c r="F235" s="326" t="s">
        <v>2645</v>
      </c>
      <c r="G235" s="326" t="s">
        <v>657</v>
      </c>
      <c r="H235" s="85" t="s">
        <v>658</v>
      </c>
      <c r="I235" s="65" t="s">
        <v>1926</v>
      </c>
      <c r="J235" s="65">
        <v>3065.3</v>
      </c>
      <c r="K235" s="65">
        <v>2021</v>
      </c>
      <c r="L235" s="6">
        <v>2900</v>
      </c>
      <c r="M235" s="6">
        <v>2600</v>
      </c>
      <c r="N235" s="65" t="s">
        <v>659</v>
      </c>
      <c r="O235" s="65" t="s">
        <v>660</v>
      </c>
      <c r="P235" s="65" t="s">
        <v>167</v>
      </c>
      <c r="Q235" s="65" t="s">
        <v>127</v>
      </c>
    </row>
    <row r="236" spans="1:17" ht="63.75" x14ac:dyDescent="0.25">
      <c r="A236" s="326"/>
      <c r="B236" s="326"/>
      <c r="C236" s="327"/>
      <c r="D236" s="335"/>
      <c r="E236" s="326"/>
      <c r="F236" s="326"/>
      <c r="G236" s="326"/>
      <c r="H236" s="85" t="s">
        <v>2082</v>
      </c>
      <c r="I236" s="65" t="s">
        <v>30</v>
      </c>
      <c r="J236" s="41">
        <v>12</v>
      </c>
      <c r="K236" s="65">
        <v>2020</v>
      </c>
      <c r="L236" s="41">
        <v>0</v>
      </c>
      <c r="M236" s="41">
        <v>0</v>
      </c>
      <c r="N236" s="65" t="s">
        <v>644</v>
      </c>
      <c r="O236" s="65" t="s">
        <v>645</v>
      </c>
      <c r="P236" s="65" t="s">
        <v>167</v>
      </c>
      <c r="Q236" s="65" t="s">
        <v>127</v>
      </c>
    </row>
    <row r="237" spans="1:17" ht="51" x14ac:dyDescent="0.25">
      <c r="A237" s="66">
        <v>4</v>
      </c>
      <c r="B237" s="66">
        <v>2</v>
      </c>
      <c r="C237" s="86" t="s">
        <v>661</v>
      </c>
      <c r="D237" s="114">
        <f>D238+D241+D249+D255</f>
        <v>21560103.699999999</v>
      </c>
      <c r="E237" s="66"/>
      <c r="F237" s="66"/>
      <c r="G237" s="66"/>
      <c r="H237" s="86" t="s">
        <v>662</v>
      </c>
      <c r="I237" s="66" t="s">
        <v>633</v>
      </c>
      <c r="J237" s="20" t="s">
        <v>165</v>
      </c>
      <c r="K237" s="20" t="s">
        <v>165</v>
      </c>
      <c r="L237" s="20" t="s">
        <v>165</v>
      </c>
      <c r="M237" s="20" t="s">
        <v>165</v>
      </c>
      <c r="N237" s="66" t="s">
        <v>663</v>
      </c>
      <c r="O237" s="66" t="s">
        <v>673</v>
      </c>
      <c r="P237" s="66" t="s">
        <v>167</v>
      </c>
      <c r="Q237" s="66" t="s">
        <v>664</v>
      </c>
    </row>
    <row r="238" spans="1:17" ht="51" x14ac:dyDescent="0.25">
      <c r="A238" s="66">
        <v>4.0999999999999996</v>
      </c>
      <c r="B238" s="66">
        <v>2.2999999999999998</v>
      </c>
      <c r="C238" s="86" t="s">
        <v>665</v>
      </c>
      <c r="D238" s="114">
        <f>SUM(D239:D240)</f>
        <v>4930</v>
      </c>
      <c r="E238" s="66"/>
      <c r="F238" s="66" t="s">
        <v>601</v>
      </c>
      <c r="G238" s="66" t="s">
        <v>2646</v>
      </c>
      <c r="H238" s="86" t="s">
        <v>666</v>
      </c>
      <c r="I238" s="66" t="s">
        <v>538</v>
      </c>
      <c r="J238" s="66">
        <v>1.6</v>
      </c>
      <c r="K238" s="66">
        <v>2021</v>
      </c>
      <c r="L238" s="20">
        <v>1.2</v>
      </c>
      <c r="M238" s="20">
        <v>1</v>
      </c>
      <c r="N238" s="66" t="s">
        <v>530</v>
      </c>
      <c r="O238" s="66" t="s">
        <v>531</v>
      </c>
      <c r="P238" s="66" t="s">
        <v>167</v>
      </c>
      <c r="Q238" s="66" t="s">
        <v>667</v>
      </c>
    </row>
    <row r="239" spans="1:17" ht="63.75" x14ac:dyDescent="0.25">
      <c r="A239" s="65" t="s">
        <v>415</v>
      </c>
      <c r="B239" s="65" t="s">
        <v>328</v>
      </c>
      <c r="C239" s="85" t="s">
        <v>668</v>
      </c>
      <c r="D239" s="84">
        <v>4500</v>
      </c>
      <c r="E239" s="65" t="s">
        <v>171</v>
      </c>
      <c r="F239" s="65" t="s">
        <v>132</v>
      </c>
      <c r="G239" s="65" t="s">
        <v>234</v>
      </c>
      <c r="H239" s="85" t="s">
        <v>669</v>
      </c>
      <c r="I239" s="65" t="s">
        <v>446</v>
      </c>
      <c r="J239" s="41" t="s">
        <v>165</v>
      </c>
      <c r="K239" s="42" t="s">
        <v>165</v>
      </c>
      <c r="L239" s="41" t="s">
        <v>165</v>
      </c>
      <c r="M239" s="41" t="s">
        <v>165</v>
      </c>
      <c r="N239" s="65" t="s">
        <v>670</v>
      </c>
      <c r="O239" s="65" t="s">
        <v>671</v>
      </c>
      <c r="P239" s="65" t="s">
        <v>672</v>
      </c>
      <c r="Q239" s="65" t="s">
        <v>673</v>
      </c>
    </row>
    <row r="240" spans="1:17" ht="38.25" x14ac:dyDescent="0.25">
      <c r="A240" s="65" t="s">
        <v>421</v>
      </c>
      <c r="B240" s="65" t="s">
        <v>68</v>
      </c>
      <c r="C240" s="85" t="s">
        <v>674</v>
      </c>
      <c r="D240" s="84">
        <v>430</v>
      </c>
      <c r="E240" s="65" t="s">
        <v>171</v>
      </c>
      <c r="F240" s="65" t="s">
        <v>601</v>
      </c>
      <c r="G240" s="65" t="s">
        <v>234</v>
      </c>
      <c r="H240" s="85" t="s">
        <v>2087</v>
      </c>
      <c r="I240" s="65" t="s">
        <v>30</v>
      </c>
      <c r="J240" s="106" t="s">
        <v>165</v>
      </c>
      <c r="K240" s="42" t="s">
        <v>165</v>
      </c>
      <c r="L240" s="106" t="s">
        <v>165</v>
      </c>
      <c r="M240" s="106" t="s">
        <v>165</v>
      </c>
      <c r="N240" s="65" t="s">
        <v>675</v>
      </c>
      <c r="O240" s="65" t="s">
        <v>676</v>
      </c>
      <c r="P240" s="65" t="s">
        <v>672</v>
      </c>
      <c r="Q240" s="65" t="s">
        <v>673</v>
      </c>
    </row>
    <row r="241" spans="1:17" ht="25.5" x14ac:dyDescent="0.25">
      <c r="A241" s="332">
        <v>4.2</v>
      </c>
      <c r="B241" s="332">
        <v>7.3</v>
      </c>
      <c r="C241" s="333" t="s">
        <v>677</v>
      </c>
      <c r="D241" s="334">
        <f>SUM(D243:D248)</f>
        <v>19700</v>
      </c>
      <c r="E241" s="336"/>
      <c r="F241" s="336" t="s">
        <v>619</v>
      </c>
      <c r="G241" s="336" t="s">
        <v>2647</v>
      </c>
      <c r="H241" s="86" t="s">
        <v>678</v>
      </c>
      <c r="I241" s="66" t="s">
        <v>30</v>
      </c>
      <c r="J241" s="89">
        <v>118</v>
      </c>
      <c r="K241" s="66">
        <v>2021</v>
      </c>
      <c r="L241" s="89">
        <v>70</v>
      </c>
      <c r="M241" s="89">
        <v>40</v>
      </c>
      <c r="N241" s="66" t="s">
        <v>679</v>
      </c>
      <c r="O241" s="65" t="s">
        <v>676</v>
      </c>
      <c r="P241" s="65" t="s">
        <v>672</v>
      </c>
      <c r="Q241" s="66" t="s">
        <v>679</v>
      </c>
    </row>
    <row r="242" spans="1:17" ht="51" x14ac:dyDescent="0.25">
      <c r="A242" s="332"/>
      <c r="B242" s="332"/>
      <c r="C242" s="333"/>
      <c r="D242" s="334"/>
      <c r="E242" s="337"/>
      <c r="F242" s="337"/>
      <c r="G242" s="337"/>
      <c r="H242" s="86" t="s">
        <v>680</v>
      </c>
      <c r="I242" s="66" t="s">
        <v>18</v>
      </c>
      <c r="J242" s="20">
        <v>76</v>
      </c>
      <c r="K242" s="66">
        <v>2021</v>
      </c>
      <c r="L242" s="20">
        <v>85</v>
      </c>
      <c r="M242" s="20">
        <v>95</v>
      </c>
      <c r="N242" s="66" t="s">
        <v>131</v>
      </c>
      <c r="O242" s="66" t="s">
        <v>676</v>
      </c>
      <c r="P242" s="66" t="s">
        <v>672</v>
      </c>
      <c r="Q242" s="66" t="s">
        <v>1913</v>
      </c>
    </row>
    <row r="243" spans="1:17" ht="51" x14ac:dyDescent="0.25">
      <c r="A243" s="65" t="s">
        <v>681</v>
      </c>
      <c r="B243" s="65" t="s">
        <v>89</v>
      </c>
      <c r="C243" s="85" t="s">
        <v>682</v>
      </c>
      <c r="D243" s="84">
        <v>3000</v>
      </c>
      <c r="E243" s="65" t="s">
        <v>17</v>
      </c>
      <c r="F243" s="65" t="s">
        <v>131</v>
      </c>
      <c r="G243" s="65" t="s">
        <v>132</v>
      </c>
      <c r="H243" s="85" t="s">
        <v>683</v>
      </c>
      <c r="I243" s="65" t="s">
        <v>18</v>
      </c>
      <c r="J243" s="6">
        <v>0.3</v>
      </c>
      <c r="K243" s="65">
        <v>2022</v>
      </c>
      <c r="L243" s="6">
        <v>45</v>
      </c>
      <c r="M243" s="6">
        <v>70</v>
      </c>
      <c r="N243" s="65" t="s">
        <v>684</v>
      </c>
      <c r="O243" s="65" t="s">
        <v>671</v>
      </c>
      <c r="P243" s="65" t="s">
        <v>167</v>
      </c>
      <c r="Q243" s="65" t="s">
        <v>673</v>
      </c>
    </row>
    <row r="244" spans="1:17" ht="51" x14ac:dyDescent="0.25">
      <c r="A244" s="65" t="s">
        <v>685</v>
      </c>
      <c r="B244" s="65" t="s">
        <v>89</v>
      </c>
      <c r="C244" s="85" t="s">
        <v>686</v>
      </c>
      <c r="D244" s="84">
        <v>2000</v>
      </c>
      <c r="E244" s="65" t="s">
        <v>17</v>
      </c>
      <c r="F244" s="65" t="s">
        <v>131</v>
      </c>
      <c r="G244" s="65" t="s">
        <v>132</v>
      </c>
      <c r="H244" s="85" t="s">
        <v>687</v>
      </c>
      <c r="I244" s="65" t="s">
        <v>18</v>
      </c>
      <c r="J244" s="6">
        <v>70</v>
      </c>
      <c r="K244" s="65">
        <v>2021</v>
      </c>
      <c r="L244" s="6">
        <v>85</v>
      </c>
      <c r="M244" s="6">
        <v>95</v>
      </c>
      <c r="N244" s="65" t="s">
        <v>688</v>
      </c>
      <c r="O244" s="65" t="s">
        <v>676</v>
      </c>
      <c r="P244" s="65" t="s">
        <v>167</v>
      </c>
      <c r="Q244" s="65" t="s">
        <v>1913</v>
      </c>
    </row>
    <row r="245" spans="1:17" ht="38.25" x14ac:dyDescent="0.25">
      <c r="A245" s="65" t="s">
        <v>689</v>
      </c>
      <c r="B245" s="65" t="s">
        <v>89</v>
      </c>
      <c r="C245" s="85" t="s">
        <v>690</v>
      </c>
      <c r="D245" s="84">
        <v>9000</v>
      </c>
      <c r="E245" s="65" t="s">
        <v>17</v>
      </c>
      <c r="F245" s="65" t="s">
        <v>131</v>
      </c>
      <c r="G245" s="65" t="s">
        <v>132</v>
      </c>
      <c r="H245" s="85" t="s">
        <v>2088</v>
      </c>
      <c r="I245" s="65" t="s">
        <v>30</v>
      </c>
      <c r="J245" s="106">
        <v>4659</v>
      </c>
      <c r="K245" s="65">
        <v>2020</v>
      </c>
      <c r="L245" s="106">
        <v>6000</v>
      </c>
      <c r="M245" s="106">
        <v>9000</v>
      </c>
      <c r="N245" s="65" t="s">
        <v>691</v>
      </c>
      <c r="O245" s="65" t="s">
        <v>676</v>
      </c>
      <c r="P245" s="65" t="s">
        <v>167</v>
      </c>
      <c r="Q245" s="65" t="s">
        <v>1913</v>
      </c>
    </row>
    <row r="246" spans="1:17" ht="25.5" x14ac:dyDescent="0.25">
      <c r="A246" s="326" t="s">
        <v>692</v>
      </c>
      <c r="B246" s="326" t="s">
        <v>2525</v>
      </c>
      <c r="C246" s="327" t="s">
        <v>693</v>
      </c>
      <c r="D246" s="335">
        <v>5700</v>
      </c>
      <c r="E246" s="326" t="s">
        <v>17</v>
      </c>
      <c r="F246" s="326" t="s">
        <v>132</v>
      </c>
      <c r="G246" s="326" t="s">
        <v>154</v>
      </c>
      <c r="H246" s="85" t="s">
        <v>2089</v>
      </c>
      <c r="I246" s="65" t="s">
        <v>30</v>
      </c>
      <c r="J246" s="42">
        <v>31</v>
      </c>
      <c r="K246" s="65">
        <v>2021</v>
      </c>
      <c r="L246" s="42">
        <v>0</v>
      </c>
      <c r="M246" s="42">
        <v>0</v>
      </c>
      <c r="N246" s="65" t="s">
        <v>688</v>
      </c>
      <c r="O246" s="65" t="s">
        <v>676</v>
      </c>
      <c r="P246" s="65" t="s">
        <v>167</v>
      </c>
      <c r="Q246" s="65" t="s">
        <v>1913</v>
      </c>
    </row>
    <row r="247" spans="1:17" ht="25.5" x14ac:dyDescent="0.25">
      <c r="A247" s="326"/>
      <c r="B247" s="326"/>
      <c r="C247" s="327"/>
      <c r="D247" s="335"/>
      <c r="E247" s="326"/>
      <c r="F247" s="326"/>
      <c r="G247" s="326"/>
      <c r="H247" s="85" t="s">
        <v>2124</v>
      </c>
      <c r="I247" s="65" t="s">
        <v>18</v>
      </c>
      <c r="J247" s="106"/>
      <c r="K247" s="65"/>
      <c r="L247" s="106"/>
      <c r="M247" s="106"/>
      <c r="N247" s="65"/>
      <c r="O247" s="65"/>
      <c r="P247" s="65"/>
      <c r="Q247" s="65" t="s">
        <v>1913</v>
      </c>
    </row>
    <row r="248" spans="1:17" ht="25.5" x14ac:dyDescent="0.25">
      <c r="A248" s="326"/>
      <c r="B248" s="326"/>
      <c r="C248" s="327"/>
      <c r="D248" s="335"/>
      <c r="E248" s="326"/>
      <c r="F248" s="326"/>
      <c r="G248" s="326"/>
      <c r="H248" s="85" t="s">
        <v>2093</v>
      </c>
      <c r="I248" s="65" t="s">
        <v>30</v>
      </c>
      <c r="J248" s="42">
        <v>254</v>
      </c>
      <c r="K248" s="65">
        <v>2020</v>
      </c>
      <c r="L248" s="42">
        <v>0</v>
      </c>
      <c r="M248" s="42">
        <v>0</v>
      </c>
      <c r="N248" s="65" t="s">
        <v>688</v>
      </c>
      <c r="O248" s="65" t="s">
        <v>676</v>
      </c>
      <c r="P248" s="65" t="s">
        <v>167</v>
      </c>
      <c r="Q248" s="65" t="s">
        <v>1913</v>
      </c>
    </row>
    <row r="249" spans="1:17" ht="51" x14ac:dyDescent="0.25">
      <c r="A249" s="66">
        <v>4.3</v>
      </c>
      <c r="B249" s="66">
        <v>2.5</v>
      </c>
      <c r="C249" s="86" t="s">
        <v>694</v>
      </c>
      <c r="D249" s="114">
        <f>SUM(D250:D254)</f>
        <v>21523633.699999999</v>
      </c>
      <c r="E249" s="66"/>
      <c r="F249" s="66" t="s">
        <v>696</v>
      </c>
      <c r="G249" s="66" t="s">
        <v>697</v>
      </c>
      <c r="H249" s="86" t="s">
        <v>698</v>
      </c>
      <c r="I249" s="66" t="s">
        <v>18</v>
      </c>
      <c r="J249" s="20" t="s">
        <v>165</v>
      </c>
      <c r="K249" s="20" t="s">
        <v>165</v>
      </c>
      <c r="L249" s="20" t="s">
        <v>165</v>
      </c>
      <c r="M249" s="20" t="s">
        <v>165</v>
      </c>
      <c r="N249" s="66" t="s">
        <v>699</v>
      </c>
      <c r="O249" s="66" t="s">
        <v>671</v>
      </c>
      <c r="P249" s="66" t="s">
        <v>167</v>
      </c>
      <c r="Q249" s="66" t="s">
        <v>1913</v>
      </c>
    </row>
    <row r="250" spans="1:17" ht="102" x14ac:dyDescent="0.25">
      <c r="A250" s="65" t="s">
        <v>700</v>
      </c>
      <c r="B250" s="65" t="s">
        <v>2524</v>
      </c>
      <c r="C250" s="85" t="s">
        <v>701</v>
      </c>
      <c r="D250" s="84">
        <f>120667.5+45933.2+462895</f>
        <v>629495.69999999995</v>
      </c>
      <c r="E250" s="65" t="s">
        <v>702</v>
      </c>
      <c r="F250" s="65" t="s">
        <v>107</v>
      </c>
      <c r="G250" s="65" t="s">
        <v>103</v>
      </c>
      <c r="H250" s="85" t="s">
        <v>703</v>
      </c>
      <c r="I250" s="65" t="s">
        <v>30</v>
      </c>
      <c r="J250" s="41">
        <v>9229</v>
      </c>
      <c r="K250" s="65">
        <v>2021</v>
      </c>
      <c r="L250" s="41">
        <v>21604</v>
      </c>
      <c r="M250" s="41">
        <v>35000</v>
      </c>
      <c r="N250" s="65" t="s">
        <v>1918</v>
      </c>
      <c r="O250" s="65" t="s">
        <v>705</v>
      </c>
      <c r="P250" s="65" t="s">
        <v>167</v>
      </c>
      <c r="Q250" s="65" t="s">
        <v>117</v>
      </c>
    </row>
    <row r="251" spans="1:17" ht="63.75" x14ac:dyDescent="0.25">
      <c r="A251" s="65" t="s">
        <v>706</v>
      </c>
      <c r="B251" s="65" t="s">
        <v>2523</v>
      </c>
      <c r="C251" s="85" t="s">
        <v>707</v>
      </c>
      <c r="D251" s="113">
        <v>20000000</v>
      </c>
      <c r="E251" s="65" t="s">
        <v>399</v>
      </c>
      <c r="F251" s="65" t="s">
        <v>708</v>
      </c>
      <c r="G251" s="65" t="s">
        <v>103</v>
      </c>
      <c r="H251" s="85" t="s">
        <v>709</v>
      </c>
      <c r="I251" s="65" t="s">
        <v>30</v>
      </c>
      <c r="J251" s="42">
        <v>104364</v>
      </c>
      <c r="K251" s="65">
        <v>2021</v>
      </c>
      <c r="L251" s="65" t="s">
        <v>165</v>
      </c>
      <c r="M251" s="65" t="s">
        <v>165</v>
      </c>
      <c r="N251" s="65" t="s">
        <v>2691</v>
      </c>
      <c r="O251" s="65" t="s">
        <v>1740</v>
      </c>
      <c r="P251" s="65" t="s">
        <v>167</v>
      </c>
      <c r="Q251" s="65" t="s">
        <v>113</v>
      </c>
    </row>
    <row r="252" spans="1:17" ht="51" x14ac:dyDescent="0.25">
      <c r="A252" s="65" t="s">
        <v>710</v>
      </c>
      <c r="B252" s="65" t="s">
        <v>997</v>
      </c>
      <c r="C252" s="177" t="s">
        <v>1936</v>
      </c>
      <c r="D252" s="84">
        <v>75000</v>
      </c>
      <c r="E252" s="65" t="s">
        <v>584</v>
      </c>
      <c r="F252" s="65" t="s">
        <v>132</v>
      </c>
      <c r="G252" s="65" t="s">
        <v>711</v>
      </c>
      <c r="H252" s="85" t="s">
        <v>712</v>
      </c>
      <c r="I252" s="65" t="s">
        <v>30</v>
      </c>
      <c r="J252" s="41" t="s">
        <v>165</v>
      </c>
      <c r="K252" s="65" t="s">
        <v>165</v>
      </c>
      <c r="L252" s="41">
        <v>15000</v>
      </c>
      <c r="M252" s="41">
        <v>25000</v>
      </c>
      <c r="N252" s="65" t="s">
        <v>713</v>
      </c>
      <c r="O252" s="65" t="s">
        <v>671</v>
      </c>
      <c r="P252" s="65" t="s">
        <v>167</v>
      </c>
      <c r="Q252" s="65" t="s">
        <v>673</v>
      </c>
    </row>
    <row r="253" spans="1:17" ht="102" x14ac:dyDescent="0.25">
      <c r="A253" s="65" t="s">
        <v>714</v>
      </c>
      <c r="B253" s="65" t="s">
        <v>2060</v>
      </c>
      <c r="C253" s="85" t="s">
        <v>715</v>
      </c>
      <c r="D253" s="113">
        <f>2.2*(15000-4407)*0.6*50</f>
        <v>699138</v>
      </c>
      <c r="E253" s="65" t="s">
        <v>695</v>
      </c>
      <c r="F253" s="65" t="s">
        <v>107</v>
      </c>
      <c r="G253" s="65" t="s">
        <v>132</v>
      </c>
      <c r="H253" s="85" t="s">
        <v>716</v>
      </c>
      <c r="I253" s="65" t="s">
        <v>18</v>
      </c>
      <c r="J253" s="41" t="s">
        <v>717</v>
      </c>
      <c r="K253" s="65">
        <v>2022</v>
      </c>
      <c r="L253" s="41">
        <v>10000</v>
      </c>
      <c r="M253" s="41">
        <v>15000</v>
      </c>
      <c r="N253" s="65" t="s">
        <v>718</v>
      </c>
      <c r="O253" s="65" t="s">
        <v>676</v>
      </c>
      <c r="P253" s="65" t="s">
        <v>167</v>
      </c>
      <c r="Q253" s="65" t="s">
        <v>1919</v>
      </c>
    </row>
    <row r="254" spans="1:17" ht="51" x14ac:dyDescent="0.25">
      <c r="A254" s="65" t="s">
        <v>719</v>
      </c>
      <c r="B254" s="65" t="s">
        <v>2061</v>
      </c>
      <c r="C254" s="85" t="s">
        <v>720</v>
      </c>
      <c r="D254" s="113">
        <f>1200*100</f>
        <v>120000</v>
      </c>
      <c r="E254" s="65" t="s">
        <v>171</v>
      </c>
      <c r="F254" s="65" t="s">
        <v>107</v>
      </c>
      <c r="G254" s="65" t="s">
        <v>721</v>
      </c>
      <c r="H254" s="85" t="s">
        <v>2104</v>
      </c>
      <c r="I254" s="65" t="s">
        <v>30</v>
      </c>
      <c r="J254" s="41" t="s">
        <v>165</v>
      </c>
      <c r="K254" s="65" t="s">
        <v>165</v>
      </c>
      <c r="L254" s="41">
        <v>1500</v>
      </c>
      <c r="M254" s="41">
        <v>4000</v>
      </c>
      <c r="N254" s="65" t="s">
        <v>718</v>
      </c>
      <c r="O254" s="65" t="s">
        <v>676</v>
      </c>
      <c r="P254" s="65" t="s">
        <v>167</v>
      </c>
      <c r="Q254" s="65" t="s">
        <v>107</v>
      </c>
    </row>
    <row r="255" spans="1:17" ht="51" x14ac:dyDescent="0.25">
      <c r="A255" s="66">
        <v>4.4000000000000004</v>
      </c>
      <c r="B255" s="66">
        <v>2.7</v>
      </c>
      <c r="C255" s="86" t="s">
        <v>722</v>
      </c>
      <c r="D255" s="114">
        <f>SUM(D256:D259)</f>
        <v>11840</v>
      </c>
      <c r="E255" s="66"/>
      <c r="F255" s="66" t="s">
        <v>322</v>
      </c>
      <c r="G255" s="66" t="s">
        <v>2649</v>
      </c>
      <c r="H255" s="86" t="s">
        <v>2105</v>
      </c>
      <c r="I255" s="66" t="s">
        <v>18</v>
      </c>
      <c r="J255" s="20">
        <v>16</v>
      </c>
      <c r="K255" s="66">
        <v>2022</v>
      </c>
      <c r="L255" s="20">
        <v>64</v>
      </c>
      <c r="M255" s="20">
        <v>80</v>
      </c>
      <c r="N255" s="66" t="s">
        <v>723</v>
      </c>
      <c r="O255" s="66" t="s">
        <v>671</v>
      </c>
      <c r="P255" s="66" t="s">
        <v>167</v>
      </c>
      <c r="Q255" s="66" t="s">
        <v>673</v>
      </c>
    </row>
    <row r="256" spans="1:17" ht="38.25" x14ac:dyDescent="0.25">
      <c r="A256" s="65" t="s">
        <v>724</v>
      </c>
      <c r="B256" s="65" t="s">
        <v>1535</v>
      </c>
      <c r="C256" s="85" t="s">
        <v>725</v>
      </c>
      <c r="D256" s="84">
        <v>1500</v>
      </c>
      <c r="E256" s="65" t="s">
        <v>17</v>
      </c>
      <c r="F256" s="65" t="s">
        <v>132</v>
      </c>
      <c r="G256" s="65" t="s">
        <v>726</v>
      </c>
      <c r="H256" s="85" t="s">
        <v>727</v>
      </c>
      <c r="I256" s="65" t="s">
        <v>18</v>
      </c>
      <c r="J256" s="6" t="s">
        <v>165</v>
      </c>
      <c r="K256" s="6" t="s">
        <v>165</v>
      </c>
      <c r="L256" s="6" t="s">
        <v>165</v>
      </c>
      <c r="M256" s="6" t="s">
        <v>165</v>
      </c>
      <c r="N256" s="65" t="s">
        <v>234</v>
      </c>
      <c r="O256" s="65" t="s">
        <v>671</v>
      </c>
      <c r="P256" s="65" t="s">
        <v>167</v>
      </c>
      <c r="Q256" s="65" t="s">
        <v>1921</v>
      </c>
    </row>
    <row r="257" spans="1:17" ht="38.25" x14ac:dyDescent="0.25">
      <c r="A257" s="65" t="s">
        <v>728</v>
      </c>
      <c r="B257" s="65" t="s">
        <v>1535</v>
      </c>
      <c r="C257" s="177" t="s">
        <v>1937</v>
      </c>
      <c r="D257" s="113">
        <v>2880</v>
      </c>
      <c r="E257" s="65" t="s">
        <v>17</v>
      </c>
      <c r="F257" s="65" t="s">
        <v>131</v>
      </c>
      <c r="G257" s="65" t="s">
        <v>726</v>
      </c>
      <c r="H257" s="85" t="s">
        <v>2111</v>
      </c>
      <c r="I257" s="65" t="s">
        <v>30</v>
      </c>
      <c r="J257" s="6" t="s">
        <v>165</v>
      </c>
      <c r="K257" s="6" t="s">
        <v>165</v>
      </c>
      <c r="L257" s="6" t="s">
        <v>165</v>
      </c>
      <c r="M257" s="6" t="s">
        <v>165</v>
      </c>
      <c r="N257" s="65" t="s">
        <v>131</v>
      </c>
      <c r="O257" s="65" t="s">
        <v>676</v>
      </c>
      <c r="P257" s="65" t="s">
        <v>167</v>
      </c>
      <c r="Q257" s="65" t="s">
        <v>1922</v>
      </c>
    </row>
    <row r="258" spans="1:17" ht="38.25" x14ac:dyDescent="0.25">
      <c r="A258" s="65" t="s">
        <v>729</v>
      </c>
      <c r="B258" s="65"/>
      <c r="C258" s="85" t="s">
        <v>730</v>
      </c>
      <c r="D258" s="84">
        <v>3300</v>
      </c>
      <c r="E258" s="65" t="s">
        <v>17</v>
      </c>
      <c r="F258" s="65" t="s">
        <v>141</v>
      </c>
      <c r="G258" s="65" t="s">
        <v>125</v>
      </c>
      <c r="H258" s="85" t="s">
        <v>2112</v>
      </c>
      <c r="I258" s="65" t="s">
        <v>30</v>
      </c>
      <c r="J258" s="6" t="s">
        <v>165</v>
      </c>
      <c r="K258" s="6" t="s">
        <v>165</v>
      </c>
      <c r="L258" s="6" t="s">
        <v>165</v>
      </c>
      <c r="M258" s="6" t="s">
        <v>165</v>
      </c>
      <c r="N258" s="65" t="s">
        <v>141</v>
      </c>
      <c r="O258" s="65" t="s">
        <v>671</v>
      </c>
      <c r="P258" s="65" t="s">
        <v>167</v>
      </c>
      <c r="Q258" s="65" t="s">
        <v>141</v>
      </c>
    </row>
    <row r="259" spans="1:17" ht="89.25" x14ac:dyDescent="0.25">
      <c r="A259" s="65" t="s">
        <v>731</v>
      </c>
      <c r="B259" s="65" t="s">
        <v>2130</v>
      </c>
      <c r="C259" s="85" t="s">
        <v>1946</v>
      </c>
      <c r="D259" s="84">
        <v>4160</v>
      </c>
      <c r="E259" s="65" t="s">
        <v>17</v>
      </c>
      <c r="F259" s="65" t="s">
        <v>103</v>
      </c>
      <c r="G259" s="65" t="s">
        <v>732</v>
      </c>
      <c r="H259" s="85" t="s">
        <v>2131</v>
      </c>
      <c r="I259" s="65" t="s">
        <v>30</v>
      </c>
      <c r="J259" s="6" t="s">
        <v>165</v>
      </c>
      <c r="K259" s="6" t="s">
        <v>165</v>
      </c>
      <c r="L259" s="6" t="s">
        <v>165</v>
      </c>
      <c r="M259" s="6" t="s">
        <v>165</v>
      </c>
      <c r="N259" s="65" t="s">
        <v>1923</v>
      </c>
      <c r="O259" s="65" t="s">
        <v>671</v>
      </c>
      <c r="P259" s="65" t="s">
        <v>167</v>
      </c>
      <c r="Q259" s="65" t="s">
        <v>673</v>
      </c>
    </row>
    <row r="260" spans="1:17" ht="38.25" x14ac:dyDescent="0.25">
      <c r="A260" s="66">
        <v>5</v>
      </c>
      <c r="B260" s="65">
        <v>3</v>
      </c>
      <c r="C260" s="86" t="s">
        <v>733</v>
      </c>
      <c r="D260" s="68">
        <f>D261+D264+D267+D270+D276+D281</f>
        <v>917600</v>
      </c>
      <c r="E260" s="66"/>
      <c r="F260" s="66"/>
      <c r="G260" s="66"/>
      <c r="H260" s="85" t="s">
        <v>2134</v>
      </c>
      <c r="I260" s="65" t="s">
        <v>18</v>
      </c>
      <c r="J260" s="6">
        <v>22.2</v>
      </c>
      <c r="K260" s="65">
        <v>2021</v>
      </c>
      <c r="L260" s="6">
        <v>16.7</v>
      </c>
      <c r="M260" s="6">
        <v>11</v>
      </c>
      <c r="N260" s="65" t="s">
        <v>659</v>
      </c>
      <c r="O260" s="65" t="s">
        <v>36</v>
      </c>
      <c r="P260" s="65" t="s">
        <v>152</v>
      </c>
      <c r="Q260" s="65" t="s">
        <v>127</v>
      </c>
    </row>
    <row r="261" spans="1:17" ht="38.25" x14ac:dyDescent="0.25">
      <c r="A261" s="66">
        <v>5.0999999999999996</v>
      </c>
      <c r="B261" s="66">
        <v>3.3</v>
      </c>
      <c r="C261" s="86" t="s">
        <v>734</v>
      </c>
      <c r="D261" s="114">
        <f>SUM(D262:D263)</f>
        <v>48000</v>
      </c>
      <c r="E261" s="66"/>
      <c r="F261" s="66" t="s">
        <v>132</v>
      </c>
      <c r="G261" s="66" t="s">
        <v>154</v>
      </c>
      <c r="H261" s="86" t="s">
        <v>736</v>
      </c>
      <c r="I261" s="66" t="s">
        <v>18</v>
      </c>
      <c r="J261" s="66">
        <v>41.6</v>
      </c>
      <c r="K261" s="66">
        <v>2021</v>
      </c>
      <c r="L261" s="20">
        <v>25</v>
      </c>
      <c r="M261" s="20">
        <v>30</v>
      </c>
      <c r="N261" s="66" t="s">
        <v>737</v>
      </c>
      <c r="O261" s="66" t="s">
        <v>36</v>
      </c>
      <c r="P261" s="66" t="s">
        <v>167</v>
      </c>
      <c r="Q261" s="66" t="s">
        <v>127</v>
      </c>
    </row>
    <row r="262" spans="1:17" ht="51" x14ac:dyDescent="0.25">
      <c r="A262" s="65" t="s">
        <v>454</v>
      </c>
      <c r="B262" s="65" t="s">
        <v>2063</v>
      </c>
      <c r="C262" s="85" t="s">
        <v>738</v>
      </c>
      <c r="D262" s="84">
        <v>16000</v>
      </c>
      <c r="E262" s="65" t="s">
        <v>735</v>
      </c>
      <c r="F262" s="65" t="s">
        <v>132</v>
      </c>
      <c r="G262" s="65" t="s">
        <v>154</v>
      </c>
      <c r="H262" s="85" t="s">
        <v>2341</v>
      </c>
      <c r="I262" s="65" t="s">
        <v>501</v>
      </c>
      <c r="J262" s="106" t="s">
        <v>165</v>
      </c>
      <c r="K262" s="41" t="s">
        <v>165</v>
      </c>
      <c r="L262" s="106">
        <v>30</v>
      </c>
      <c r="M262" s="106">
        <v>50</v>
      </c>
      <c r="N262" s="65" t="s">
        <v>739</v>
      </c>
      <c r="O262" s="65" t="s">
        <v>676</v>
      </c>
      <c r="P262" s="65" t="s">
        <v>167</v>
      </c>
      <c r="Q262" s="65" t="s">
        <v>1924</v>
      </c>
    </row>
    <row r="263" spans="1:17" ht="51" x14ac:dyDescent="0.25">
      <c r="A263" s="65" t="s">
        <v>461</v>
      </c>
      <c r="B263" s="65" t="s">
        <v>75</v>
      </c>
      <c r="C263" s="85" t="s">
        <v>740</v>
      </c>
      <c r="D263" s="113">
        <v>32000</v>
      </c>
      <c r="E263" s="65" t="s">
        <v>17</v>
      </c>
      <c r="F263" s="65" t="s">
        <v>122</v>
      </c>
      <c r="G263" s="65" t="s">
        <v>132</v>
      </c>
      <c r="H263" s="217" t="s">
        <v>2708</v>
      </c>
      <c r="I263" s="65" t="s">
        <v>30</v>
      </c>
      <c r="J263" s="41" t="s">
        <v>165</v>
      </c>
      <c r="K263" s="42" t="s">
        <v>165</v>
      </c>
      <c r="L263" s="41" t="s">
        <v>165</v>
      </c>
      <c r="M263" s="41" t="s">
        <v>165</v>
      </c>
      <c r="N263" s="65" t="s">
        <v>739</v>
      </c>
      <c r="O263" s="65" t="s">
        <v>676</v>
      </c>
      <c r="P263" s="65" t="s">
        <v>167</v>
      </c>
      <c r="Q263" s="65" t="s">
        <v>344</v>
      </c>
    </row>
    <row r="264" spans="1:17" ht="38.25" x14ac:dyDescent="0.25">
      <c r="A264" s="66">
        <v>5.2</v>
      </c>
      <c r="B264" s="66">
        <v>4.0999999999999996</v>
      </c>
      <c r="C264" s="86" t="s">
        <v>741</v>
      </c>
      <c r="D264" s="68">
        <f>SUM(D265:D266)</f>
        <v>208000</v>
      </c>
      <c r="E264" s="66" t="s">
        <v>17</v>
      </c>
      <c r="F264" s="66" t="s">
        <v>2650</v>
      </c>
      <c r="G264" s="66" t="s">
        <v>154</v>
      </c>
      <c r="H264" s="86" t="s">
        <v>2268</v>
      </c>
      <c r="I264" s="66" t="s">
        <v>1930</v>
      </c>
      <c r="J264" s="66">
        <v>426</v>
      </c>
      <c r="K264" s="66">
        <v>2021</v>
      </c>
      <c r="L264" s="20">
        <v>627</v>
      </c>
      <c r="M264" s="20">
        <v>1000</v>
      </c>
      <c r="N264" s="66" t="s">
        <v>742</v>
      </c>
      <c r="O264" s="66" t="s">
        <v>676</v>
      </c>
      <c r="P264" s="66" t="s">
        <v>672</v>
      </c>
      <c r="Q264" s="66" t="s">
        <v>132</v>
      </c>
    </row>
    <row r="265" spans="1:17" s="77" customFormat="1" ht="51" x14ac:dyDescent="0.25">
      <c r="A265" s="65" t="s">
        <v>485</v>
      </c>
      <c r="B265" s="65" t="s">
        <v>2065</v>
      </c>
      <c r="C265" s="85" t="s">
        <v>743</v>
      </c>
      <c r="D265" s="113">
        <v>64000</v>
      </c>
      <c r="E265" s="65" t="s">
        <v>17</v>
      </c>
      <c r="F265" s="65" t="s">
        <v>132</v>
      </c>
      <c r="G265" s="65" t="s">
        <v>154</v>
      </c>
      <c r="H265" s="85" t="s">
        <v>2270</v>
      </c>
      <c r="I265" s="65" t="s">
        <v>1930</v>
      </c>
      <c r="J265" s="65">
        <v>1.5</v>
      </c>
      <c r="K265" s="65">
        <v>2020</v>
      </c>
      <c r="L265" s="6">
        <v>2.6</v>
      </c>
      <c r="M265" s="6">
        <v>5</v>
      </c>
      <c r="N265" s="65" t="s">
        <v>744</v>
      </c>
      <c r="O265" s="65" t="s">
        <v>745</v>
      </c>
      <c r="P265" s="65" t="s">
        <v>672</v>
      </c>
      <c r="Q265" s="65" t="s">
        <v>132</v>
      </c>
    </row>
    <row r="266" spans="1:17" ht="51" x14ac:dyDescent="0.25">
      <c r="A266" s="65" t="s">
        <v>490</v>
      </c>
      <c r="B266" s="65" t="s">
        <v>2066</v>
      </c>
      <c r="C266" s="85" t="s">
        <v>746</v>
      </c>
      <c r="D266" s="84">
        <v>144000</v>
      </c>
      <c r="E266" s="65" t="s">
        <v>17</v>
      </c>
      <c r="F266" s="65" t="s">
        <v>132</v>
      </c>
      <c r="G266" s="65" t="s">
        <v>154</v>
      </c>
      <c r="H266" s="85" t="s">
        <v>2261</v>
      </c>
      <c r="I266" s="65" t="s">
        <v>18</v>
      </c>
      <c r="J266" s="6">
        <v>43.5</v>
      </c>
      <c r="K266" s="65">
        <v>2020</v>
      </c>
      <c r="L266" s="6">
        <v>39</v>
      </c>
      <c r="M266" s="6">
        <v>31.5</v>
      </c>
      <c r="N266" s="65" t="s">
        <v>747</v>
      </c>
      <c r="O266" s="65" t="s">
        <v>1925</v>
      </c>
      <c r="P266" s="65" t="s">
        <v>672</v>
      </c>
      <c r="Q266" s="65" t="s">
        <v>132</v>
      </c>
    </row>
    <row r="267" spans="1:17" ht="25.5" x14ac:dyDescent="0.25">
      <c r="A267" s="66">
        <v>5.3</v>
      </c>
      <c r="B267" s="66">
        <v>2.2999999999999998</v>
      </c>
      <c r="C267" s="86" t="s">
        <v>748</v>
      </c>
      <c r="D267" s="114">
        <f>SUM(D268:D269)</f>
        <v>26000</v>
      </c>
      <c r="E267" s="66"/>
      <c r="F267" s="66" t="s">
        <v>322</v>
      </c>
      <c r="G267" s="66" t="s">
        <v>154</v>
      </c>
      <c r="H267" s="86" t="s">
        <v>2284</v>
      </c>
      <c r="I267" s="66" t="s">
        <v>30</v>
      </c>
      <c r="J267" s="89">
        <v>256</v>
      </c>
      <c r="K267" s="66">
        <v>2021</v>
      </c>
      <c r="L267" s="89">
        <v>220</v>
      </c>
      <c r="M267" s="89">
        <v>170</v>
      </c>
      <c r="N267" s="66" t="s">
        <v>750</v>
      </c>
      <c r="O267" s="66" t="s">
        <v>676</v>
      </c>
      <c r="P267" s="66" t="s">
        <v>672</v>
      </c>
      <c r="Q267" s="66" t="s">
        <v>115</v>
      </c>
    </row>
    <row r="268" spans="1:17" ht="51" x14ac:dyDescent="0.25">
      <c r="A268" s="65" t="s">
        <v>751</v>
      </c>
      <c r="B268" s="65" t="s">
        <v>325</v>
      </c>
      <c r="C268" s="85" t="s">
        <v>752</v>
      </c>
      <c r="D268" s="84">
        <v>8000</v>
      </c>
      <c r="E268" s="65" t="s">
        <v>17</v>
      </c>
      <c r="F268" s="65" t="s">
        <v>132</v>
      </c>
      <c r="G268" s="65" t="s">
        <v>154</v>
      </c>
      <c r="H268" s="85" t="s">
        <v>2296</v>
      </c>
      <c r="I268" s="65" t="s">
        <v>30</v>
      </c>
      <c r="J268" s="106" t="s">
        <v>165</v>
      </c>
      <c r="K268" s="65" t="s">
        <v>165</v>
      </c>
      <c r="L268" s="106" t="s">
        <v>165</v>
      </c>
      <c r="M268" s="106" t="s">
        <v>165</v>
      </c>
      <c r="N268" s="65" t="s">
        <v>750</v>
      </c>
      <c r="O268" s="65" t="s">
        <v>676</v>
      </c>
      <c r="P268" s="65" t="s">
        <v>672</v>
      </c>
      <c r="Q268" s="65" t="s">
        <v>132</v>
      </c>
    </row>
    <row r="269" spans="1:17" ht="38.25" x14ac:dyDescent="0.25">
      <c r="A269" s="65" t="s">
        <v>753</v>
      </c>
      <c r="B269" s="65" t="s">
        <v>325</v>
      </c>
      <c r="C269" s="85" t="s">
        <v>754</v>
      </c>
      <c r="D269" s="113">
        <v>18000</v>
      </c>
      <c r="E269" s="65" t="s">
        <v>17</v>
      </c>
      <c r="F269" s="65" t="s">
        <v>132</v>
      </c>
      <c r="G269" s="65" t="s">
        <v>154</v>
      </c>
      <c r="H269" s="85" t="s">
        <v>2304</v>
      </c>
      <c r="I269" s="65" t="s">
        <v>30</v>
      </c>
      <c r="J269" s="41" t="s">
        <v>165</v>
      </c>
      <c r="K269" s="65" t="s">
        <v>165</v>
      </c>
      <c r="L269" s="41" t="s">
        <v>165</v>
      </c>
      <c r="M269" s="41" t="s">
        <v>165</v>
      </c>
      <c r="N269" s="65" t="s">
        <v>755</v>
      </c>
      <c r="O269" s="65" t="s">
        <v>676</v>
      </c>
      <c r="P269" s="112" t="s">
        <v>167</v>
      </c>
      <c r="Q269" s="65" t="s">
        <v>1927</v>
      </c>
    </row>
    <row r="270" spans="1:17" ht="25.5" customHeight="1" x14ac:dyDescent="0.25">
      <c r="A270" s="332">
        <v>5.4</v>
      </c>
      <c r="B270" s="332">
        <v>5.5</v>
      </c>
      <c r="C270" s="333" t="s">
        <v>756</v>
      </c>
      <c r="D270" s="334">
        <f>SUM(D272:D275)</f>
        <v>20000</v>
      </c>
      <c r="E270" s="332"/>
      <c r="F270" s="332" t="s">
        <v>757</v>
      </c>
      <c r="G270" s="332" t="s">
        <v>322</v>
      </c>
      <c r="H270" s="86" t="s">
        <v>2312</v>
      </c>
      <c r="I270" s="66" t="s">
        <v>30</v>
      </c>
      <c r="J270" s="104" t="s">
        <v>165</v>
      </c>
      <c r="K270" s="66" t="s">
        <v>165</v>
      </c>
      <c r="L270" s="104" t="s">
        <v>165</v>
      </c>
      <c r="M270" s="104" t="s">
        <v>165</v>
      </c>
      <c r="N270" s="332" t="s">
        <v>758</v>
      </c>
      <c r="O270" s="332" t="s">
        <v>676</v>
      </c>
      <c r="P270" s="336" t="s">
        <v>167</v>
      </c>
      <c r="Q270" s="332" t="s">
        <v>132</v>
      </c>
    </row>
    <row r="271" spans="1:17" ht="25.5" x14ac:dyDescent="0.25">
      <c r="A271" s="332"/>
      <c r="B271" s="332"/>
      <c r="C271" s="333"/>
      <c r="D271" s="334"/>
      <c r="E271" s="332"/>
      <c r="F271" s="332"/>
      <c r="G271" s="332"/>
      <c r="H271" s="86" t="s">
        <v>2325</v>
      </c>
      <c r="I271" s="66" t="s">
        <v>749</v>
      </c>
      <c r="J271" s="104" t="s">
        <v>165</v>
      </c>
      <c r="K271" s="66" t="s">
        <v>165</v>
      </c>
      <c r="L271" s="104" t="s">
        <v>165</v>
      </c>
      <c r="M271" s="104" t="s">
        <v>165</v>
      </c>
      <c r="N271" s="332"/>
      <c r="O271" s="332"/>
      <c r="P271" s="337"/>
      <c r="Q271" s="332"/>
    </row>
    <row r="272" spans="1:17" ht="76.5" x14ac:dyDescent="0.25">
      <c r="A272" s="93" t="s">
        <v>759</v>
      </c>
      <c r="B272" s="93" t="s">
        <v>2067</v>
      </c>
      <c r="C272" s="94" t="s">
        <v>760</v>
      </c>
      <c r="D272" s="95">
        <v>10000</v>
      </c>
      <c r="E272" s="93" t="s">
        <v>17</v>
      </c>
      <c r="F272" s="93" t="s">
        <v>132</v>
      </c>
      <c r="G272" s="93" t="s">
        <v>108</v>
      </c>
      <c r="H272" s="94" t="s">
        <v>761</v>
      </c>
      <c r="I272" s="93" t="s">
        <v>30</v>
      </c>
      <c r="J272" s="31" t="s">
        <v>165</v>
      </c>
      <c r="K272" s="93" t="s">
        <v>165</v>
      </c>
      <c r="L272" s="31" t="s">
        <v>165</v>
      </c>
      <c r="M272" s="31" t="s">
        <v>165</v>
      </c>
      <c r="N272" s="93" t="s">
        <v>762</v>
      </c>
      <c r="O272" s="93" t="s">
        <v>676</v>
      </c>
      <c r="P272" s="93" t="s">
        <v>167</v>
      </c>
      <c r="Q272" s="93" t="s">
        <v>132</v>
      </c>
    </row>
    <row r="273" spans="1:17" ht="25.5" x14ac:dyDescent="0.25">
      <c r="A273" s="326" t="s">
        <v>763</v>
      </c>
      <c r="B273" s="326"/>
      <c r="C273" s="327" t="s">
        <v>764</v>
      </c>
      <c r="D273" s="335">
        <v>10000</v>
      </c>
      <c r="E273" s="326" t="s">
        <v>17</v>
      </c>
      <c r="F273" s="326" t="s">
        <v>132</v>
      </c>
      <c r="G273" s="326" t="s">
        <v>131</v>
      </c>
      <c r="H273" s="85" t="s">
        <v>765</v>
      </c>
      <c r="I273" s="65" t="s">
        <v>30</v>
      </c>
      <c r="J273" s="106" t="s">
        <v>165</v>
      </c>
      <c r="K273" s="65" t="s">
        <v>165</v>
      </c>
      <c r="L273" s="106">
        <v>0</v>
      </c>
      <c r="M273" s="106">
        <v>0</v>
      </c>
      <c r="N273" s="326" t="s">
        <v>766</v>
      </c>
      <c r="O273" s="326" t="s">
        <v>676</v>
      </c>
      <c r="P273" s="326" t="s">
        <v>167</v>
      </c>
      <c r="Q273" s="326" t="s">
        <v>132</v>
      </c>
    </row>
    <row r="274" spans="1:17" ht="25.5" x14ac:dyDescent="0.25">
      <c r="A274" s="326"/>
      <c r="B274" s="326"/>
      <c r="C274" s="327"/>
      <c r="D274" s="335"/>
      <c r="E274" s="326"/>
      <c r="F274" s="326"/>
      <c r="G274" s="326"/>
      <c r="H274" s="85" t="s">
        <v>767</v>
      </c>
      <c r="I274" s="65" t="s">
        <v>30</v>
      </c>
      <c r="J274" s="41" t="s">
        <v>165</v>
      </c>
      <c r="K274" s="65" t="s">
        <v>165</v>
      </c>
      <c r="L274" s="41">
        <v>0</v>
      </c>
      <c r="M274" s="41">
        <v>0</v>
      </c>
      <c r="N274" s="326"/>
      <c r="O274" s="326"/>
      <c r="P274" s="326"/>
      <c r="Q274" s="326"/>
    </row>
    <row r="275" spans="1:17" ht="25.5" x14ac:dyDescent="0.25">
      <c r="A275" s="326"/>
      <c r="B275" s="326"/>
      <c r="C275" s="327"/>
      <c r="D275" s="335"/>
      <c r="E275" s="326"/>
      <c r="F275" s="326"/>
      <c r="G275" s="326"/>
      <c r="H275" s="85" t="s">
        <v>768</v>
      </c>
      <c r="I275" s="65" t="s">
        <v>769</v>
      </c>
      <c r="J275" s="41" t="s">
        <v>165</v>
      </c>
      <c r="K275" s="65" t="s">
        <v>165</v>
      </c>
      <c r="L275" s="41">
        <v>0</v>
      </c>
      <c r="M275" s="41">
        <v>0</v>
      </c>
      <c r="N275" s="326"/>
      <c r="O275" s="326"/>
      <c r="P275" s="326"/>
      <c r="Q275" s="326"/>
    </row>
    <row r="276" spans="1:17" ht="38.25" x14ac:dyDescent="0.25">
      <c r="A276" s="332">
        <v>5.5</v>
      </c>
      <c r="B276" s="332"/>
      <c r="C276" s="333" t="s">
        <v>1954</v>
      </c>
      <c r="D276" s="334">
        <f>SUM(D279:D280)</f>
        <v>30000</v>
      </c>
      <c r="E276" s="332"/>
      <c r="F276" s="332" t="s">
        <v>2650</v>
      </c>
      <c r="G276" s="332" t="s">
        <v>154</v>
      </c>
      <c r="H276" s="86" t="s">
        <v>2352</v>
      </c>
      <c r="I276" s="66" t="s">
        <v>30</v>
      </c>
      <c r="J276" s="89" t="s">
        <v>165</v>
      </c>
      <c r="K276" s="66" t="s">
        <v>165</v>
      </c>
      <c r="L276" s="89">
        <v>0</v>
      </c>
      <c r="M276" s="89">
        <v>0</v>
      </c>
      <c r="N276" s="66" t="s">
        <v>770</v>
      </c>
      <c r="O276" s="66" t="s">
        <v>36</v>
      </c>
      <c r="P276" s="66" t="s">
        <v>467</v>
      </c>
      <c r="Q276" s="66" t="s">
        <v>771</v>
      </c>
    </row>
    <row r="277" spans="1:17" ht="25.5" x14ac:dyDescent="0.25">
      <c r="A277" s="332"/>
      <c r="B277" s="332"/>
      <c r="C277" s="333"/>
      <c r="D277" s="334"/>
      <c r="E277" s="332"/>
      <c r="F277" s="332"/>
      <c r="G277" s="332"/>
      <c r="H277" s="86" t="s">
        <v>2332</v>
      </c>
      <c r="I277" s="66" t="s">
        <v>30</v>
      </c>
      <c r="J277" s="89" t="s">
        <v>165</v>
      </c>
      <c r="K277" s="66" t="s">
        <v>165</v>
      </c>
      <c r="L277" s="89">
        <v>0</v>
      </c>
      <c r="M277" s="89">
        <v>0</v>
      </c>
      <c r="N277" s="66" t="s">
        <v>772</v>
      </c>
      <c r="O277" s="66" t="s">
        <v>36</v>
      </c>
      <c r="P277" s="66" t="s">
        <v>167</v>
      </c>
      <c r="Q277" s="66" t="s">
        <v>132</v>
      </c>
    </row>
    <row r="278" spans="1:17" ht="38.25" x14ac:dyDescent="0.25">
      <c r="A278" s="332"/>
      <c r="B278" s="332"/>
      <c r="C278" s="333"/>
      <c r="D278" s="334"/>
      <c r="E278" s="332"/>
      <c r="F278" s="332"/>
      <c r="G278" s="332"/>
      <c r="H278" s="86" t="s">
        <v>773</v>
      </c>
      <c r="I278" s="66" t="s">
        <v>30</v>
      </c>
      <c r="J278" s="104" t="s">
        <v>165</v>
      </c>
      <c r="K278" s="66" t="s">
        <v>165</v>
      </c>
      <c r="L278" s="104">
        <v>0</v>
      </c>
      <c r="M278" s="104">
        <v>0</v>
      </c>
      <c r="N278" s="66" t="s">
        <v>772</v>
      </c>
      <c r="O278" s="66" t="s">
        <v>36</v>
      </c>
      <c r="P278" s="66" t="s">
        <v>167</v>
      </c>
      <c r="Q278" s="66" t="s">
        <v>132</v>
      </c>
    </row>
    <row r="279" spans="1:17" ht="76.5" x14ac:dyDescent="0.25">
      <c r="A279" s="65" t="s">
        <v>774</v>
      </c>
      <c r="B279" s="65"/>
      <c r="C279" s="85" t="s">
        <v>775</v>
      </c>
      <c r="D279" s="84">
        <v>10000</v>
      </c>
      <c r="E279" s="65" t="s">
        <v>17</v>
      </c>
      <c r="F279" s="65" t="s">
        <v>132</v>
      </c>
      <c r="G279" s="65" t="s">
        <v>154</v>
      </c>
      <c r="H279" s="85" t="s">
        <v>2376</v>
      </c>
      <c r="I279" s="65" t="s">
        <v>30</v>
      </c>
      <c r="J279" s="41" t="s">
        <v>165</v>
      </c>
      <c r="K279" s="65" t="s">
        <v>165</v>
      </c>
      <c r="L279" s="41" t="s">
        <v>165</v>
      </c>
      <c r="M279" s="41" t="s">
        <v>165</v>
      </c>
      <c r="N279" s="65" t="s">
        <v>1928</v>
      </c>
      <c r="O279" s="65" t="s">
        <v>676</v>
      </c>
      <c r="P279" s="65" t="s">
        <v>167</v>
      </c>
      <c r="Q279" s="65" t="s">
        <v>132</v>
      </c>
    </row>
    <row r="280" spans="1:17" ht="63.75" x14ac:dyDescent="0.25">
      <c r="A280" s="65" t="s">
        <v>776</v>
      </c>
      <c r="B280" s="65"/>
      <c r="C280" s="85" t="s">
        <v>777</v>
      </c>
      <c r="D280" s="84">
        <v>20000</v>
      </c>
      <c r="E280" s="65" t="s">
        <v>17</v>
      </c>
      <c r="F280" s="65" t="s">
        <v>132</v>
      </c>
      <c r="G280" s="65" t="s">
        <v>103</v>
      </c>
      <c r="H280" s="85" t="s">
        <v>2377</v>
      </c>
      <c r="I280" s="65" t="s">
        <v>30</v>
      </c>
      <c r="J280" s="41" t="s">
        <v>165</v>
      </c>
      <c r="K280" s="65" t="s">
        <v>165</v>
      </c>
      <c r="L280" s="41" t="s">
        <v>165</v>
      </c>
      <c r="M280" s="41" t="s">
        <v>165</v>
      </c>
      <c r="N280" s="65" t="s">
        <v>1928</v>
      </c>
      <c r="O280" s="65" t="s">
        <v>676</v>
      </c>
      <c r="P280" s="65" t="s">
        <v>167</v>
      </c>
      <c r="Q280" s="65" t="s">
        <v>132</v>
      </c>
    </row>
    <row r="281" spans="1:17" ht="63.75" x14ac:dyDescent="0.25">
      <c r="A281" s="199">
        <v>5.6</v>
      </c>
      <c r="B281" s="199">
        <v>3.3</v>
      </c>
      <c r="C281" s="208" t="s">
        <v>2760</v>
      </c>
      <c r="D281" s="210">
        <f>SUM(D282:D284)</f>
        <v>585600</v>
      </c>
      <c r="E281" s="207"/>
      <c r="F281" s="199" t="s">
        <v>132</v>
      </c>
      <c r="G281" s="199" t="s">
        <v>103</v>
      </c>
      <c r="H281" s="208" t="s">
        <v>2610</v>
      </c>
      <c r="I281" s="199" t="s">
        <v>749</v>
      </c>
      <c r="J281" s="200" t="s">
        <v>165</v>
      </c>
      <c r="K281" s="199" t="s">
        <v>165</v>
      </c>
      <c r="L281" s="199" t="s">
        <v>165</v>
      </c>
      <c r="M281" s="199" t="s">
        <v>165</v>
      </c>
      <c r="N281" s="199" t="s">
        <v>2611</v>
      </c>
      <c r="O281" s="199" t="s">
        <v>676</v>
      </c>
      <c r="P281" s="199" t="s">
        <v>2612</v>
      </c>
      <c r="Q281" s="199" t="s">
        <v>132</v>
      </c>
    </row>
    <row r="282" spans="1:17" ht="51" x14ac:dyDescent="0.25">
      <c r="A282" s="201" t="s">
        <v>1396</v>
      </c>
      <c r="B282" s="201" t="s">
        <v>1544</v>
      </c>
      <c r="C282" s="203" t="s">
        <v>2761</v>
      </c>
      <c r="D282" s="206">
        <v>201600</v>
      </c>
      <c r="E282" s="204" t="s">
        <v>17</v>
      </c>
      <c r="F282" s="201" t="s">
        <v>132</v>
      </c>
      <c r="G282" s="201" t="s">
        <v>103</v>
      </c>
      <c r="H282" s="203" t="s">
        <v>2613</v>
      </c>
      <c r="I282" s="201" t="s">
        <v>749</v>
      </c>
      <c r="J282" s="202" t="s">
        <v>165</v>
      </c>
      <c r="K282" s="201" t="s">
        <v>165</v>
      </c>
      <c r="L282" s="201" t="s">
        <v>165</v>
      </c>
      <c r="M282" s="201" t="s">
        <v>165</v>
      </c>
      <c r="N282" s="201" t="s">
        <v>2611</v>
      </c>
      <c r="O282" s="201" t="s">
        <v>676</v>
      </c>
      <c r="P282" s="201" t="s">
        <v>167</v>
      </c>
      <c r="Q282" s="201" t="s">
        <v>132</v>
      </c>
    </row>
    <row r="283" spans="1:17" ht="51" x14ac:dyDescent="0.25">
      <c r="A283" s="201" t="s">
        <v>2083</v>
      </c>
      <c r="B283" s="201" t="s">
        <v>2751</v>
      </c>
      <c r="C283" s="203" t="s">
        <v>2752</v>
      </c>
      <c r="D283" s="206">
        <v>64000</v>
      </c>
      <c r="E283" s="204" t="s">
        <v>46</v>
      </c>
      <c r="F283" s="201" t="s">
        <v>132</v>
      </c>
      <c r="G283" s="201" t="s">
        <v>103</v>
      </c>
      <c r="H283" s="203" t="s">
        <v>2614</v>
      </c>
      <c r="I283" s="201" t="s">
        <v>18</v>
      </c>
      <c r="J283" s="202">
        <v>17.899999999999999</v>
      </c>
      <c r="K283" s="201">
        <v>2020</v>
      </c>
      <c r="L283" s="201">
        <v>14.9</v>
      </c>
      <c r="M283" s="201">
        <v>10</v>
      </c>
      <c r="N283" s="201" t="s">
        <v>737</v>
      </c>
      <c r="O283" s="201" t="s">
        <v>36</v>
      </c>
      <c r="P283" s="201" t="s">
        <v>2615</v>
      </c>
      <c r="Q283" s="201" t="s">
        <v>127</v>
      </c>
    </row>
    <row r="284" spans="1:17" ht="51" x14ac:dyDescent="0.25">
      <c r="A284" s="201" t="s">
        <v>2753</v>
      </c>
      <c r="B284" s="201" t="s">
        <v>2616</v>
      </c>
      <c r="C284" s="203" t="s">
        <v>2762</v>
      </c>
      <c r="D284" s="206">
        <v>320000</v>
      </c>
      <c r="E284" s="204" t="s">
        <v>17</v>
      </c>
      <c r="F284" s="201" t="s">
        <v>132</v>
      </c>
      <c r="G284" s="201" t="s">
        <v>103</v>
      </c>
      <c r="H284" s="203" t="s">
        <v>2617</v>
      </c>
      <c r="I284" s="201" t="s">
        <v>749</v>
      </c>
      <c r="J284" s="202" t="s">
        <v>165</v>
      </c>
      <c r="K284" s="201" t="s">
        <v>165</v>
      </c>
      <c r="L284" s="201" t="s">
        <v>165</v>
      </c>
      <c r="M284" s="201" t="s">
        <v>165</v>
      </c>
      <c r="N284" s="201" t="s">
        <v>2611</v>
      </c>
      <c r="O284" s="201" t="s">
        <v>676</v>
      </c>
      <c r="P284" s="201" t="s">
        <v>2615</v>
      </c>
      <c r="Q284" s="201" t="s">
        <v>132</v>
      </c>
    </row>
    <row r="285" spans="1:17" ht="38.25" x14ac:dyDescent="0.25">
      <c r="A285" s="66">
        <v>6</v>
      </c>
      <c r="B285" s="66" t="s">
        <v>2103</v>
      </c>
      <c r="C285" s="86" t="s">
        <v>778</v>
      </c>
      <c r="D285" s="114">
        <f>D286+D289+D294</f>
        <v>12279131.802687848</v>
      </c>
      <c r="E285" s="66"/>
      <c r="F285" s="66"/>
      <c r="G285" s="66"/>
      <c r="H285" s="86" t="s">
        <v>779</v>
      </c>
      <c r="I285" s="66" t="s">
        <v>18</v>
      </c>
      <c r="J285" s="20" t="s">
        <v>165</v>
      </c>
      <c r="K285" s="66" t="s">
        <v>165</v>
      </c>
      <c r="L285" s="20" t="s">
        <v>165</v>
      </c>
      <c r="M285" s="20" t="s">
        <v>165</v>
      </c>
      <c r="N285" s="66" t="s">
        <v>663</v>
      </c>
      <c r="O285" s="66" t="s">
        <v>676</v>
      </c>
      <c r="P285" s="66" t="s">
        <v>167</v>
      </c>
      <c r="Q285" s="66" t="s">
        <v>132</v>
      </c>
    </row>
    <row r="286" spans="1:17" ht="38.25" x14ac:dyDescent="0.25">
      <c r="A286" s="66">
        <v>6.1</v>
      </c>
      <c r="B286" s="66">
        <v>3.1</v>
      </c>
      <c r="C286" s="86" t="s">
        <v>780</v>
      </c>
      <c r="D286" s="68">
        <f>SUM(D287:D288)</f>
        <v>276000</v>
      </c>
      <c r="E286" s="66"/>
      <c r="F286" s="66" t="s">
        <v>2651</v>
      </c>
      <c r="G286" s="66" t="s">
        <v>322</v>
      </c>
      <c r="H286" s="86" t="s">
        <v>2384</v>
      </c>
      <c r="I286" s="66" t="s">
        <v>18</v>
      </c>
      <c r="J286" s="20">
        <v>82.2</v>
      </c>
      <c r="K286" s="66">
        <v>2021</v>
      </c>
      <c r="L286" s="20">
        <v>85</v>
      </c>
      <c r="M286" s="20">
        <v>90</v>
      </c>
      <c r="N286" s="66" t="s">
        <v>781</v>
      </c>
      <c r="O286" s="66" t="s">
        <v>676</v>
      </c>
      <c r="P286" s="66" t="s">
        <v>167</v>
      </c>
      <c r="Q286" s="66" t="s">
        <v>132</v>
      </c>
    </row>
    <row r="287" spans="1:17" ht="51" x14ac:dyDescent="0.25">
      <c r="A287" s="65" t="s">
        <v>782</v>
      </c>
      <c r="B287" s="65" t="s">
        <v>2068</v>
      </c>
      <c r="C287" s="85" t="s">
        <v>783</v>
      </c>
      <c r="D287" s="84">
        <f>500*8</f>
        <v>4000</v>
      </c>
      <c r="E287" s="65" t="s">
        <v>17</v>
      </c>
      <c r="F287" s="65" t="s">
        <v>132</v>
      </c>
      <c r="G287" s="65" t="s">
        <v>103</v>
      </c>
      <c r="H287" s="85" t="s">
        <v>2392</v>
      </c>
      <c r="I287" s="65" t="s">
        <v>30</v>
      </c>
      <c r="J287" s="41" t="s">
        <v>165</v>
      </c>
      <c r="K287" s="65" t="s">
        <v>165</v>
      </c>
      <c r="L287" s="41" t="s">
        <v>165</v>
      </c>
      <c r="M287" s="41" t="s">
        <v>165</v>
      </c>
      <c r="N287" s="65" t="s">
        <v>132</v>
      </c>
      <c r="O287" s="65" t="s">
        <v>671</v>
      </c>
      <c r="P287" s="65" t="s">
        <v>167</v>
      </c>
      <c r="Q287" s="65" t="s">
        <v>784</v>
      </c>
    </row>
    <row r="288" spans="1:17" ht="51" x14ac:dyDescent="0.25">
      <c r="A288" s="65" t="s">
        <v>785</v>
      </c>
      <c r="B288" s="65" t="s">
        <v>390</v>
      </c>
      <c r="C288" s="85" t="s">
        <v>786</v>
      </c>
      <c r="D288" s="84">
        <f>34000*8</f>
        <v>272000</v>
      </c>
      <c r="E288" s="65" t="s">
        <v>17</v>
      </c>
      <c r="F288" s="65" t="s">
        <v>132</v>
      </c>
      <c r="G288" s="65" t="s">
        <v>130</v>
      </c>
      <c r="H288" s="85" t="s">
        <v>787</v>
      </c>
      <c r="I288" s="65" t="s">
        <v>501</v>
      </c>
      <c r="J288" s="41">
        <v>161.1</v>
      </c>
      <c r="K288" s="65">
        <v>2021</v>
      </c>
      <c r="L288" s="41">
        <v>200</v>
      </c>
      <c r="M288" s="41">
        <v>300</v>
      </c>
      <c r="N288" s="65" t="s">
        <v>781</v>
      </c>
      <c r="O288" s="65" t="s">
        <v>676</v>
      </c>
      <c r="P288" s="65" t="s">
        <v>167</v>
      </c>
      <c r="Q288" s="65" t="s">
        <v>784</v>
      </c>
    </row>
    <row r="289" spans="1:17" ht="25.5" x14ac:dyDescent="0.25">
      <c r="A289" s="66">
        <v>6.2</v>
      </c>
      <c r="B289" s="66">
        <v>3.1</v>
      </c>
      <c r="C289" s="86" t="s">
        <v>788</v>
      </c>
      <c r="D289" s="114">
        <f>SUM(D290:D293)</f>
        <v>1694531.8026878475</v>
      </c>
      <c r="E289" s="66"/>
      <c r="F289" s="66" t="s">
        <v>697</v>
      </c>
      <c r="G289" s="66" t="s">
        <v>322</v>
      </c>
      <c r="H289" s="86" t="s">
        <v>789</v>
      </c>
      <c r="I289" s="66" t="s">
        <v>30</v>
      </c>
      <c r="J289" s="89" t="s">
        <v>165</v>
      </c>
      <c r="K289" s="66" t="s">
        <v>165</v>
      </c>
      <c r="L289" s="89" t="s">
        <v>165</v>
      </c>
      <c r="M289" s="89" t="s">
        <v>165</v>
      </c>
      <c r="N289" s="66" t="s">
        <v>781</v>
      </c>
      <c r="O289" s="66" t="s">
        <v>676</v>
      </c>
      <c r="P289" s="66" t="s">
        <v>167</v>
      </c>
      <c r="Q289" s="66" t="s">
        <v>784</v>
      </c>
    </row>
    <row r="290" spans="1:17" ht="38.25" x14ac:dyDescent="0.25">
      <c r="A290" s="326" t="s">
        <v>790</v>
      </c>
      <c r="B290" s="326" t="s">
        <v>70</v>
      </c>
      <c r="C290" s="327" t="s">
        <v>791</v>
      </c>
      <c r="D290" s="335">
        <v>1692531.8026878475</v>
      </c>
      <c r="E290" s="326" t="s">
        <v>17</v>
      </c>
      <c r="F290" s="326" t="s">
        <v>132</v>
      </c>
      <c r="G290" s="326" t="s">
        <v>792</v>
      </c>
      <c r="H290" s="85" t="s">
        <v>793</v>
      </c>
      <c r="I290" s="65" t="s">
        <v>18</v>
      </c>
      <c r="J290" s="6" t="s">
        <v>165</v>
      </c>
      <c r="K290" s="65">
        <v>2021</v>
      </c>
      <c r="L290" s="6">
        <v>150</v>
      </c>
      <c r="M290" s="6">
        <v>200</v>
      </c>
      <c r="N290" s="65" t="s">
        <v>781</v>
      </c>
      <c r="O290" s="65" t="s">
        <v>671</v>
      </c>
      <c r="P290" s="65" t="s">
        <v>167</v>
      </c>
      <c r="Q290" s="65" t="s">
        <v>132</v>
      </c>
    </row>
    <row r="291" spans="1:17" ht="38.25" x14ac:dyDescent="0.25">
      <c r="A291" s="326"/>
      <c r="B291" s="326"/>
      <c r="C291" s="327"/>
      <c r="D291" s="335"/>
      <c r="E291" s="326"/>
      <c r="F291" s="326"/>
      <c r="G291" s="326"/>
      <c r="H291" s="85" t="s">
        <v>794</v>
      </c>
      <c r="I291" s="65" t="s">
        <v>18</v>
      </c>
      <c r="J291" s="6" t="s">
        <v>165</v>
      </c>
      <c r="K291" s="65">
        <v>2021</v>
      </c>
      <c r="L291" s="6">
        <v>150</v>
      </c>
      <c r="M291" s="6">
        <v>200</v>
      </c>
      <c r="N291" s="65" t="s">
        <v>781</v>
      </c>
      <c r="O291" s="65" t="s">
        <v>671</v>
      </c>
      <c r="P291" s="65" t="s">
        <v>167</v>
      </c>
      <c r="Q291" s="65" t="s">
        <v>132</v>
      </c>
    </row>
    <row r="292" spans="1:17" ht="63.75" x14ac:dyDescent="0.25">
      <c r="A292" s="65" t="s">
        <v>795</v>
      </c>
      <c r="B292" s="65" t="s">
        <v>385</v>
      </c>
      <c r="C292" s="85" t="s">
        <v>796</v>
      </c>
      <c r="D292" s="113">
        <v>1000</v>
      </c>
      <c r="E292" s="65" t="s">
        <v>17</v>
      </c>
      <c r="F292" s="65" t="s">
        <v>132</v>
      </c>
      <c r="G292" s="65" t="s">
        <v>797</v>
      </c>
      <c r="H292" s="94" t="s">
        <v>2378</v>
      </c>
      <c r="I292" s="93" t="s">
        <v>30</v>
      </c>
      <c r="J292" s="31" t="s">
        <v>165</v>
      </c>
      <c r="K292" s="93" t="s">
        <v>165</v>
      </c>
      <c r="L292" s="31" t="s">
        <v>165</v>
      </c>
      <c r="M292" s="31" t="s">
        <v>165</v>
      </c>
      <c r="N292" s="93" t="s">
        <v>132</v>
      </c>
      <c r="O292" s="93" t="s">
        <v>671</v>
      </c>
      <c r="P292" s="93" t="s">
        <v>167</v>
      </c>
      <c r="Q292" s="93" t="s">
        <v>132</v>
      </c>
    </row>
    <row r="293" spans="1:17" ht="51" x14ac:dyDescent="0.25">
      <c r="A293" s="65" t="s">
        <v>798</v>
      </c>
      <c r="B293" s="65" t="s">
        <v>394</v>
      </c>
      <c r="C293" s="85" t="s">
        <v>799</v>
      </c>
      <c r="D293" s="113">
        <v>1000</v>
      </c>
      <c r="E293" s="65" t="s">
        <v>17</v>
      </c>
      <c r="F293" s="65" t="s">
        <v>132</v>
      </c>
      <c r="G293" s="65" t="s">
        <v>797</v>
      </c>
      <c r="H293" s="94" t="s">
        <v>2378</v>
      </c>
      <c r="I293" s="93" t="s">
        <v>30</v>
      </c>
      <c r="J293" s="31" t="s">
        <v>165</v>
      </c>
      <c r="K293" s="93" t="s">
        <v>165</v>
      </c>
      <c r="L293" s="31" t="s">
        <v>165</v>
      </c>
      <c r="M293" s="31" t="s">
        <v>165</v>
      </c>
      <c r="N293" s="93" t="s">
        <v>132</v>
      </c>
      <c r="O293" s="93" t="s">
        <v>671</v>
      </c>
      <c r="P293" s="93" t="s">
        <v>167</v>
      </c>
      <c r="Q293" s="93" t="s">
        <v>132</v>
      </c>
    </row>
    <row r="294" spans="1:17" ht="38.25" x14ac:dyDescent="0.25">
      <c r="A294" s="66">
        <v>6.3</v>
      </c>
      <c r="B294" s="66">
        <v>3.1</v>
      </c>
      <c r="C294" s="86" t="s">
        <v>800</v>
      </c>
      <c r="D294" s="114">
        <f>SUM(D295:D296)</f>
        <v>10308600</v>
      </c>
      <c r="E294" s="66"/>
      <c r="F294" s="66" t="s">
        <v>697</v>
      </c>
      <c r="G294" s="66" t="s">
        <v>322</v>
      </c>
      <c r="H294" s="97" t="s">
        <v>801</v>
      </c>
      <c r="I294" s="96" t="s">
        <v>18</v>
      </c>
      <c r="J294" s="195"/>
      <c r="K294" s="96">
        <v>2021</v>
      </c>
      <c r="L294" s="145">
        <v>100</v>
      </c>
      <c r="M294" s="145">
        <v>100</v>
      </c>
      <c r="N294" s="96" t="s">
        <v>132</v>
      </c>
      <c r="O294" s="96" t="s">
        <v>676</v>
      </c>
      <c r="P294" s="96" t="s">
        <v>167</v>
      </c>
      <c r="Q294" s="96" t="s">
        <v>132</v>
      </c>
    </row>
    <row r="295" spans="1:17" ht="51" x14ac:dyDescent="0.25">
      <c r="A295" s="65" t="s">
        <v>802</v>
      </c>
      <c r="B295" s="65" t="s">
        <v>71</v>
      </c>
      <c r="C295" s="85" t="s">
        <v>2229</v>
      </c>
      <c r="D295" s="113">
        <v>8600</v>
      </c>
      <c r="E295" s="65" t="s">
        <v>17</v>
      </c>
      <c r="F295" s="65" t="s">
        <v>132</v>
      </c>
      <c r="G295" s="65" t="s">
        <v>2652</v>
      </c>
      <c r="H295" s="94" t="s">
        <v>2378</v>
      </c>
      <c r="I295" s="93" t="s">
        <v>30</v>
      </c>
      <c r="J295" s="31" t="s">
        <v>165</v>
      </c>
      <c r="K295" s="93" t="s">
        <v>165</v>
      </c>
      <c r="L295" s="31" t="s">
        <v>165</v>
      </c>
      <c r="M295" s="31" t="s">
        <v>165</v>
      </c>
      <c r="N295" s="93" t="s">
        <v>132</v>
      </c>
      <c r="O295" s="93" t="s">
        <v>671</v>
      </c>
      <c r="P295" s="93" t="s">
        <v>803</v>
      </c>
      <c r="Q295" s="93" t="s">
        <v>1931</v>
      </c>
    </row>
    <row r="296" spans="1:17" ht="89.25" x14ac:dyDescent="0.25">
      <c r="A296" s="65" t="s">
        <v>804</v>
      </c>
      <c r="B296" s="65" t="s">
        <v>72</v>
      </c>
      <c r="C296" s="85" t="s">
        <v>805</v>
      </c>
      <c r="D296" s="113">
        <v>10300000</v>
      </c>
      <c r="E296" s="65" t="s">
        <v>17</v>
      </c>
      <c r="F296" s="65" t="s">
        <v>132</v>
      </c>
      <c r="G296" s="65" t="s">
        <v>103</v>
      </c>
      <c r="H296" s="94" t="s">
        <v>2380</v>
      </c>
      <c r="I296" s="93" t="s">
        <v>30</v>
      </c>
      <c r="J296" s="31" t="s">
        <v>165</v>
      </c>
      <c r="K296" s="93" t="s">
        <v>165</v>
      </c>
      <c r="L296" s="31" t="s">
        <v>165</v>
      </c>
      <c r="M296" s="31" t="s">
        <v>165</v>
      </c>
      <c r="N296" s="93" t="s">
        <v>132</v>
      </c>
      <c r="O296" s="93" t="s">
        <v>676</v>
      </c>
      <c r="P296" s="93" t="s">
        <v>167</v>
      </c>
      <c r="Q296" s="93" t="s">
        <v>806</v>
      </c>
    </row>
    <row r="297" spans="1:17" x14ac:dyDescent="0.25">
      <c r="B297" s="23"/>
      <c r="C297" s="86" t="s">
        <v>807</v>
      </c>
      <c r="D297" s="114">
        <f>D184+D211+D227+D237+D260+D285</f>
        <v>37011152.71268785</v>
      </c>
      <c r="F297" s="23"/>
      <c r="I297" s="23"/>
      <c r="J297" s="226"/>
      <c r="K297" s="23"/>
      <c r="L297" s="226"/>
      <c r="M297" s="226"/>
      <c r="N297" s="23"/>
      <c r="O297" s="23"/>
      <c r="P297" s="23"/>
      <c r="Q297" s="23"/>
    </row>
    <row r="298" spans="1:17" x14ac:dyDescent="0.25">
      <c r="B298" s="23"/>
      <c r="C298" s="85" t="s">
        <v>48</v>
      </c>
      <c r="D298" s="227">
        <v>6</v>
      </c>
      <c r="F298" s="23"/>
      <c r="I298" s="23"/>
      <c r="J298" s="226"/>
      <c r="K298" s="23"/>
      <c r="L298" s="226"/>
      <c r="M298" s="226"/>
      <c r="N298" s="23"/>
      <c r="O298" s="23"/>
      <c r="P298" s="23"/>
      <c r="Q298" s="23"/>
    </row>
    <row r="299" spans="1:17" x14ac:dyDescent="0.25">
      <c r="A299" s="372"/>
      <c r="B299" s="76"/>
      <c r="C299" s="85" t="s">
        <v>49</v>
      </c>
      <c r="D299" s="227">
        <v>22</v>
      </c>
      <c r="F299" s="23"/>
      <c r="I299" s="23"/>
      <c r="J299" s="226"/>
      <c r="K299" s="23"/>
      <c r="L299" s="226"/>
      <c r="M299" s="226"/>
      <c r="N299" s="23"/>
      <c r="O299" s="23"/>
      <c r="P299" s="23"/>
      <c r="Q299" s="23"/>
    </row>
    <row r="300" spans="1:17" x14ac:dyDescent="0.25">
      <c r="A300" s="400"/>
      <c r="B300" s="23"/>
      <c r="C300" s="85" t="s">
        <v>50</v>
      </c>
      <c r="D300" s="227">
        <v>53</v>
      </c>
      <c r="F300" s="23"/>
      <c r="I300" s="23"/>
      <c r="J300" s="226"/>
      <c r="K300" s="23"/>
      <c r="L300" s="226"/>
      <c r="M300" s="226"/>
      <c r="N300" s="23"/>
      <c r="O300" s="23"/>
      <c r="P300" s="23"/>
      <c r="Q300" s="23"/>
    </row>
    <row r="301" spans="1:17" x14ac:dyDescent="0.25">
      <c r="A301" s="400"/>
      <c r="B301" s="23"/>
      <c r="C301" s="85" t="s">
        <v>3</v>
      </c>
      <c r="D301" s="227">
        <v>114</v>
      </c>
      <c r="F301" s="23"/>
      <c r="I301" s="23"/>
      <c r="J301" s="226"/>
      <c r="K301" s="23"/>
      <c r="L301" s="226"/>
      <c r="M301" s="226"/>
      <c r="N301" s="23"/>
      <c r="O301" s="23"/>
      <c r="P301" s="23"/>
      <c r="Q301" s="23"/>
    </row>
    <row r="302" spans="1:17" s="125" customFormat="1" x14ac:dyDescent="0.25">
      <c r="A302" s="124"/>
      <c r="D302" s="126"/>
      <c r="E302" s="124"/>
      <c r="G302" s="124"/>
      <c r="H302" s="127"/>
      <c r="I302" s="126"/>
      <c r="J302" s="128"/>
      <c r="K302" s="129"/>
      <c r="L302" s="128"/>
      <c r="M302" s="128"/>
    </row>
    <row r="303" spans="1:17" ht="38.25" customHeight="1" x14ac:dyDescent="0.25">
      <c r="A303" s="5"/>
      <c r="B303" s="5"/>
      <c r="C303" s="3"/>
      <c r="D303" s="39"/>
      <c r="E303" s="5"/>
      <c r="F303" s="5"/>
      <c r="G303" s="5"/>
      <c r="H303" s="3"/>
      <c r="I303" s="5"/>
      <c r="J303" s="40"/>
      <c r="K303" s="5"/>
      <c r="L303" s="40"/>
      <c r="M303" s="40"/>
      <c r="N303" s="371" t="s">
        <v>1837</v>
      </c>
      <c r="O303" s="371"/>
      <c r="P303" s="371"/>
      <c r="Q303" s="371"/>
    </row>
    <row r="304" spans="1:17" x14ac:dyDescent="0.25">
      <c r="A304" s="5"/>
      <c r="B304" s="398" t="s">
        <v>808</v>
      </c>
      <c r="C304" s="398"/>
      <c r="D304" s="398"/>
      <c r="E304" s="398"/>
      <c r="F304" s="398"/>
      <c r="G304" s="398"/>
      <c r="H304" s="398"/>
      <c r="I304" s="398"/>
      <c r="J304" s="398"/>
      <c r="K304" s="398"/>
      <c r="L304" s="398"/>
      <c r="M304" s="398"/>
      <c r="N304" s="398"/>
      <c r="O304" s="398"/>
      <c r="P304" s="398"/>
      <c r="Q304" s="398"/>
    </row>
    <row r="305" spans="1:17" x14ac:dyDescent="0.25">
      <c r="A305" s="5"/>
      <c r="B305" s="5"/>
      <c r="C305" s="3"/>
      <c r="D305" s="39"/>
      <c r="E305" s="67"/>
      <c r="F305" s="5"/>
      <c r="G305" s="5"/>
      <c r="H305" s="3"/>
      <c r="I305" s="5"/>
      <c r="J305" s="40"/>
      <c r="K305" s="5"/>
      <c r="L305" s="40"/>
      <c r="M305" s="40"/>
      <c r="N305" s="5"/>
      <c r="O305" s="5"/>
      <c r="P305" s="5"/>
      <c r="Q305" s="5"/>
    </row>
    <row r="306" spans="1:17" ht="12.75" customHeight="1" x14ac:dyDescent="0.25">
      <c r="A306" s="399" t="s">
        <v>0</v>
      </c>
      <c r="B306" s="374" t="s">
        <v>145</v>
      </c>
      <c r="C306" s="399" t="s">
        <v>146</v>
      </c>
      <c r="D306" s="334" t="s">
        <v>1</v>
      </c>
      <c r="E306" s="399" t="s">
        <v>2</v>
      </c>
      <c r="F306" s="399" t="s">
        <v>148</v>
      </c>
      <c r="G306" s="399"/>
      <c r="H306" s="399" t="s">
        <v>3</v>
      </c>
      <c r="I306" s="401" t="s">
        <v>4</v>
      </c>
      <c r="J306" s="401" t="s">
        <v>5</v>
      </c>
      <c r="K306" s="401"/>
      <c r="L306" s="402" t="s">
        <v>6</v>
      </c>
      <c r="M306" s="402"/>
      <c r="N306" s="399" t="s">
        <v>7</v>
      </c>
      <c r="O306" s="399" t="s">
        <v>8</v>
      </c>
      <c r="P306" s="399" t="s">
        <v>9</v>
      </c>
      <c r="Q306" s="399" t="s">
        <v>10</v>
      </c>
    </row>
    <row r="307" spans="1:17" ht="25.5" x14ac:dyDescent="0.25">
      <c r="A307" s="399"/>
      <c r="B307" s="374"/>
      <c r="C307" s="399"/>
      <c r="D307" s="334"/>
      <c r="E307" s="399"/>
      <c r="F307" s="87" t="s">
        <v>11</v>
      </c>
      <c r="G307" s="87" t="s">
        <v>12</v>
      </c>
      <c r="H307" s="399"/>
      <c r="I307" s="401"/>
      <c r="J307" s="89" t="s">
        <v>13</v>
      </c>
      <c r="K307" s="88" t="s">
        <v>14</v>
      </c>
      <c r="L307" s="89" t="s">
        <v>149</v>
      </c>
      <c r="M307" s="89" t="s">
        <v>150</v>
      </c>
      <c r="N307" s="399"/>
      <c r="O307" s="399"/>
      <c r="P307" s="399"/>
      <c r="Q307" s="399"/>
    </row>
    <row r="308" spans="1:17" x14ac:dyDescent="0.25">
      <c r="A308" s="88"/>
      <c r="B308" s="88">
        <v>1</v>
      </c>
      <c r="C308" s="88">
        <v>2</v>
      </c>
      <c r="D308" s="26" t="s">
        <v>2010</v>
      </c>
      <c r="E308" s="88">
        <v>4</v>
      </c>
      <c r="F308" s="88">
        <v>5</v>
      </c>
      <c r="G308" s="88">
        <v>6</v>
      </c>
      <c r="H308" s="88">
        <v>7</v>
      </c>
      <c r="I308" s="88">
        <v>8</v>
      </c>
      <c r="J308" s="89">
        <v>9</v>
      </c>
      <c r="K308" s="88">
        <v>10</v>
      </c>
      <c r="L308" s="89">
        <v>11</v>
      </c>
      <c r="M308" s="89">
        <v>12</v>
      </c>
      <c r="N308" s="88">
        <v>13</v>
      </c>
      <c r="O308" s="88">
        <v>14</v>
      </c>
      <c r="P308" s="88">
        <v>15</v>
      </c>
      <c r="Q308" s="88">
        <v>16</v>
      </c>
    </row>
    <row r="309" spans="1:17" ht="51" x14ac:dyDescent="0.25">
      <c r="A309" s="332">
        <v>1</v>
      </c>
      <c r="B309" s="332">
        <v>6</v>
      </c>
      <c r="C309" s="333" t="s">
        <v>2230</v>
      </c>
      <c r="D309" s="334">
        <f>D311+D324</f>
        <v>177273</v>
      </c>
      <c r="E309" s="332"/>
      <c r="F309" s="332"/>
      <c r="G309" s="332"/>
      <c r="H309" s="86" t="s">
        <v>809</v>
      </c>
      <c r="I309" s="66" t="s">
        <v>278</v>
      </c>
      <c r="J309" s="20">
        <v>29.6</v>
      </c>
      <c r="K309" s="66">
        <v>2022</v>
      </c>
      <c r="L309" s="20">
        <v>58</v>
      </c>
      <c r="M309" s="20">
        <v>59</v>
      </c>
      <c r="N309" s="66" t="s">
        <v>810</v>
      </c>
      <c r="O309" s="66" t="s">
        <v>811</v>
      </c>
      <c r="P309" s="66" t="s">
        <v>167</v>
      </c>
      <c r="Q309" s="332" t="s">
        <v>105</v>
      </c>
    </row>
    <row r="310" spans="1:17" ht="25.5" x14ac:dyDescent="0.25">
      <c r="A310" s="332"/>
      <c r="B310" s="332"/>
      <c r="C310" s="333"/>
      <c r="D310" s="334"/>
      <c r="E310" s="332"/>
      <c r="F310" s="332"/>
      <c r="G310" s="332"/>
      <c r="H310" s="86" t="s">
        <v>812</v>
      </c>
      <c r="I310" s="66" t="s">
        <v>813</v>
      </c>
      <c r="J310" s="89">
        <v>289000</v>
      </c>
      <c r="K310" s="66">
        <v>2021</v>
      </c>
      <c r="L310" s="89">
        <v>372000</v>
      </c>
      <c r="M310" s="89">
        <v>413000</v>
      </c>
      <c r="N310" s="66" t="s">
        <v>105</v>
      </c>
      <c r="O310" s="66" t="s">
        <v>159</v>
      </c>
      <c r="P310" s="66" t="s">
        <v>152</v>
      </c>
      <c r="Q310" s="332"/>
    </row>
    <row r="311" spans="1:17" ht="38.25" x14ac:dyDescent="0.25">
      <c r="A311" s="332">
        <v>1.1000000000000001</v>
      </c>
      <c r="B311" s="332">
        <v>3.3</v>
      </c>
      <c r="C311" s="333" t="s">
        <v>2231</v>
      </c>
      <c r="D311" s="334">
        <f>SUM(D313:D323)</f>
        <v>166623</v>
      </c>
      <c r="E311" s="336"/>
      <c r="F311" s="66" t="s">
        <v>814</v>
      </c>
      <c r="G311" s="66" t="s">
        <v>815</v>
      </c>
      <c r="H311" s="86" t="s">
        <v>816</v>
      </c>
      <c r="I311" s="66" t="s">
        <v>18</v>
      </c>
      <c r="J311" s="20">
        <v>21</v>
      </c>
      <c r="K311" s="66">
        <v>2021</v>
      </c>
      <c r="L311" s="20">
        <v>27</v>
      </c>
      <c r="M311" s="20">
        <v>30</v>
      </c>
      <c r="N311" s="66" t="s">
        <v>502</v>
      </c>
      <c r="O311" s="66" t="s">
        <v>43</v>
      </c>
      <c r="P311" s="66" t="s">
        <v>167</v>
      </c>
      <c r="Q311" s="66" t="s">
        <v>105</v>
      </c>
    </row>
    <row r="312" spans="1:17" ht="38.25" x14ac:dyDescent="0.25">
      <c r="A312" s="332"/>
      <c r="B312" s="332"/>
      <c r="C312" s="333"/>
      <c r="D312" s="334"/>
      <c r="E312" s="337"/>
      <c r="F312" s="66" t="s">
        <v>814</v>
      </c>
      <c r="G312" s="66" t="s">
        <v>817</v>
      </c>
      <c r="H312" s="86" t="s">
        <v>818</v>
      </c>
      <c r="I312" s="66" t="s">
        <v>509</v>
      </c>
      <c r="J312" s="20">
        <v>61.9</v>
      </c>
      <c r="K312" s="66">
        <v>2021</v>
      </c>
      <c r="L312" s="20">
        <v>70</v>
      </c>
      <c r="M312" s="20">
        <v>80</v>
      </c>
      <c r="N312" s="66" t="s">
        <v>502</v>
      </c>
      <c r="O312" s="66" t="s">
        <v>43</v>
      </c>
      <c r="P312" s="66" t="s">
        <v>152</v>
      </c>
      <c r="Q312" s="66" t="s">
        <v>105</v>
      </c>
    </row>
    <row r="313" spans="1:17" ht="25.5" x14ac:dyDescent="0.25">
      <c r="A313" s="332" t="s">
        <v>156</v>
      </c>
      <c r="B313" s="326" t="s">
        <v>74</v>
      </c>
      <c r="C313" s="327" t="s">
        <v>2232</v>
      </c>
      <c r="D313" s="335">
        <v>1663</v>
      </c>
      <c r="E313" s="326" t="s">
        <v>498</v>
      </c>
      <c r="F313" s="326" t="s">
        <v>2653</v>
      </c>
      <c r="G313" s="326" t="s">
        <v>2656</v>
      </c>
      <c r="H313" s="85" t="s">
        <v>819</v>
      </c>
      <c r="I313" s="65" t="s">
        <v>509</v>
      </c>
      <c r="J313" s="41">
        <v>49.9</v>
      </c>
      <c r="K313" s="65">
        <v>2021</v>
      </c>
      <c r="L313" s="41">
        <v>55</v>
      </c>
      <c r="M313" s="41">
        <v>60</v>
      </c>
      <c r="N313" s="326" t="s">
        <v>105</v>
      </c>
      <c r="O313" s="326" t="s">
        <v>43</v>
      </c>
      <c r="P313" s="326" t="s">
        <v>167</v>
      </c>
      <c r="Q313" s="326" t="s">
        <v>105</v>
      </c>
    </row>
    <row r="314" spans="1:17" ht="25.5" x14ac:dyDescent="0.25">
      <c r="A314" s="332"/>
      <c r="B314" s="326"/>
      <c r="C314" s="327"/>
      <c r="D314" s="335"/>
      <c r="E314" s="326"/>
      <c r="F314" s="326"/>
      <c r="G314" s="326"/>
      <c r="H314" s="85" t="s">
        <v>820</v>
      </c>
      <c r="I314" s="65" t="s">
        <v>509</v>
      </c>
      <c r="J314" s="41">
        <v>40.200000000000003</v>
      </c>
      <c r="K314" s="65">
        <v>2021</v>
      </c>
      <c r="L314" s="41">
        <v>45</v>
      </c>
      <c r="M314" s="41">
        <v>50</v>
      </c>
      <c r="N314" s="326"/>
      <c r="O314" s="326"/>
      <c r="P314" s="326"/>
      <c r="Q314" s="326"/>
    </row>
    <row r="315" spans="1:17" ht="25.5" x14ac:dyDescent="0.25">
      <c r="A315" s="332"/>
      <c r="B315" s="326"/>
      <c r="C315" s="327"/>
      <c r="D315" s="335"/>
      <c r="E315" s="326"/>
      <c r="F315" s="326"/>
      <c r="G315" s="326"/>
      <c r="H315" s="85" t="s">
        <v>821</v>
      </c>
      <c r="I315" s="65" t="s">
        <v>509</v>
      </c>
      <c r="J315" s="41">
        <v>11</v>
      </c>
      <c r="K315" s="65">
        <v>2021</v>
      </c>
      <c r="L315" s="41">
        <v>20</v>
      </c>
      <c r="M315" s="41">
        <v>30</v>
      </c>
      <c r="N315" s="326"/>
      <c r="O315" s="326"/>
      <c r="P315" s="326"/>
      <c r="Q315" s="326"/>
    </row>
    <row r="316" spans="1:17" ht="25.5" x14ac:dyDescent="0.25">
      <c r="A316" s="332"/>
      <c r="B316" s="326"/>
      <c r="C316" s="327"/>
      <c r="D316" s="335"/>
      <c r="E316" s="326"/>
      <c r="F316" s="326"/>
      <c r="G316" s="326"/>
      <c r="H316" s="85" t="s">
        <v>822</v>
      </c>
      <c r="I316" s="65" t="s">
        <v>509</v>
      </c>
      <c r="J316" s="41">
        <v>60</v>
      </c>
      <c r="K316" s="65">
        <v>2021</v>
      </c>
      <c r="L316" s="41">
        <v>65</v>
      </c>
      <c r="M316" s="41">
        <v>80</v>
      </c>
      <c r="N316" s="326"/>
      <c r="O316" s="326"/>
      <c r="P316" s="326"/>
      <c r="Q316" s="326"/>
    </row>
    <row r="317" spans="1:17" ht="25.5" x14ac:dyDescent="0.25">
      <c r="A317" s="332"/>
      <c r="B317" s="326"/>
      <c r="C317" s="327"/>
      <c r="D317" s="335"/>
      <c r="E317" s="326"/>
      <c r="F317" s="326"/>
      <c r="G317" s="326"/>
      <c r="H317" s="85" t="s">
        <v>823</v>
      </c>
      <c r="I317" s="65" t="s">
        <v>30</v>
      </c>
      <c r="J317" s="41">
        <v>14</v>
      </c>
      <c r="K317" s="65">
        <v>2021</v>
      </c>
      <c r="L317" s="41">
        <v>17</v>
      </c>
      <c r="M317" s="41">
        <v>23</v>
      </c>
      <c r="N317" s="326" t="s">
        <v>39</v>
      </c>
      <c r="O317" s="326" t="s">
        <v>43</v>
      </c>
      <c r="P317" s="326" t="s">
        <v>167</v>
      </c>
      <c r="Q317" s="326" t="s">
        <v>105</v>
      </c>
    </row>
    <row r="318" spans="1:17" ht="25.5" x14ac:dyDescent="0.25">
      <c r="A318" s="332"/>
      <c r="B318" s="326"/>
      <c r="C318" s="327"/>
      <c r="D318" s="335"/>
      <c r="E318" s="326"/>
      <c r="F318" s="326"/>
      <c r="G318" s="326"/>
      <c r="H318" s="85" t="s">
        <v>824</v>
      </c>
      <c r="I318" s="65" t="s">
        <v>30</v>
      </c>
      <c r="J318" s="41">
        <v>0</v>
      </c>
      <c r="K318" s="65">
        <v>2021</v>
      </c>
      <c r="L318" s="41">
        <v>1</v>
      </c>
      <c r="M318" s="41">
        <v>3</v>
      </c>
      <c r="N318" s="326"/>
      <c r="O318" s="326"/>
      <c r="P318" s="326"/>
      <c r="Q318" s="326"/>
    </row>
    <row r="319" spans="1:17" ht="51" x14ac:dyDescent="0.25">
      <c r="A319" s="326" t="s">
        <v>40</v>
      </c>
      <c r="B319" s="326" t="s">
        <v>825</v>
      </c>
      <c r="C319" s="327" t="s">
        <v>2233</v>
      </c>
      <c r="D319" s="335">
        <v>63900</v>
      </c>
      <c r="E319" s="326" t="s">
        <v>826</v>
      </c>
      <c r="F319" s="326" t="s">
        <v>105</v>
      </c>
      <c r="G319" s="326" t="s">
        <v>2654</v>
      </c>
      <c r="H319" s="85" t="s">
        <v>2381</v>
      </c>
      <c r="I319" s="65" t="s">
        <v>30</v>
      </c>
      <c r="J319" s="41">
        <v>4</v>
      </c>
      <c r="K319" s="65">
        <v>2021</v>
      </c>
      <c r="L319" s="41">
        <v>8</v>
      </c>
      <c r="M319" s="41">
        <v>12</v>
      </c>
      <c r="N319" s="65" t="s">
        <v>105</v>
      </c>
      <c r="O319" s="65" t="s">
        <v>208</v>
      </c>
      <c r="P319" s="65" t="s">
        <v>167</v>
      </c>
      <c r="Q319" s="65" t="s">
        <v>105</v>
      </c>
    </row>
    <row r="320" spans="1:17" ht="25.5" x14ac:dyDescent="0.25">
      <c r="A320" s="326"/>
      <c r="B320" s="326"/>
      <c r="C320" s="327"/>
      <c r="D320" s="335"/>
      <c r="E320" s="326"/>
      <c r="F320" s="326"/>
      <c r="G320" s="326"/>
      <c r="H320" s="85" t="s">
        <v>2478</v>
      </c>
      <c r="I320" s="65" t="s">
        <v>30</v>
      </c>
      <c r="J320" s="41">
        <v>476</v>
      </c>
      <c r="K320" s="65">
        <v>2021</v>
      </c>
      <c r="L320" s="41">
        <v>615</v>
      </c>
      <c r="M320" s="41">
        <v>740</v>
      </c>
      <c r="N320" s="65" t="s">
        <v>105</v>
      </c>
      <c r="O320" s="65" t="s">
        <v>43</v>
      </c>
      <c r="P320" s="65" t="s">
        <v>167</v>
      </c>
      <c r="Q320" s="65" t="s">
        <v>105</v>
      </c>
    </row>
    <row r="321" spans="1:17" ht="25.5" x14ac:dyDescent="0.25">
      <c r="A321" s="326" t="s">
        <v>162</v>
      </c>
      <c r="B321" s="326" t="s">
        <v>2522</v>
      </c>
      <c r="C321" s="403" t="s">
        <v>827</v>
      </c>
      <c r="D321" s="404">
        <v>101060</v>
      </c>
      <c r="E321" s="326" t="s">
        <v>828</v>
      </c>
      <c r="F321" s="326" t="s">
        <v>105</v>
      </c>
      <c r="G321" s="326" t="s">
        <v>2655</v>
      </c>
      <c r="H321" s="85" t="s">
        <v>829</v>
      </c>
      <c r="I321" s="65" t="s">
        <v>18</v>
      </c>
      <c r="J321" s="41" t="s">
        <v>233</v>
      </c>
      <c r="K321" s="65">
        <v>2021</v>
      </c>
      <c r="L321" s="41">
        <v>10</v>
      </c>
      <c r="M321" s="41">
        <v>30</v>
      </c>
      <c r="N321" s="65" t="s">
        <v>830</v>
      </c>
      <c r="O321" s="65" t="s">
        <v>43</v>
      </c>
      <c r="P321" s="65" t="s">
        <v>167</v>
      </c>
      <c r="Q321" s="65" t="s">
        <v>105</v>
      </c>
    </row>
    <row r="322" spans="1:17" ht="51" x14ac:dyDescent="0.25">
      <c r="A322" s="326"/>
      <c r="B322" s="326"/>
      <c r="C322" s="403"/>
      <c r="D322" s="404"/>
      <c r="E322" s="326"/>
      <c r="F322" s="326"/>
      <c r="G322" s="326"/>
      <c r="H322" s="85" t="s">
        <v>2383</v>
      </c>
      <c r="I322" s="65" t="s">
        <v>30</v>
      </c>
      <c r="J322" s="41">
        <v>2</v>
      </c>
      <c r="K322" s="65">
        <v>2021</v>
      </c>
      <c r="L322" s="41">
        <v>7</v>
      </c>
      <c r="M322" s="41">
        <v>12</v>
      </c>
      <c r="N322" s="65" t="s">
        <v>830</v>
      </c>
      <c r="O322" s="65" t="s">
        <v>831</v>
      </c>
      <c r="P322" s="65" t="s">
        <v>167</v>
      </c>
      <c r="Q322" s="65" t="s">
        <v>832</v>
      </c>
    </row>
    <row r="323" spans="1:17" ht="63.75" x14ac:dyDescent="0.25">
      <c r="A323" s="326"/>
      <c r="B323" s="326"/>
      <c r="C323" s="403"/>
      <c r="D323" s="404"/>
      <c r="E323" s="326"/>
      <c r="F323" s="326"/>
      <c r="G323" s="326"/>
      <c r="H323" s="85" t="s">
        <v>833</v>
      </c>
      <c r="I323" s="65" t="s">
        <v>18</v>
      </c>
      <c r="J323" s="41">
        <v>30</v>
      </c>
      <c r="K323" s="65">
        <v>2021</v>
      </c>
      <c r="L323" s="41">
        <v>50</v>
      </c>
      <c r="M323" s="41">
        <v>100</v>
      </c>
      <c r="N323" s="65" t="s">
        <v>2574</v>
      </c>
      <c r="O323" s="65" t="s">
        <v>43</v>
      </c>
      <c r="P323" s="65" t="s">
        <v>167</v>
      </c>
      <c r="Q323" s="65" t="s">
        <v>105</v>
      </c>
    </row>
    <row r="324" spans="1:17" ht="51" x14ac:dyDescent="0.25">
      <c r="A324" s="332">
        <v>1.2</v>
      </c>
      <c r="B324" s="332">
        <v>4.2</v>
      </c>
      <c r="C324" s="333" t="s">
        <v>1973</v>
      </c>
      <c r="D324" s="334">
        <f>SUM(D326:D333)</f>
        <v>10650</v>
      </c>
      <c r="E324" s="332"/>
      <c r="F324" s="66" t="s">
        <v>814</v>
      </c>
      <c r="G324" s="66" t="s">
        <v>579</v>
      </c>
      <c r="H324" s="86" t="s">
        <v>809</v>
      </c>
      <c r="I324" s="66" t="s">
        <v>278</v>
      </c>
      <c r="J324" s="89">
        <v>29.6</v>
      </c>
      <c r="K324" s="66">
        <v>2022</v>
      </c>
      <c r="L324" s="89">
        <v>58</v>
      </c>
      <c r="M324" s="89">
        <v>59</v>
      </c>
      <c r="N324" s="66" t="s">
        <v>810</v>
      </c>
      <c r="O324" s="66" t="s">
        <v>811</v>
      </c>
      <c r="P324" s="66" t="s">
        <v>167</v>
      </c>
      <c r="Q324" s="66" t="s">
        <v>105</v>
      </c>
    </row>
    <row r="325" spans="1:17" ht="38.25" x14ac:dyDescent="0.25">
      <c r="A325" s="332"/>
      <c r="B325" s="332"/>
      <c r="C325" s="333"/>
      <c r="D325" s="334"/>
      <c r="E325" s="332"/>
      <c r="F325" s="66" t="s">
        <v>834</v>
      </c>
      <c r="G325" s="66" t="s">
        <v>105</v>
      </c>
      <c r="H325" s="86" t="s">
        <v>835</v>
      </c>
      <c r="I325" s="66" t="s">
        <v>509</v>
      </c>
      <c r="J325" s="89">
        <v>0.37</v>
      </c>
      <c r="K325" s="66">
        <v>2021</v>
      </c>
      <c r="L325" s="89">
        <v>0.5</v>
      </c>
      <c r="M325" s="89">
        <v>1</v>
      </c>
      <c r="N325" s="66" t="s">
        <v>122</v>
      </c>
      <c r="O325" s="66" t="s">
        <v>836</v>
      </c>
      <c r="P325" s="66"/>
      <c r="Q325" s="66" t="s">
        <v>122</v>
      </c>
    </row>
    <row r="326" spans="1:17" ht="51" x14ac:dyDescent="0.25">
      <c r="A326" s="65" t="s">
        <v>197</v>
      </c>
      <c r="B326" s="65" t="s">
        <v>2521</v>
      </c>
      <c r="C326" s="85" t="s">
        <v>837</v>
      </c>
      <c r="D326" s="43">
        <v>90</v>
      </c>
      <c r="E326" s="65" t="s">
        <v>171</v>
      </c>
      <c r="F326" s="65" t="s">
        <v>105</v>
      </c>
      <c r="G326" s="44" t="s">
        <v>838</v>
      </c>
      <c r="H326" s="90" t="s">
        <v>2517</v>
      </c>
      <c r="I326" s="65" t="s">
        <v>509</v>
      </c>
      <c r="J326" s="133">
        <v>0</v>
      </c>
      <c r="K326" s="65">
        <v>2021</v>
      </c>
      <c r="L326" s="41">
        <v>5</v>
      </c>
      <c r="M326" s="41">
        <v>10</v>
      </c>
      <c r="N326" s="65" t="s">
        <v>502</v>
      </c>
      <c r="O326" s="65" t="s">
        <v>208</v>
      </c>
      <c r="P326" s="65" t="s">
        <v>167</v>
      </c>
      <c r="Q326" s="65" t="s">
        <v>105</v>
      </c>
    </row>
    <row r="327" spans="1:17" ht="51" x14ac:dyDescent="0.25">
      <c r="A327" s="326" t="s">
        <v>564</v>
      </c>
      <c r="B327" s="326" t="s">
        <v>839</v>
      </c>
      <c r="C327" s="327" t="s">
        <v>1838</v>
      </c>
      <c r="D327" s="113">
        <v>150</v>
      </c>
      <c r="E327" s="65" t="s">
        <v>171</v>
      </c>
      <c r="F327" s="65" t="s">
        <v>105</v>
      </c>
      <c r="G327" s="65" t="s">
        <v>840</v>
      </c>
      <c r="H327" s="85" t="s">
        <v>2386</v>
      </c>
      <c r="I327" s="65" t="s">
        <v>30</v>
      </c>
      <c r="J327" s="41">
        <v>2050</v>
      </c>
      <c r="K327" s="65">
        <v>2021</v>
      </c>
      <c r="L327" s="41">
        <v>5652</v>
      </c>
      <c r="M327" s="41" t="s">
        <v>233</v>
      </c>
      <c r="N327" s="65" t="s">
        <v>105</v>
      </c>
      <c r="O327" s="65" t="s">
        <v>841</v>
      </c>
      <c r="P327" s="65" t="s">
        <v>467</v>
      </c>
      <c r="Q327" s="65" t="s">
        <v>842</v>
      </c>
    </row>
    <row r="328" spans="1:17" ht="38.25" x14ac:dyDescent="0.25">
      <c r="A328" s="326"/>
      <c r="B328" s="326"/>
      <c r="C328" s="327"/>
      <c r="D328" s="113">
        <v>150</v>
      </c>
      <c r="E328" s="65" t="s">
        <v>171</v>
      </c>
      <c r="F328" s="65" t="s">
        <v>105</v>
      </c>
      <c r="G328" s="65" t="s">
        <v>840</v>
      </c>
      <c r="H328" s="85" t="s">
        <v>2387</v>
      </c>
      <c r="I328" s="65" t="s">
        <v>30</v>
      </c>
      <c r="J328" s="41">
        <v>756</v>
      </c>
      <c r="K328" s="65">
        <v>2021</v>
      </c>
      <c r="L328" s="41">
        <v>1000</v>
      </c>
      <c r="M328" s="41" t="s">
        <v>233</v>
      </c>
      <c r="N328" s="65" t="s">
        <v>105</v>
      </c>
      <c r="O328" s="65" t="s">
        <v>843</v>
      </c>
      <c r="P328" s="65" t="s">
        <v>467</v>
      </c>
      <c r="Q328" s="326" t="s">
        <v>105</v>
      </c>
    </row>
    <row r="329" spans="1:17" ht="38.25" x14ac:dyDescent="0.25">
      <c r="A329" s="326"/>
      <c r="B329" s="326"/>
      <c r="C329" s="327"/>
      <c r="D329" s="113">
        <v>180</v>
      </c>
      <c r="E329" s="65" t="s">
        <v>171</v>
      </c>
      <c r="F329" s="65" t="s">
        <v>105</v>
      </c>
      <c r="G329" s="65" t="s">
        <v>122</v>
      </c>
      <c r="H329" s="85" t="s">
        <v>844</v>
      </c>
      <c r="I329" s="65" t="s">
        <v>515</v>
      </c>
      <c r="J329" s="41" t="s">
        <v>517</v>
      </c>
      <c r="K329" s="65">
        <v>2019</v>
      </c>
      <c r="L329" s="41" t="s">
        <v>522</v>
      </c>
      <c r="M329" s="41" t="s">
        <v>845</v>
      </c>
      <c r="N329" s="65" t="s">
        <v>105</v>
      </c>
      <c r="O329" s="65" t="s">
        <v>208</v>
      </c>
      <c r="P329" s="65" t="s">
        <v>467</v>
      </c>
      <c r="Q329" s="326"/>
    </row>
    <row r="330" spans="1:17" ht="38.25" x14ac:dyDescent="0.25">
      <c r="A330" s="326"/>
      <c r="B330" s="326"/>
      <c r="C330" s="327"/>
      <c r="D330" s="113">
        <v>150</v>
      </c>
      <c r="E330" s="65" t="s">
        <v>171</v>
      </c>
      <c r="F330" s="65" t="s">
        <v>105</v>
      </c>
      <c r="G330" s="65" t="s">
        <v>122</v>
      </c>
      <c r="H330" s="85" t="s">
        <v>846</v>
      </c>
      <c r="I330" s="65" t="s">
        <v>515</v>
      </c>
      <c r="J330" s="41" t="s">
        <v>516</v>
      </c>
      <c r="K330" s="65">
        <v>2021</v>
      </c>
      <c r="L330" s="41" t="s">
        <v>845</v>
      </c>
      <c r="M330" s="41" t="s">
        <v>845</v>
      </c>
      <c r="N330" s="65" t="s">
        <v>105</v>
      </c>
      <c r="O330" s="65" t="s">
        <v>208</v>
      </c>
      <c r="P330" s="65" t="s">
        <v>467</v>
      </c>
      <c r="Q330" s="326"/>
    </row>
    <row r="331" spans="1:17" ht="63.75" x14ac:dyDescent="0.25">
      <c r="A331" s="326"/>
      <c r="B331" s="326"/>
      <c r="C331" s="327"/>
      <c r="D331" s="43">
        <v>5100</v>
      </c>
      <c r="E331" s="65" t="s">
        <v>171</v>
      </c>
      <c r="F331" s="65" t="s">
        <v>105</v>
      </c>
      <c r="G331" s="65" t="s">
        <v>154</v>
      </c>
      <c r="H331" s="85" t="s">
        <v>2389</v>
      </c>
      <c r="I331" s="65" t="s">
        <v>30</v>
      </c>
      <c r="J331" s="6">
        <v>5</v>
      </c>
      <c r="K331" s="65">
        <v>2021</v>
      </c>
      <c r="L331" s="6">
        <v>17</v>
      </c>
      <c r="M331" s="6">
        <v>17</v>
      </c>
      <c r="N331" s="65" t="s">
        <v>830</v>
      </c>
      <c r="O331" s="65" t="s">
        <v>43</v>
      </c>
      <c r="P331" s="65" t="s">
        <v>167</v>
      </c>
      <c r="Q331" s="65" t="s">
        <v>105</v>
      </c>
    </row>
    <row r="332" spans="1:17" ht="114.75" x14ac:dyDescent="0.25">
      <c r="A332" s="326" t="s">
        <v>847</v>
      </c>
      <c r="B332" s="326" t="s">
        <v>2520</v>
      </c>
      <c r="C332" s="327" t="s">
        <v>2236</v>
      </c>
      <c r="D332" s="113">
        <v>4710</v>
      </c>
      <c r="E332" s="65" t="s">
        <v>848</v>
      </c>
      <c r="F332" s="65" t="s">
        <v>105</v>
      </c>
      <c r="G332" s="65" t="s">
        <v>849</v>
      </c>
      <c r="H332" s="85" t="s">
        <v>850</v>
      </c>
      <c r="I332" s="65" t="s">
        <v>878</v>
      </c>
      <c r="J332" s="6">
        <v>8.4</v>
      </c>
      <c r="K332" s="65">
        <v>2021</v>
      </c>
      <c r="L332" s="6">
        <v>9.1999999999999993</v>
      </c>
      <c r="M332" s="6">
        <v>16</v>
      </c>
      <c r="N332" s="65" t="s">
        <v>502</v>
      </c>
      <c r="O332" s="65" t="s">
        <v>43</v>
      </c>
      <c r="P332" s="65" t="s">
        <v>167</v>
      </c>
      <c r="Q332" s="65" t="s">
        <v>105</v>
      </c>
    </row>
    <row r="333" spans="1:17" ht="38.25" x14ac:dyDescent="0.25">
      <c r="A333" s="326"/>
      <c r="B333" s="326"/>
      <c r="C333" s="327"/>
      <c r="D333" s="43">
        <v>120</v>
      </c>
      <c r="E333" s="65" t="s">
        <v>171</v>
      </c>
      <c r="F333" s="65" t="s">
        <v>105</v>
      </c>
      <c r="G333" s="65" t="s">
        <v>136</v>
      </c>
      <c r="H333" s="85" t="s">
        <v>851</v>
      </c>
      <c r="I333" s="65" t="s">
        <v>30</v>
      </c>
      <c r="J333" s="6">
        <v>3</v>
      </c>
      <c r="K333" s="65">
        <v>2021</v>
      </c>
      <c r="L333" s="6">
        <v>6</v>
      </c>
      <c r="M333" s="6">
        <v>15</v>
      </c>
      <c r="N333" s="65" t="s">
        <v>502</v>
      </c>
      <c r="O333" s="65" t="s">
        <v>43</v>
      </c>
      <c r="P333" s="65" t="s">
        <v>167</v>
      </c>
      <c r="Q333" s="65" t="s">
        <v>105</v>
      </c>
    </row>
    <row r="334" spans="1:17" ht="25.5" x14ac:dyDescent="0.25">
      <c r="A334" s="332">
        <v>2</v>
      </c>
      <c r="B334" s="332">
        <v>6</v>
      </c>
      <c r="C334" s="333" t="s">
        <v>2237</v>
      </c>
      <c r="D334" s="334">
        <f>D336+D352+D371</f>
        <v>8949139.8000000007</v>
      </c>
      <c r="E334" s="332"/>
      <c r="F334" s="332"/>
      <c r="G334" s="332"/>
      <c r="H334" s="86" t="s">
        <v>852</v>
      </c>
      <c r="I334" s="66" t="s">
        <v>509</v>
      </c>
      <c r="J334" s="89">
        <v>7.9</v>
      </c>
      <c r="K334" s="66">
        <v>2021</v>
      </c>
      <c r="L334" s="89">
        <v>8.6999999999999993</v>
      </c>
      <c r="M334" s="89">
        <v>9</v>
      </c>
      <c r="N334" s="66" t="s">
        <v>105</v>
      </c>
      <c r="O334" s="66" t="s">
        <v>43</v>
      </c>
      <c r="P334" s="66" t="s">
        <v>167</v>
      </c>
      <c r="Q334" s="66" t="s">
        <v>105</v>
      </c>
    </row>
    <row r="335" spans="1:17" ht="38.25" x14ac:dyDescent="0.25">
      <c r="A335" s="332"/>
      <c r="B335" s="332"/>
      <c r="C335" s="333"/>
      <c r="D335" s="334"/>
      <c r="E335" s="332"/>
      <c r="F335" s="332"/>
      <c r="G335" s="332"/>
      <c r="H335" s="86" t="s">
        <v>853</v>
      </c>
      <c r="I335" s="66" t="s">
        <v>509</v>
      </c>
      <c r="J335" s="89">
        <v>23.3</v>
      </c>
      <c r="K335" s="66">
        <v>2020</v>
      </c>
      <c r="L335" s="89">
        <v>22.5</v>
      </c>
      <c r="M335" s="89">
        <v>21.3</v>
      </c>
      <c r="N335" s="66" t="s">
        <v>105</v>
      </c>
      <c r="O335" s="66" t="s">
        <v>854</v>
      </c>
      <c r="P335" s="66" t="s">
        <v>161</v>
      </c>
      <c r="Q335" s="66" t="s">
        <v>105</v>
      </c>
    </row>
    <row r="336" spans="1:17" ht="25.5" x14ac:dyDescent="0.25">
      <c r="A336" s="332">
        <v>2.1</v>
      </c>
      <c r="B336" s="332">
        <v>6.2</v>
      </c>
      <c r="C336" s="407" t="s">
        <v>855</v>
      </c>
      <c r="D336" s="334">
        <f>SUM(D339:D351)</f>
        <v>7251760</v>
      </c>
      <c r="E336" s="332"/>
      <c r="F336" s="332" t="s">
        <v>2657</v>
      </c>
      <c r="G336" s="332" t="s">
        <v>2658</v>
      </c>
      <c r="H336" s="86" t="s">
        <v>856</v>
      </c>
      <c r="I336" s="66" t="s">
        <v>869</v>
      </c>
      <c r="J336" s="20">
        <v>5</v>
      </c>
      <c r="K336" s="66">
        <v>2021</v>
      </c>
      <c r="L336" s="20">
        <v>30</v>
      </c>
      <c r="M336" s="20">
        <v>500</v>
      </c>
      <c r="N336" s="66" t="s">
        <v>502</v>
      </c>
      <c r="O336" s="66" t="s">
        <v>43</v>
      </c>
      <c r="P336" s="66" t="s">
        <v>167</v>
      </c>
      <c r="Q336" s="66" t="s">
        <v>105</v>
      </c>
    </row>
    <row r="337" spans="1:17" ht="25.5" x14ac:dyDescent="0.25">
      <c r="A337" s="332"/>
      <c r="B337" s="332"/>
      <c r="C337" s="407"/>
      <c r="D337" s="334"/>
      <c r="E337" s="332"/>
      <c r="F337" s="332"/>
      <c r="G337" s="332"/>
      <c r="H337" s="86" t="s">
        <v>857</v>
      </c>
      <c r="I337" s="66" t="s">
        <v>865</v>
      </c>
      <c r="J337" s="20">
        <v>7</v>
      </c>
      <c r="K337" s="66">
        <v>2021</v>
      </c>
      <c r="L337" s="20">
        <v>45</v>
      </c>
      <c r="M337" s="20">
        <v>1000</v>
      </c>
      <c r="N337" s="66" t="s">
        <v>502</v>
      </c>
      <c r="O337" s="66" t="s">
        <v>43</v>
      </c>
      <c r="P337" s="66" t="s">
        <v>167</v>
      </c>
      <c r="Q337" s="66" t="s">
        <v>105</v>
      </c>
    </row>
    <row r="338" spans="1:17" ht="51" x14ac:dyDescent="0.25">
      <c r="A338" s="332"/>
      <c r="B338" s="332"/>
      <c r="C338" s="407"/>
      <c r="D338" s="334"/>
      <c r="E338" s="332"/>
      <c r="F338" s="332"/>
      <c r="G338" s="332"/>
      <c r="H338" s="86" t="s">
        <v>858</v>
      </c>
      <c r="I338" s="66" t="s">
        <v>18</v>
      </c>
      <c r="J338" s="20" t="s">
        <v>233</v>
      </c>
      <c r="K338" s="66">
        <v>2021</v>
      </c>
      <c r="L338" s="20">
        <v>5.4</v>
      </c>
      <c r="M338" s="20">
        <v>11</v>
      </c>
      <c r="N338" s="66" t="s">
        <v>859</v>
      </c>
      <c r="O338" s="66" t="s">
        <v>1935</v>
      </c>
      <c r="P338" s="66" t="s">
        <v>152</v>
      </c>
      <c r="Q338" s="66" t="s">
        <v>105</v>
      </c>
    </row>
    <row r="339" spans="1:17" ht="76.5" x14ac:dyDescent="0.25">
      <c r="A339" s="326" t="s">
        <v>582</v>
      </c>
      <c r="B339" s="326" t="s">
        <v>860</v>
      </c>
      <c r="C339" s="327" t="s">
        <v>2252</v>
      </c>
      <c r="D339" s="113">
        <v>4650</v>
      </c>
      <c r="E339" s="65" t="s">
        <v>861</v>
      </c>
      <c r="F339" s="65" t="s">
        <v>105</v>
      </c>
      <c r="G339" s="65" t="s">
        <v>103</v>
      </c>
      <c r="H339" s="85" t="s">
        <v>862</v>
      </c>
      <c r="I339" s="65" t="s">
        <v>863</v>
      </c>
      <c r="J339" s="41">
        <v>330</v>
      </c>
      <c r="K339" s="65">
        <v>2021</v>
      </c>
      <c r="L339" s="41">
        <v>3300</v>
      </c>
      <c r="M339" s="41">
        <v>6000</v>
      </c>
      <c r="N339" s="65" t="s">
        <v>105</v>
      </c>
      <c r="O339" s="65" t="s">
        <v>43</v>
      </c>
      <c r="P339" s="65" t="s">
        <v>167</v>
      </c>
      <c r="Q339" s="65" t="s">
        <v>105</v>
      </c>
    </row>
    <row r="340" spans="1:17" ht="76.5" x14ac:dyDescent="0.25">
      <c r="A340" s="326"/>
      <c r="B340" s="326"/>
      <c r="C340" s="327"/>
      <c r="D340" s="113">
        <v>5000000</v>
      </c>
      <c r="E340" s="65" t="s">
        <v>861</v>
      </c>
      <c r="F340" s="65" t="s">
        <v>105</v>
      </c>
      <c r="G340" s="65" t="s">
        <v>103</v>
      </c>
      <c r="H340" s="85" t="s">
        <v>864</v>
      </c>
      <c r="I340" s="65" t="s">
        <v>865</v>
      </c>
      <c r="J340" s="41">
        <v>9.1999999999999993</v>
      </c>
      <c r="K340" s="65">
        <v>2021</v>
      </c>
      <c r="L340" s="41">
        <v>500</v>
      </c>
      <c r="M340" s="41">
        <v>1500</v>
      </c>
      <c r="N340" s="65" t="s">
        <v>105</v>
      </c>
      <c r="O340" s="65" t="s">
        <v>43</v>
      </c>
      <c r="P340" s="65" t="s">
        <v>167</v>
      </c>
      <c r="Q340" s="65" t="s">
        <v>105</v>
      </c>
    </row>
    <row r="341" spans="1:17" ht="76.5" x14ac:dyDescent="0.25">
      <c r="A341" s="326"/>
      <c r="B341" s="326"/>
      <c r="C341" s="327"/>
      <c r="D341" s="113">
        <v>45400</v>
      </c>
      <c r="E341" s="65" t="s">
        <v>861</v>
      </c>
      <c r="F341" s="65" t="s">
        <v>105</v>
      </c>
      <c r="G341" s="65" t="s">
        <v>103</v>
      </c>
      <c r="H341" s="85" t="s">
        <v>866</v>
      </c>
      <c r="I341" s="65" t="s">
        <v>30</v>
      </c>
      <c r="J341" s="6">
        <v>1</v>
      </c>
      <c r="K341" s="65">
        <v>2021</v>
      </c>
      <c r="L341" s="6">
        <v>4</v>
      </c>
      <c r="M341" s="6"/>
      <c r="N341" s="65" t="s">
        <v>502</v>
      </c>
      <c r="O341" s="65" t="s">
        <v>43</v>
      </c>
      <c r="P341" s="65" t="s">
        <v>167</v>
      </c>
      <c r="Q341" s="65" t="s">
        <v>105</v>
      </c>
    </row>
    <row r="342" spans="1:17" ht="102" x14ac:dyDescent="0.25">
      <c r="A342" s="326"/>
      <c r="B342" s="326"/>
      <c r="C342" s="327"/>
      <c r="D342" s="113">
        <v>361800</v>
      </c>
      <c r="E342" s="65" t="s">
        <v>695</v>
      </c>
      <c r="F342" s="65" t="s">
        <v>867</v>
      </c>
      <c r="G342" s="65" t="s">
        <v>154</v>
      </c>
      <c r="H342" s="85" t="s">
        <v>868</v>
      </c>
      <c r="I342" s="65" t="s">
        <v>869</v>
      </c>
      <c r="J342" s="41">
        <v>0.25</v>
      </c>
      <c r="K342" s="65">
        <v>2021</v>
      </c>
      <c r="L342" s="41">
        <v>5</v>
      </c>
      <c r="M342" s="41">
        <v>19</v>
      </c>
      <c r="N342" s="65" t="s">
        <v>105</v>
      </c>
      <c r="O342" s="65" t="s">
        <v>43</v>
      </c>
      <c r="P342" s="65" t="s">
        <v>167</v>
      </c>
      <c r="Q342" s="65" t="s">
        <v>105</v>
      </c>
    </row>
    <row r="343" spans="1:17" ht="102" x14ac:dyDescent="0.25">
      <c r="A343" s="326"/>
      <c r="B343" s="326"/>
      <c r="C343" s="327"/>
      <c r="D343" s="113">
        <v>1300000</v>
      </c>
      <c r="E343" s="65" t="s">
        <v>695</v>
      </c>
      <c r="F343" s="65" t="s">
        <v>107</v>
      </c>
      <c r="G343" s="65" t="s">
        <v>154</v>
      </c>
      <c r="H343" s="85" t="s">
        <v>870</v>
      </c>
      <c r="I343" s="65" t="s">
        <v>1939</v>
      </c>
      <c r="J343" s="41" t="s">
        <v>871</v>
      </c>
      <c r="K343" s="65">
        <v>2021</v>
      </c>
      <c r="L343" s="41">
        <v>20</v>
      </c>
      <c r="M343" s="41">
        <v>30</v>
      </c>
      <c r="N343" s="65" t="s">
        <v>107</v>
      </c>
      <c r="O343" s="65" t="s">
        <v>43</v>
      </c>
      <c r="P343" s="65" t="s">
        <v>167</v>
      </c>
      <c r="Q343" s="65" t="s">
        <v>269</v>
      </c>
    </row>
    <row r="344" spans="1:17" ht="76.5" x14ac:dyDescent="0.25">
      <c r="A344" s="65" t="s">
        <v>291</v>
      </c>
      <c r="B344" s="65" t="s">
        <v>872</v>
      </c>
      <c r="C344" s="90" t="s">
        <v>2253</v>
      </c>
      <c r="D344" s="113">
        <v>73000</v>
      </c>
      <c r="E344" s="65" t="s">
        <v>861</v>
      </c>
      <c r="F344" s="65" t="s">
        <v>105</v>
      </c>
      <c r="G344" s="65" t="s">
        <v>154</v>
      </c>
      <c r="H344" s="85" t="s">
        <v>873</v>
      </c>
      <c r="I344" s="65" t="s">
        <v>869</v>
      </c>
      <c r="J344" s="41">
        <v>50</v>
      </c>
      <c r="K344" s="65">
        <v>2021</v>
      </c>
      <c r="L344" s="41">
        <v>450</v>
      </c>
      <c r="M344" s="41">
        <v>550</v>
      </c>
      <c r="N344" s="65" t="s">
        <v>105</v>
      </c>
      <c r="O344" s="65" t="s">
        <v>43</v>
      </c>
      <c r="P344" s="65" t="s">
        <v>167</v>
      </c>
      <c r="Q344" s="65" t="s">
        <v>105</v>
      </c>
    </row>
    <row r="345" spans="1:17" ht="76.5" x14ac:dyDescent="0.25">
      <c r="A345" s="326" t="s">
        <v>296</v>
      </c>
      <c r="B345" s="326" t="s">
        <v>2070</v>
      </c>
      <c r="C345" s="403" t="s">
        <v>2254</v>
      </c>
      <c r="D345" s="113">
        <v>10000</v>
      </c>
      <c r="E345" s="65" t="s">
        <v>861</v>
      </c>
      <c r="F345" s="65" t="s">
        <v>105</v>
      </c>
      <c r="G345" s="65" t="s">
        <v>154</v>
      </c>
      <c r="H345" s="85" t="s">
        <v>874</v>
      </c>
      <c r="I345" s="65" t="s">
        <v>869</v>
      </c>
      <c r="J345" s="41">
        <v>30</v>
      </c>
      <c r="K345" s="65">
        <v>2021</v>
      </c>
      <c r="L345" s="41">
        <v>90</v>
      </c>
      <c r="M345" s="41">
        <v>150</v>
      </c>
      <c r="N345" s="65" t="s">
        <v>105</v>
      </c>
      <c r="O345" s="65" t="s">
        <v>43</v>
      </c>
      <c r="P345" s="65" t="s">
        <v>167</v>
      </c>
      <c r="Q345" s="65" t="s">
        <v>105</v>
      </c>
    </row>
    <row r="346" spans="1:17" ht="38.25" x14ac:dyDescent="0.25">
      <c r="A346" s="326"/>
      <c r="B346" s="326"/>
      <c r="C346" s="403"/>
      <c r="D346" s="113">
        <v>4160</v>
      </c>
      <c r="E346" s="65" t="s">
        <v>17</v>
      </c>
      <c r="F346" s="65" t="s">
        <v>105</v>
      </c>
      <c r="G346" s="65" t="s">
        <v>154</v>
      </c>
      <c r="H346" s="85" t="s">
        <v>875</v>
      </c>
      <c r="I346" s="65" t="s">
        <v>869</v>
      </c>
      <c r="J346" s="41">
        <v>1600</v>
      </c>
      <c r="K346" s="65">
        <v>2021</v>
      </c>
      <c r="L346" s="41">
        <v>6000</v>
      </c>
      <c r="M346" s="41">
        <v>10000</v>
      </c>
      <c r="N346" s="65" t="s">
        <v>2575</v>
      </c>
      <c r="O346" s="65" t="s">
        <v>43</v>
      </c>
      <c r="P346" s="65" t="s">
        <v>167</v>
      </c>
      <c r="Q346" s="65" t="s">
        <v>105</v>
      </c>
    </row>
    <row r="347" spans="1:17" ht="25.5" x14ac:dyDescent="0.25">
      <c r="A347" s="326" t="s">
        <v>302</v>
      </c>
      <c r="B347" s="326" t="s">
        <v>876</v>
      </c>
      <c r="C347" s="405" t="s">
        <v>2255</v>
      </c>
      <c r="D347" s="335">
        <v>4000</v>
      </c>
      <c r="E347" s="326" t="s">
        <v>695</v>
      </c>
      <c r="F347" s="330" t="s">
        <v>105</v>
      </c>
      <c r="G347" s="330" t="s">
        <v>103</v>
      </c>
      <c r="H347" s="85" t="s">
        <v>877</v>
      </c>
      <c r="I347" s="65" t="s">
        <v>878</v>
      </c>
      <c r="J347" s="41">
        <v>3.3</v>
      </c>
      <c r="K347" s="65">
        <v>2021</v>
      </c>
      <c r="L347" s="41">
        <v>4.5</v>
      </c>
      <c r="M347" s="41">
        <v>5</v>
      </c>
      <c r="N347" s="65" t="s">
        <v>105</v>
      </c>
      <c r="O347" s="65" t="s">
        <v>208</v>
      </c>
      <c r="P347" s="65" t="s">
        <v>167</v>
      </c>
      <c r="Q347" s="65" t="s">
        <v>105</v>
      </c>
    </row>
    <row r="348" spans="1:17" ht="38.25" x14ac:dyDescent="0.25">
      <c r="A348" s="326"/>
      <c r="B348" s="326"/>
      <c r="C348" s="406"/>
      <c r="D348" s="335"/>
      <c r="E348" s="326"/>
      <c r="F348" s="331"/>
      <c r="G348" s="331"/>
      <c r="H348" s="85" t="s">
        <v>879</v>
      </c>
      <c r="I348" s="65" t="s">
        <v>30</v>
      </c>
      <c r="J348" s="6">
        <v>1</v>
      </c>
      <c r="K348" s="65">
        <v>2021</v>
      </c>
      <c r="L348" s="6" t="s">
        <v>880</v>
      </c>
      <c r="M348" s="6" t="s">
        <v>881</v>
      </c>
      <c r="N348" s="65" t="s">
        <v>502</v>
      </c>
      <c r="O348" s="65" t="s">
        <v>43</v>
      </c>
      <c r="P348" s="65" t="s">
        <v>167</v>
      </c>
      <c r="Q348" s="65" t="s">
        <v>105</v>
      </c>
    </row>
    <row r="349" spans="1:17" ht="102" x14ac:dyDescent="0.25">
      <c r="A349" s="65" t="s">
        <v>882</v>
      </c>
      <c r="B349" s="65" t="s">
        <v>100</v>
      </c>
      <c r="C349" s="85" t="s">
        <v>2256</v>
      </c>
      <c r="D349" s="113">
        <v>420750</v>
      </c>
      <c r="E349" s="65" t="s">
        <v>695</v>
      </c>
      <c r="F349" s="65" t="s">
        <v>105</v>
      </c>
      <c r="G349" s="65" t="s">
        <v>883</v>
      </c>
      <c r="H349" s="85" t="s">
        <v>884</v>
      </c>
      <c r="I349" s="65" t="s">
        <v>885</v>
      </c>
      <c r="J349" s="41">
        <v>130000</v>
      </c>
      <c r="K349" s="65">
        <v>2021</v>
      </c>
      <c r="L349" s="41">
        <v>100000</v>
      </c>
      <c r="M349" s="41">
        <v>50000</v>
      </c>
      <c r="N349" s="65" t="s">
        <v>105</v>
      </c>
      <c r="O349" s="65" t="s">
        <v>43</v>
      </c>
      <c r="P349" s="65" t="s">
        <v>167</v>
      </c>
      <c r="Q349" s="65" t="s">
        <v>105</v>
      </c>
    </row>
    <row r="350" spans="1:17" ht="63.75" x14ac:dyDescent="0.25">
      <c r="A350" s="65" t="s">
        <v>886</v>
      </c>
      <c r="B350" s="65" t="s">
        <v>887</v>
      </c>
      <c r="C350" s="85" t="s">
        <v>2257</v>
      </c>
      <c r="D350" s="113">
        <v>28000</v>
      </c>
      <c r="E350" s="65" t="s">
        <v>888</v>
      </c>
      <c r="F350" s="65" t="s">
        <v>130</v>
      </c>
      <c r="G350" s="65" t="s">
        <v>889</v>
      </c>
      <c r="H350" s="85" t="s">
        <v>890</v>
      </c>
      <c r="I350" s="65" t="s">
        <v>18</v>
      </c>
      <c r="J350" s="41">
        <v>48</v>
      </c>
      <c r="K350" s="65">
        <v>2020</v>
      </c>
      <c r="L350" s="41">
        <v>50</v>
      </c>
      <c r="M350" s="41">
        <v>70</v>
      </c>
      <c r="N350" s="65" t="s">
        <v>130</v>
      </c>
      <c r="O350" s="65" t="s">
        <v>43</v>
      </c>
      <c r="P350" s="65" t="s">
        <v>167</v>
      </c>
      <c r="Q350" s="65" t="s">
        <v>640</v>
      </c>
    </row>
    <row r="351" spans="1:17" ht="63.75" x14ac:dyDescent="0.25">
      <c r="A351" s="65" t="s">
        <v>891</v>
      </c>
      <c r="B351" s="65" t="s">
        <v>2519</v>
      </c>
      <c r="C351" s="85" t="s">
        <v>892</v>
      </c>
      <c r="D351" s="113"/>
      <c r="E351" s="65"/>
      <c r="F351" s="65" t="s">
        <v>105</v>
      </c>
      <c r="G351" s="65" t="s">
        <v>893</v>
      </c>
      <c r="H351" s="85" t="s">
        <v>858</v>
      </c>
      <c r="I351" s="65" t="s">
        <v>18</v>
      </c>
      <c r="J351" s="6" t="s">
        <v>233</v>
      </c>
      <c r="K351" s="65">
        <v>2021</v>
      </c>
      <c r="L351" s="6">
        <v>5.4</v>
      </c>
      <c r="M351" s="6">
        <v>11</v>
      </c>
      <c r="N351" s="65" t="s">
        <v>2576</v>
      </c>
      <c r="O351" s="65" t="s">
        <v>1935</v>
      </c>
      <c r="P351" s="65" t="s">
        <v>152</v>
      </c>
      <c r="Q351" s="65" t="s">
        <v>105</v>
      </c>
    </row>
    <row r="352" spans="1:17" ht="25.5" x14ac:dyDescent="0.25">
      <c r="A352" s="332">
        <v>2.2000000000000002</v>
      </c>
      <c r="B352" s="332">
        <v>6.2</v>
      </c>
      <c r="C352" s="333" t="s">
        <v>2258</v>
      </c>
      <c r="D352" s="334">
        <f>SUM(D355:D370)</f>
        <v>21763</v>
      </c>
      <c r="E352" s="332"/>
      <c r="F352" s="332" t="s">
        <v>814</v>
      </c>
      <c r="G352" s="332" t="s">
        <v>410</v>
      </c>
      <c r="H352" s="86" t="s">
        <v>894</v>
      </c>
      <c r="I352" s="66" t="s">
        <v>885</v>
      </c>
      <c r="J352" s="89">
        <v>500</v>
      </c>
      <c r="K352" s="66">
        <v>2021</v>
      </c>
      <c r="L352" s="89">
        <v>1000</v>
      </c>
      <c r="M352" s="89">
        <v>2000</v>
      </c>
      <c r="N352" s="66" t="s">
        <v>2577</v>
      </c>
      <c r="O352" s="332" t="s">
        <v>43</v>
      </c>
      <c r="P352" s="332" t="s">
        <v>167</v>
      </c>
      <c r="Q352" s="66" t="s">
        <v>895</v>
      </c>
    </row>
    <row r="353" spans="1:17" ht="25.5" x14ac:dyDescent="0.25">
      <c r="A353" s="332"/>
      <c r="B353" s="332"/>
      <c r="C353" s="333"/>
      <c r="D353" s="334"/>
      <c r="E353" s="332"/>
      <c r="F353" s="332"/>
      <c r="G353" s="332"/>
      <c r="H353" s="86" t="s">
        <v>2396</v>
      </c>
      <c r="I353" s="66" t="s">
        <v>30</v>
      </c>
      <c r="J353" s="89">
        <v>3</v>
      </c>
      <c r="K353" s="66">
        <v>2021</v>
      </c>
      <c r="L353" s="89">
        <v>6</v>
      </c>
      <c r="M353" s="89">
        <v>8</v>
      </c>
      <c r="N353" s="66" t="s">
        <v>105</v>
      </c>
      <c r="O353" s="332"/>
      <c r="P353" s="332"/>
      <c r="Q353" s="66" t="s">
        <v>105</v>
      </c>
    </row>
    <row r="354" spans="1:17" ht="63.75" x14ac:dyDescent="0.25">
      <c r="A354" s="332"/>
      <c r="B354" s="332"/>
      <c r="C354" s="333"/>
      <c r="D354" s="334"/>
      <c r="E354" s="332"/>
      <c r="F354" s="66" t="s">
        <v>619</v>
      </c>
      <c r="G354" s="66" t="s">
        <v>896</v>
      </c>
      <c r="H354" s="86" t="s">
        <v>2535</v>
      </c>
      <c r="I354" s="66" t="s">
        <v>38</v>
      </c>
      <c r="J354" s="89"/>
      <c r="K354" s="66">
        <v>2021</v>
      </c>
      <c r="L354" s="89"/>
      <c r="M354" s="89"/>
      <c r="N354" s="66" t="s">
        <v>2578</v>
      </c>
      <c r="O354" s="332"/>
      <c r="P354" s="332"/>
      <c r="Q354" s="66" t="s">
        <v>131</v>
      </c>
    </row>
    <row r="355" spans="1:17" ht="38.25" x14ac:dyDescent="0.25">
      <c r="A355" s="326" t="s">
        <v>307</v>
      </c>
      <c r="B355" s="326" t="s">
        <v>795</v>
      </c>
      <c r="C355" s="406" t="s">
        <v>2263</v>
      </c>
      <c r="D355" s="113">
        <v>150</v>
      </c>
      <c r="E355" s="65" t="s">
        <v>171</v>
      </c>
      <c r="F355" s="65" t="s">
        <v>105</v>
      </c>
      <c r="G355" s="65" t="s">
        <v>224</v>
      </c>
      <c r="H355" s="85" t="s">
        <v>897</v>
      </c>
      <c r="I355" s="65" t="s">
        <v>30</v>
      </c>
      <c r="J355" s="41">
        <v>1876</v>
      </c>
      <c r="K355" s="65">
        <v>2021</v>
      </c>
      <c r="L355" s="41">
        <v>3000</v>
      </c>
      <c r="M355" s="41">
        <v>6702</v>
      </c>
      <c r="N355" s="65" t="s">
        <v>105</v>
      </c>
      <c r="O355" s="65" t="s">
        <v>208</v>
      </c>
      <c r="P355" s="65" t="s">
        <v>467</v>
      </c>
      <c r="Q355" s="326" t="s">
        <v>842</v>
      </c>
    </row>
    <row r="356" spans="1:17" ht="38.25" x14ac:dyDescent="0.25">
      <c r="A356" s="326"/>
      <c r="B356" s="326"/>
      <c r="C356" s="406"/>
      <c r="D356" s="113">
        <v>200</v>
      </c>
      <c r="E356" s="65" t="s">
        <v>171</v>
      </c>
      <c r="F356" s="65" t="s">
        <v>105</v>
      </c>
      <c r="G356" s="65" t="s">
        <v>224</v>
      </c>
      <c r="H356" s="85" t="s">
        <v>898</v>
      </c>
      <c r="I356" s="65" t="s">
        <v>30</v>
      </c>
      <c r="J356" s="41">
        <v>654</v>
      </c>
      <c r="K356" s="65">
        <v>2021</v>
      </c>
      <c r="L356" s="41" t="s">
        <v>899</v>
      </c>
      <c r="M356" s="41">
        <v>700</v>
      </c>
      <c r="N356" s="65" t="s">
        <v>105</v>
      </c>
      <c r="O356" s="65" t="s">
        <v>900</v>
      </c>
      <c r="P356" s="65" t="s">
        <v>161</v>
      </c>
      <c r="Q356" s="326"/>
    </row>
    <row r="357" spans="1:17" ht="51" x14ac:dyDescent="0.25">
      <c r="A357" s="326" t="s">
        <v>311</v>
      </c>
      <c r="B357" s="326" t="s">
        <v>785</v>
      </c>
      <c r="C357" s="327" t="s">
        <v>2259</v>
      </c>
      <c r="D357" s="113">
        <v>1300</v>
      </c>
      <c r="E357" s="65" t="s">
        <v>171</v>
      </c>
      <c r="F357" s="65" t="s">
        <v>105</v>
      </c>
      <c r="G357" s="65" t="s">
        <v>224</v>
      </c>
      <c r="H357" s="85" t="s">
        <v>2397</v>
      </c>
      <c r="I357" s="65" t="s">
        <v>30</v>
      </c>
      <c r="J357" s="41">
        <v>3</v>
      </c>
      <c r="K357" s="65">
        <v>2020</v>
      </c>
      <c r="L357" s="41">
        <v>9</v>
      </c>
      <c r="M357" s="41">
        <v>16</v>
      </c>
      <c r="N357" s="65" t="s">
        <v>841</v>
      </c>
      <c r="O357" s="65" t="s">
        <v>841</v>
      </c>
      <c r="P357" s="65" t="s">
        <v>167</v>
      </c>
      <c r="Q357" s="326" t="s">
        <v>842</v>
      </c>
    </row>
    <row r="358" spans="1:17" ht="38.25" x14ac:dyDescent="0.25">
      <c r="A358" s="326"/>
      <c r="B358" s="326"/>
      <c r="C358" s="327"/>
      <c r="D358" s="113">
        <v>1200</v>
      </c>
      <c r="E358" s="65" t="s">
        <v>171</v>
      </c>
      <c r="F358" s="65" t="s">
        <v>105</v>
      </c>
      <c r="G358" s="65" t="s">
        <v>224</v>
      </c>
      <c r="H358" s="85" t="s">
        <v>2399</v>
      </c>
      <c r="I358" s="65" t="s">
        <v>30</v>
      </c>
      <c r="J358" s="41">
        <v>3</v>
      </c>
      <c r="K358" s="65">
        <v>2021</v>
      </c>
      <c r="L358" s="41">
        <v>15</v>
      </c>
      <c r="M358" s="41">
        <v>30</v>
      </c>
      <c r="N358" s="65" t="s">
        <v>105</v>
      </c>
      <c r="O358" s="65" t="s">
        <v>900</v>
      </c>
      <c r="P358" s="65" t="s">
        <v>167</v>
      </c>
      <c r="Q358" s="326"/>
    </row>
    <row r="359" spans="1:17" ht="76.5" x14ac:dyDescent="0.25">
      <c r="A359" s="326" t="s">
        <v>317</v>
      </c>
      <c r="B359" s="326" t="s">
        <v>798</v>
      </c>
      <c r="C359" s="327" t="s">
        <v>2260</v>
      </c>
      <c r="D359" s="113">
        <v>4000</v>
      </c>
      <c r="E359" s="65" t="s">
        <v>861</v>
      </c>
      <c r="F359" s="65" t="s">
        <v>105</v>
      </c>
      <c r="G359" s="65" t="s">
        <v>224</v>
      </c>
      <c r="H359" s="85" t="s">
        <v>2401</v>
      </c>
      <c r="I359" s="65" t="s">
        <v>30</v>
      </c>
      <c r="J359" s="41">
        <v>10</v>
      </c>
      <c r="K359" s="65">
        <v>2021</v>
      </c>
      <c r="L359" s="41">
        <v>20</v>
      </c>
      <c r="M359" s="41">
        <v>30</v>
      </c>
      <c r="N359" s="65" t="s">
        <v>901</v>
      </c>
      <c r="O359" s="65" t="s">
        <v>902</v>
      </c>
      <c r="P359" s="65" t="s">
        <v>167</v>
      </c>
      <c r="Q359" s="65" t="s">
        <v>903</v>
      </c>
    </row>
    <row r="360" spans="1:17" ht="25.5" x14ac:dyDescent="0.25">
      <c r="A360" s="326"/>
      <c r="B360" s="326"/>
      <c r="C360" s="327"/>
      <c r="D360" s="335">
        <v>1300</v>
      </c>
      <c r="E360" s="326" t="s">
        <v>498</v>
      </c>
      <c r="F360" s="326" t="s">
        <v>105</v>
      </c>
      <c r="G360" s="326" t="s">
        <v>224</v>
      </c>
      <c r="H360" s="85" t="s">
        <v>904</v>
      </c>
      <c r="I360" s="65" t="s">
        <v>38</v>
      </c>
      <c r="J360" s="41">
        <v>53</v>
      </c>
      <c r="K360" s="65">
        <v>2021</v>
      </c>
      <c r="L360" s="41">
        <v>93</v>
      </c>
      <c r="M360" s="41">
        <v>133</v>
      </c>
      <c r="N360" s="326" t="s">
        <v>901</v>
      </c>
      <c r="O360" s="326" t="s">
        <v>902</v>
      </c>
      <c r="P360" s="326" t="s">
        <v>167</v>
      </c>
      <c r="Q360" s="326" t="s">
        <v>903</v>
      </c>
    </row>
    <row r="361" spans="1:17" ht="25.5" x14ac:dyDescent="0.25">
      <c r="A361" s="326"/>
      <c r="B361" s="326"/>
      <c r="C361" s="327"/>
      <c r="D361" s="335"/>
      <c r="E361" s="326"/>
      <c r="F361" s="326"/>
      <c r="G361" s="326"/>
      <c r="H361" s="85" t="s">
        <v>905</v>
      </c>
      <c r="I361" s="65" t="s">
        <v>30</v>
      </c>
      <c r="J361" s="41">
        <v>31</v>
      </c>
      <c r="K361" s="65">
        <v>2021</v>
      </c>
      <c r="L361" s="41">
        <v>50</v>
      </c>
      <c r="M361" s="41">
        <v>70</v>
      </c>
      <c r="N361" s="326"/>
      <c r="O361" s="326"/>
      <c r="P361" s="326"/>
      <c r="Q361" s="326"/>
    </row>
    <row r="362" spans="1:17" ht="76.5" x14ac:dyDescent="0.25">
      <c r="A362" s="326"/>
      <c r="B362" s="326"/>
      <c r="C362" s="327"/>
      <c r="D362" s="113">
        <v>53</v>
      </c>
      <c r="E362" s="65" t="s">
        <v>906</v>
      </c>
      <c r="F362" s="65" t="s">
        <v>105</v>
      </c>
      <c r="G362" s="65" t="s">
        <v>108</v>
      </c>
      <c r="H362" s="85" t="s">
        <v>907</v>
      </c>
      <c r="I362" s="65" t="s">
        <v>30</v>
      </c>
      <c r="J362" s="41">
        <v>3</v>
      </c>
      <c r="K362" s="65">
        <v>2021</v>
      </c>
      <c r="L362" s="41">
        <v>8</v>
      </c>
      <c r="M362" s="41">
        <v>12</v>
      </c>
      <c r="N362" s="65" t="s">
        <v>105</v>
      </c>
      <c r="O362" s="65" t="s">
        <v>208</v>
      </c>
      <c r="P362" s="65" t="s">
        <v>167</v>
      </c>
      <c r="Q362" s="65" t="s">
        <v>105</v>
      </c>
    </row>
    <row r="363" spans="1:17" ht="63.75" x14ac:dyDescent="0.25">
      <c r="A363" s="326"/>
      <c r="B363" s="326"/>
      <c r="C363" s="327"/>
      <c r="D363" s="43">
        <v>10000</v>
      </c>
      <c r="E363" s="65" t="s">
        <v>908</v>
      </c>
      <c r="F363" s="65" t="s">
        <v>111</v>
      </c>
      <c r="G363" s="65" t="s">
        <v>867</v>
      </c>
      <c r="H363" s="85" t="s">
        <v>2538</v>
      </c>
      <c r="I363" s="65" t="s">
        <v>30</v>
      </c>
      <c r="J363" s="6">
        <v>0</v>
      </c>
      <c r="K363" s="65">
        <v>2021</v>
      </c>
      <c r="L363" s="6">
        <v>10</v>
      </c>
      <c r="M363" s="6">
        <v>20</v>
      </c>
      <c r="N363" s="65" t="s">
        <v>909</v>
      </c>
      <c r="O363" s="65" t="s">
        <v>900</v>
      </c>
      <c r="P363" s="65" t="s">
        <v>167</v>
      </c>
      <c r="Q363" s="65" t="s">
        <v>111</v>
      </c>
    </row>
    <row r="364" spans="1:17" ht="38.25" x14ac:dyDescent="0.25">
      <c r="A364" s="326"/>
      <c r="B364" s="326"/>
      <c r="C364" s="327"/>
      <c r="D364" s="43">
        <v>500</v>
      </c>
      <c r="E364" s="65" t="s">
        <v>910</v>
      </c>
      <c r="F364" s="65" t="s">
        <v>111</v>
      </c>
      <c r="G364" s="65" t="s">
        <v>867</v>
      </c>
      <c r="H364" s="85" t="s">
        <v>2404</v>
      </c>
      <c r="I364" s="65" t="s">
        <v>30</v>
      </c>
      <c r="J364" s="6">
        <v>0</v>
      </c>
      <c r="K364" s="65">
        <v>2021</v>
      </c>
      <c r="L364" s="6">
        <v>10</v>
      </c>
      <c r="M364" s="6">
        <v>20</v>
      </c>
      <c r="N364" s="65" t="s">
        <v>909</v>
      </c>
      <c r="O364" s="65" t="s">
        <v>900</v>
      </c>
      <c r="P364" s="65" t="s">
        <v>167</v>
      </c>
      <c r="Q364" s="65" t="s">
        <v>111</v>
      </c>
    </row>
    <row r="365" spans="1:17" ht="63.75" x14ac:dyDescent="0.25">
      <c r="A365" s="326" t="s">
        <v>911</v>
      </c>
      <c r="B365" s="326" t="s">
        <v>912</v>
      </c>
      <c r="C365" s="327" t="s">
        <v>913</v>
      </c>
      <c r="D365" s="113">
        <v>1000</v>
      </c>
      <c r="E365" s="65" t="s">
        <v>17</v>
      </c>
      <c r="F365" s="65" t="s">
        <v>105</v>
      </c>
      <c r="G365" s="65" t="s">
        <v>914</v>
      </c>
      <c r="H365" s="85" t="s">
        <v>915</v>
      </c>
      <c r="I365" s="65" t="s">
        <v>30</v>
      </c>
      <c r="J365" s="41">
        <v>1</v>
      </c>
      <c r="K365" s="65">
        <v>2021</v>
      </c>
      <c r="L365" s="41">
        <v>2</v>
      </c>
      <c r="M365" s="41">
        <v>4</v>
      </c>
      <c r="N365" s="65" t="s">
        <v>105</v>
      </c>
      <c r="O365" s="65" t="s">
        <v>208</v>
      </c>
      <c r="P365" s="65" t="s">
        <v>161</v>
      </c>
      <c r="Q365" s="65" t="s">
        <v>105</v>
      </c>
    </row>
    <row r="366" spans="1:17" x14ac:dyDescent="0.25">
      <c r="A366" s="326"/>
      <c r="B366" s="326"/>
      <c r="C366" s="327"/>
      <c r="D366" s="335">
        <v>500</v>
      </c>
      <c r="E366" s="326" t="s">
        <v>399</v>
      </c>
      <c r="F366" s="326" t="s">
        <v>130</v>
      </c>
      <c r="G366" s="326" t="s">
        <v>916</v>
      </c>
      <c r="H366" s="327" t="s">
        <v>917</v>
      </c>
      <c r="I366" s="65" t="s">
        <v>30</v>
      </c>
      <c r="J366" s="41">
        <v>1</v>
      </c>
      <c r="K366" s="65">
        <v>2021</v>
      </c>
      <c r="L366" s="41">
        <v>10</v>
      </c>
      <c r="M366" s="41">
        <v>30</v>
      </c>
      <c r="N366" s="326" t="s">
        <v>130</v>
      </c>
      <c r="O366" s="326" t="s">
        <v>208</v>
      </c>
      <c r="P366" s="326" t="s">
        <v>167</v>
      </c>
      <c r="Q366" s="326" t="s">
        <v>918</v>
      </c>
    </row>
    <row r="367" spans="1:17" x14ac:dyDescent="0.25">
      <c r="A367" s="326"/>
      <c r="B367" s="326"/>
      <c r="C367" s="327"/>
      <c r="D367" s="335"/>
      <c r="E367" s="326"/>
      <c r="F367" s="326"/>
      <c r="G367" s="326"/>
      <c r="H367" s="327"/>
      <c r="I367" s="65" t="s">
        <v>919</v>
      </c>
      <c r="J367" s="133">
        <v>0</v>
      </c>
      <c r="K367" s="65">
        <v>2021</v>
      </c>
      <c r="L367" s="41">
        <v>5</v>
      </c>
      <c r="M367" s="41">
        <v>10</v>
      </c>
      <c r="N367" s="326"/>
      <c r="O367" s="326"/>
      <c r="P367" s="326"/>
      <c r="Q367" s="326"/>
    </row>
    <row r="368" spans="1:17" ht="25.5" x14ac:dyDescent="0.25">
      <c r="A368" s="326"/>
      <c r="B368" s="326"/>
      <c r="C368" s="327"/>
      <c r="D368" s="113">
        <v>530</v>
      </c>
      <c r="E368" s="326" t="s">
        <v>379</v>
      </c>
      <c r="F368" s="326" t="s">
        <v>105</v>
      </c>
      <c r="G368" s="326" t="s">
        <v>920</v>
      </c>
      <c r="H368" s="85" t="s">
        <v>2407</v>
      </c>
      <c r="I368" s="65" t="s">
        <v>30</v>
      </c>
      <c r="J368" s="41">
        <v>0</v>
      </c>
      <c r="K368" s="65">
        <v>2020</v>
      </c>
      <c r="L368" s="41">
        <v>43</v>
      </c>
      <c r="M368" s="41" t="s">
        <v>1914</v>
      </c>
      <c r="N368" s="65" t="s">
        <v>105</v>
      </c>
      <c r="O368" s="65" t="s">
        <v>208</v>
      </c>
      <c r="P368" s="65" t="s">
        <v>161</v>
      </c>
      <c r="Q368" s="65" t="s">
        <v>105</v>
      </c>
    </row>
    <row r="369" spans="1:17" ht="25.5" x14ac:dyDescent="0.25">
      <c r="A369" s="326"/>
      <c r="B369" s="326"/>
      <c r="C369" s="327"/>
      <c r="D369" s="113">
        <v>530</v>
      </c>
      <c r="E369" s="326"/>
      <c r="F369" s="326"/>
      <c r="G369" s="326"/>
      <c r="H369" s="85" t="s">
        <v>2408</v>
      </c>
      <c r="I369" s="65" t="s">
        <v>30</v>
      </c>
      <c r="J369" s="41">
        <v>0</v>
      </c>
      <c r="K369" s="65">
        <v>2020</v>
      </c>
      <c r="L369" s="41">
        <v>82</v>
      </c>
      <c r="M369" s="41" t="s">
        <v>1915</v>
      </c>
      <c r="N369" s="65" t="s">
        <v>105</v>
      </c>
      <c r="O369" s="65" t="s">
        <v>208</v>
      </c>
      <c r="P369" s="65" t="s">
        <v>161</v>
      </c>
      <c r="Q369" s="65" t="s">
        <v>105</v>
      </c>
    </row>
    <row r="370" spans="1:17" ht="51" x14ac:dyDescent="0.25">
      <c r="A370" s="65" t="s">
        <v>921</v>
      </c>
      <c r="B370" s="65" t="s">
        <v>2516</v>
      </c>
      <c r="C370" s="85" t="s">
        <v>922</v>
      </c>
      <c r="D370" s="113">
        <v>500</v>
      </c>
      <c r="E370" s="65" t="s">
        <v>498</v>
      </c>
      <c r="F370" s="65" t="s">
        <v>130</v>
      </c>
      <c r="G370" s="65" t="s">
        <v>923</v>
      </c>
      <c r="H370" s="85" t="s">
        <v>924</v>
      </c>
      <c r="I370" s="65" t="s">
        <v>515</v>
      </c>
      <c r="J370" s="41" t="s">
        <v>522</v>
      </c>
      <c r="K370" s="65">
        <v>2021</v>
      </c>
      <c r="L370" s="41" t="s">
        <v>517</v>
      </c>
      <c r="M370" s="41" t="s">
        <v>517</v>
      </c>
      <c r="N370" s="65" t="s">
        <v>159</v>
      </c>
      <c r="O370" s="65" t="s">
        <v>159</v>
      </c>
      <c r="P370" s="65" t="s">
        <v>167</v>
      </c>
      <c r="Q370" s="65" t="s">
        <v>130</v>
      </c>
    </row>
    <row r="371" spans="1:17" ht="76.5" x14ac:dyDescent="0.25">
      <c r="A371" s="66">
        <v>2.2999999999999998</v>
      </c>
      <c r="B371" s="66">
        <v>6.2</v>
      </c>
      <c r="C371" s="86" t="s">
        <v>2266</v>
      </c>
      <c r="D371" s="114">
        <f>SUM(D372:D387)</f>
        <v>1675616.8</v>
      </c>
      <c r="E371" s="66"/>
      <c r="F371" s="66" t="s">
        <v>2662</v>
      </c>
      <c r="G371" s="66" t="s">
        <v>925</v>
      </c>
      <c r="H371" s="86" t="s">
        <v>853</v>
      </c>
      <c r="I371" s="66" t="s">
        <v>509</v>
      </c>
      <c r="J371" s="89">
        <v>23.3</v>
      </c>
      <c r="K371" s="66">
        <v>2020</v>
      </c>
      <c r="L371" s="89">
        <v>22.5</v>
      </c>
      <c r="M371" s="89">
        <v>21.3</v>
      </c>
      <c r="N371" s="66" t="s">
        <v>105</v>
      </c>
      <c r="O371" s="66" t="s">
        <v>854</v>
      </c>
      <c r="P371" s="66" t="s">
        <v>161</v>
      </c>
      <c r="Q371" s="66" t="s">
        <v>105</v>
      </c>
    </row>
    <row r="372" spans="1:17" ht="63.75" x14ac:dyDescent="0.25">
      <c r="A372" s="326" t="s">
        <v>325</v>
      </c>
      <c r="B372" s="326" t="s">
        <v>926</v>
      </c>
      <c r="C372" s="327" t="s">
        <v>2350</v>
      </c>
      <c r="D372" s="113">
        <v>14000</v>
      </c>
      <c r="E372" s="65" t="s">
        <v>498</v>
      </c>
      <c r="F372" s="326" t="s">
        <v>842</v>
      </c>
      <c r="G372" s="326" t="s">
        <v>927</v>
      </c>
      <c r="H372" s="85" t="s">
        <v>928</v>
      </c>
      <c r="I372" s="65" t="s">
        <v>885</v>
      </c>
      <c r="J372" s="41">
        <v>200</v>
      </c>
      <c r="K372" s="65">
        <v>2021</v>
      </c>
      <c r="L372" s="41">
        <v>800</v>
      </c>
      <c r="M372" s="41">
        <v>1800</v>
      </c>
      <c r="N372" s="65" t="s">
        <v>105</v>
      </c>
      <c r="O372" s="65" t="s">
        <v>208</v>
      </c>
      <c r="P372" s="65" t="s">
        <v>167</v>
      </c>
      <c r="Q372" s="65" t="s">
        <v>929</v>
      </c>
    </row>
    <row r="373" spans="1:17" ht="51" x14ac:dyDescent="0.25">
      <c r="A373" s="326"/>
      <c r="B373" s="326"/>
      <c r="C373" s="327"/>
      <c r="D373" s="113">
        <v>751000</v>
      </c>
      <c r="E373" s="65" t="s">
        <v>498</v>
      </c>
      <c r="F373" s="326"/>
      <c r="G373" s="326"/>
      <c r="H373" s="85" t="s">
        <v>930</v>
      </c>
      <c r="I373" s="65" t="s">
        <v>869</v>
      </c>
      <c r="J373" s="41">
        <v>0.2</v>
      </c>
      <c r="K373" s="65">
        <v>2021</v>
      </c>
      <c r="L373" s="41">
        <v>8</v>
      </c>
      <c r="M373" s="41">
        <v>74.400000000000006</v>
      </c>
      <c r="N373" s="65" t="s">
        <v>105</v>
      </c>
      <c r="O373" s="65" t="s">
        <v>208</v>
      </c>
      <c r="P373" s="65" t="s">
        <v>167</v>
      </c>
      <c r="Q373" s="65" t="s">
        <v>105</v>
      </c>
    </row>
    <row r="374" spans="1:17" ht="63.75" x14ac:dyDescent="0.25">
      <c r="A374" s="326"/>
      <c r="B374" s="326"/>
      <c r="C374" s="327"/>
      <c r="D374" s="43">
        <v>1100</v>
      </c>
      <c r="E374" s="65" t="s">
        <v>498</v>
      </c>
      <c r="F374" s="326"/>
      <c r="G374" s="326"/>
      <c r="H374" s="85" t="s">
        <v>2410</v>
      </c>
      <c r="I374" s="65" t="s">
        <v>30</v>
      </c>
      <c r="J374" s="6">
        <v>3</v>
      </c>
      <c r="K374" s="65">
        <v>2021</v>
      </c>
      <c r="L374" s="6">
        <v>4</v>
      </c>
      <c r="M374" s="6">
        <v>5</v>
      </c>
      <c r="N374" s="65" t="s">
        <v>931</v>
      </c>
      <c r="O374" s="65" t="s">
        <v>208</v>
      </c>
      <c r="P374" s="65" t="s">
        <v>167</v>
      </c>
      <c r="Q374" s="65" t="s">
        <v>929</v>
      </c>
    </row>
    <row r="375" spans="1:17" ht="63.75" x14ac:dyDescent="0.25">
      <c r="A375" s="326"/>
      <c r="B375" s="326"/>
      <c r="C375" s="327"/>
      <c r="D375" s="43">
        <v>600</v>
      </c>
      <c r="E375" s="65" t="s">
        <v>498</v>
      </c>
      <c r="F375" s="326"/>
      <c r="G375" s="326"/>
      <c r="H375" s="85" t="s">
        <v>932</v>
      </c>
      <c r="I375" s="65" t="s">
        <v>30</v>
      </c>
      <c r="J375" s="6">
        <v>4</v>
      </c>
      <c r="K375" s="65">
        <v>2021</v>
      </c>
      <c r="L375" s="6">
        <v>20</v>
      </c>
      <c r="M375" s="6">
        <v>50</v>
      </c>
      <c r="N375" s="65" t="s">
        <v>931</v>
      </c>
      <c r="O375" s="65" t="s">
        <v>208</v>
      </c>
      <c r="P375" s="65" t="s">
        <v>167</v>
      </c>
      <c r="Q375" s="65" t="s">
        <v>929</v>
      </c>
    </row>
    <row r="376" spans="1:17" ht="38.25" x14ac:dyDescent="0.25">
      <c r="A376" s="326" t="s">
        <v>328</v>
      </c>
      <c r="B376" s="326" t="s">
        <v>933</v>
      </c>
      <c r="C376" s="403" t="s">
        <v>934</v>
      </c>
      <c r="D376" s="335">
        <v>58620</v>
      </c>
      <c r="E376" s="326" t="s">
        <v>498</v>
      </c>
      <c r="F376" s="326" t="s">
        <v>130</v>
      </c>
      <c r="G376" s="326" t="s">
        <v>867</v>
      </c>
      <c r="H376" s="85" t="s">
        <v>935</v>
      </c>
      <c r="I376" s="65" t="s">
        <v>18</v>
      </c>
      <c r="J376" s="41">
        <v>70</v>
      </c>
      <c r="K376" s="65">
        <v>2021</v>
      </c>
      <c r="L376" s="41">
        <v>60</v>
      </c>
      <c r="M376" s="41">
        <v>50</v>
      </c>
      <c r="N376" s="65" t="s">
        <v>936</v>
      </c>
      <c r="O376" s="65" t="s">
        <v>937</v>
      </c>
      <c r="P376" s="65" t="s">
        <v>167</v>
      </c>
      <c r="Q376" s="65" t="s">
        <v>105</v>
      </c>
    </row>
    <row r="377" spans="1:17" ht="38.25" x14ac:dyDescent="0.25">
      <c r="A377" s="326"/>
      <c r="B377" s="326"/>
      <c r="C377" s="327"/>
      <c r="D377" s="335"/>
      <c r="E377" s="326"/>
      <c r="F377" s="326"/>
      <c r="G377" s="326"/>
      <c r="H377" s="85" t="s">
        <v>938</v>
      </c>
      <c r="I377" s="65" t="s">
        <v>878</v>
      </c>
      <c r="J377" s="41">
        <v>16</v>
      </c>
      <c r="K377" s="65">
        <v>2018</v>
      </c>
      <c r="L377" s="41">
        <v>50</v>
      </c>
      <c r="M377" s="41">
        <v>114</v>
      </c>
      <c r="N377" s="65" t="s">
        <v>130</v>
      </c>
      <c r="O377" s="65" t="s">
        <v>208</v>
      </c>
      <c r="P377" s="65" t="s">
        <v>167</v>
      </c>
      <c r="Q377" s="65" t="s">
        <v>640</v>
      </c>
    </row>
    <row r="378" spans="1:17" ht="38.25" x14ac:dyDescent="0.25">
      <c r="A378" s="326"/>
      <c r="B378" s="326"/>
      <c r="C378" s="327"/>
      <c r="D378" s="335"/>
      <c r="E378" s="326"/>
      <c r="F378" s="326"/>
      <c r="G378" s="326"/>
      <c r="H378" s="85" t="s">
        <v>939</v>
      </c>
      <c r="I378" s="137" t="s">
        <v>940</v>
      </c>
      <c r="J378" s="41">
        <v>117</v>
      </c>
      <c r="K378" s="65">
        <v>2021</v>
      </c>
      <c r="L378" s="41">
        <v>112</v>
      </c>
      <c r="M378" s="41">
        <v>96</v>
      </c>
      <c r="N378" s="65" t="s">
        <v>941</v>
      </c>
      <c r="O378" s="65" t="s">
        <v>942</v>
      </c>
      <c r="P378" s="65" t="s">
        <v>167</v>
      </c>
      <c r="Q378" s="65" t="s">
        <v>127</v>
      </c>
    </row>
    <row r="379" spans="1:17" ht="38.25" x14ac:dyDescent="0.25">
      <c r="A379" s="326"/>
      <c r="B379" s="326"/>
      <c r="C379" s="327"/>
      <c r="D379" s="335">
        <v>603263.80000000005</v>
      </c>
      <c r="E379" s="326" t="s">
        <v>861</v>
      </c>
      <c r="F379" s="326" t="s">
        <v>130</v>
      </c>
      <c r="G379" s="326" t="s">
        <v>103</v>
      </c>
      <c r="H379" s="85" t="s">
        <v>943</v>
      </c>
      <c r="I379" s="65" t="s">
        <v>869</v>
      </c>
      <c r="J379" s="41">
        <v>800</v>
      </c>
      <c r="K379" s="65">
        <v>2021</v>
      </c>
      <c r="L379" s="41">
        <v>1000</v>
      </c>
      <c r="M379" s="41">
        <v>1050</v>
      </c>
      <c r="N379" s="65" t="s">
        <v>130</v>
      </c>
      <c r="O379" s="65" t="s">
        <v>43</v>
      </c>
      <c r="P379" s="65" t="s">
        <v>167</v>
      </c>
      <c r="Q379" s="326" t="s">
        <v>640</v>
      </c>
    </row>
    <row r="380" spans="1:17" ht="25.5" x14ac:dyDescent="0.25">
      <c r="A380" s="326"/>
      <c r="B380" s="326"/>
      <c r="C380" s="327"/>
      <c r="D380" s="335"/>
      <c r="E380" s="326"/>
      <c r="F380" s="326"/>
      <c r="G380" s="326"/>
      <c r="H380" s="85" t="s">
        <v>944</v>
      </c>
      <c r="I380" s="65" t="s">
        <v>885</v>
      </c>
      <c r="J380" s="41">
        <v>942</v>
      </c>
      <c r="K380" s="65">
        <v>2021</v>
      </c>
      <c r="L380" s="41">
        <v>11150</v>
      </c>
      <c r="M380" s="41">
        <v>19676</v>
      </c>
      <c r="N380" s="65" t="s">
        <v>103</v>
      </c>
      <c r="O380" s="65" t="s">
        <v>43</v>
      </c>
      <c r="P380" s="65" t="s">
        <v>167</v>
      </c>
      <c r="Q380" s="326"/>
    </row>
    <row r="381" spans="1:17" ht="38.25" x14ac:dyDescent="0.25">
      <c r="A381" s="326"/>
      <c r="B381" s="326"/>
      <c r="C381" s="327"/>
      <c r="D381" s="335"/>
      <c r="E381" s="326"/>
      <c r="F381" s="326"/>
      <c r="G381" s="326"/>
      <c r="H381" s="85" t="s">
        <v>945</v>
      </c>
      <c r="I381" s="65" t="s">
        <v>18</v>
      </c>
      <c r="J381" s="6">
        <v>51.5</v>
      </c>
      <c r="K381" s="65">
        <v>2021</v>
      </c>
      <c r="L381" s="6">
        <v>54.5</v>
      </c>
      <c r="M381" s="6">
        <v>80</v>
      </c>
      <c r="N381" s="65" t="s">
        <v>946</v>
      </c>
      <c r="O381" s="65" t="s">
        <v>43</v>
      </c>
      <c r="P381" s="65" t="s">
        <v>167</v>
      </c>
      <c r="Q381" s="326"/>
    </row>
    <row r="382" spans="1:17" ht="38.25" x14ac:dyDescent="0.25">
      <c r="A382" s="326" t="s">
        <v>331</v>
      </c>
      <c r="B382" s="326" t="s">
        <v>98</v>
      </c>
      <c r="C382" s="403" t="s">
        <v>947</v>
      </c>
      <c r="D382" s="113"/>
      <c r="E382" s="65"/>
      <c r="F382" s="65" t="s">
        <v>124</v>
      </c>
      <c r="G382" s="65" t="s">
        <v>105</v>
      </c>
      <c r="H382" s="85" t="s">
        <v>2413</v>
      </c>
      <c r="I382" s="65" t="s">
        <v>30</v>
      </c>
      <c r="J382" s="41">
        <v>512</v>
      </c>
      <c r="K382" s="65">
        <v>2022</v>
      </c>
      <c r="L382" s="41">
        <v>300</v>
      </c>
      <c r="M382" s="41">
        <v>0</v>
      </c>
      <c r="N382" s="326" t="s">
        <v>124</v>
      </c>
      <c r="O382" s="326" t="s">
        <v>43</v>
      </c>
      <c r="P382" s="326" t="s">
        <v>167</v>
      </c>
      <c r="Q382" s="326" t="s">
        <v>124</v>
      </c>
    </row>
    <row r="383" spans="1:17" ht="51" x14ac:dyDescent="0.25">
      <c r="A383" s="326"/>
      <c r="B383" s="326"/>
      <c r="C383" s="327"/>
      <c r="D383" s="113">
        <v>1023</v>
      </c>
      <c r="E383" s="65" t="s">
        <v>948</v>
      </c>
      <c r="F383" s="65" t="s">
        <v>949</v>
      </c>
      <c r="G383" s="65" t="s">
        <v>2664</v>
      </c>
      <c r="H383" s="85" t="s">
        <v>950</v>
      </c>
      <c r="I383" s="65" t="s">
        <v>18</v>
      </c>
      <c r="J383" s="41">
        <v>20</v>
      </c>
      <c r="K383" s="65">
        <v>2021</v>
      </c>
      <c r="L383" s="41">
        <v>50</v>
      </c>
      <c r="M383" s="41">
        <v>100</v>
      </c>
      <c r="N383" s="326"/>
      <c r="O383" s="326"/>
      <c r="P383" s="326"/>
      <c r="Q383" s="326"/>
    </row>
    <row r="384" spans="1:17" ht="25.5" x14ac:dyDescent="0.25">
      <c r="A384" s="326"/>
      <c r="B384" s="326"/>
      <c r="C384" s="327"/>
      <c r="D384" s="335">
        <v>204000</v>
      </c>
      <c r="E384" s="326" t="s">
        <v>948</v>
      </c>
      <c r="F384" s="326" t="s">
        <v>124</v>
      </c>
      <c r="G384" s="326" t="s">
        <v>105</v>
      </c>
      <c r="H384" s="327" t="s">
        <v>951</v>
      </c>
      <c r="I384" s="65" t="s">
        <v>952</v>
      </c>
      <c r="J384" s="41">
        <v>2123</v>
      </c>
      <c r="K384" s="65">
        <v>2021</v>
      </c>
      <c r="L384" s="41">
        <v>6000</v>
      </c>
      <c r="M384" s="41">
        <v>16000</v>
      </c>
      <c r="N384" s="326" t="s">
        <v>953</v>
      </c>
      <c r="O384" s="326" t="s">
        <v>949</v>
      </c>
      <c r="P384" s="326" t="s">
        <v>167</v>
      </c>
      <c r="Q384" s="326" t="s">
        <v>949</v>
      </c>
    </row>
    <row r="385" spans="1:17" ht="25.5" x14ac:dyDescent="0.25">
      <c r="A385" s="326"/>
      <c r="B385" s="326"/>
      <c r="C385" s="327"/>
      <c r="D385" s="335"/>
      <c r="E385" s="326"/>
      <c r="F385" s="326"/>
      <c r="G385" s="326"/>
      <c r="H385" s="327"/>
      <c r="I385" s="65" t="s">
        <v>954</v>
      </c>
      <c r="J385" s="41">
        <v>679</v>
      </c>
      <c r="K385" s="65">
        <v>2021</v>
      </c>
      <c r="L385" s="41">
        <v>2479</v>
      </c>
      <c r="M385" s="41">
        <v>5479</v>
      </c>
      <c r="N385" s="326"/>
      <c r="O385" s="326"/>
      <c r="P385" s="326"/>
      <c r="Q385" s="326"/>
    </row>
    <row r="386" spans="1:17" ht="102" x14ac:dyDescent="0.25">
      <c r="A386" s="326"/>
      <c r="B386" s="326"/>
      <c r="C386" s="327"/>
      <c r="D386" s="113">
        <v>40610</v>
      </c>
      <c r="E386" s="65" t="s">
        <v>695</v>
      </c>
      <c r="F386" s="65" t="s">
        <v>2665</v>
      </c>
      <c r="G386" s="65" t="s">
        <v>955</v>
      </c>
      <c r="H386" s="85" t="s">
        <v>956</v>
      </c>
      <c r="I386" s="65" t="s">
        <v>18</v>
      </c>
      <c r="J386" s="41">
        <v>10</v>
      </c>
      <c r="K386" s="65">
        <v>2021</v>
      </c>
      <c r="L386" s="41">
        <v>50</v>
      </c>
      <c r="M386" s="41">
        <v>80</v>
      </c>
      <c r="N386" s="65" t="s">
        <v>957</v>
      </c>
      <c r="O386" s="65" t="s">
        <v>208</v>
      </c>
      <c r="P386" s="65" t="s">
        <v>167</v>
      </c>
      <c r="Q386" s="65" t="s">
        <v>949</v>
      </c>
    </row>
    <row r="387" spans="1:17" ht="38.25" x14ac:dyDescent="0.25">
      <c r="A387" s="326"/>
      <c r="B387" s="326"/>
      <c r="C387" s="327"/>
      <c r="D387" s="113">
        <v>1400</v>
      </c>
      <c r="E387" s="65" t="s">
        <v>17</v>
      </c>
      <c r="F387" s="65" t="s">
        <v>958</v>
      </c>
      <c r="G387" s="65" t="s">
        <v>959</v>
      </c>
      <c r="H387" s="85" t="s">
        <v>960</v>
      </c>
      <c r="I387" s="65" t="s">
        <v>18</v>
      </c>
      <c r="J387" s="6">
        <v>28.4</v>
      </c>
      <c r="K387" s="65">
        <v>2021</v>
      </c>
      <c r="L387" s="6">
        <v>50</v>
      </c>
      <c r="M387" s="6">
        <v>80</v>
      </c>
      <c r="N387" s="65" t="s">
        <v>961</v>
      </c>
      <c r="O387" s="65" t="s">
        <v>208</v>
      </c>
      <c r="P387" s="65" t="s">
        <v>167</v>
      </c>
      <c r="Q387" s="65" t="s">
        <v>962</v>
      </c>
    </row>
    <row r="388" spans="1:17" x14ac:dyDescent="0.25">
      <c r="A388" s="332">
        <v>3</v>
      </c>
      <c r="B388" s="332">
        <v>6</v>
      </c>
      <c r="C388" s="333" t="s">
        <v>963</v>
      </c>
      <c r="D388" s="334">
        <f>D390+D399</f>
        <v>132555</v>
      </c>
      <c r="E388" s="332"/>
      <c r="F388" s="332"/>
      <c r="G388" s="332"/>
      <c r="H388" s="86" t="s">
        <v>964</v>
      </c>
      <c r="I388" s="66" t="s">
        <v>965</v>
      </c>
      <c r="J388" s="89">
        <v>594.79999999999995</v>
      </c>
      <c r="K388" s="66">
        <v>2021</v>
      </c>
      <c r="L388" s="89">
        <v>600</v>
      </c>
      <c r="M388" s="89">
        <v>650</v>
      </c>
      <c r="N388" s="66" t="s">
        <v>966</v>
      </c>
      <c r="O388" s="332" t="s">
        <v>208</v>
      </c>
      <c r="P388" s="332" t="s">
        <v>167</v>
      </c>
      <c r="Q388" s="332" t="s">
        <v>105</v>
      </c>
    </row>
    <row r="389" spans="1:17" ht="25.5" x14ac:dyDescent="0.25">
      <c r="A389" s="332"/>
      <c r="B389" s="332"/>
      <c r="C389" s="333"/>
      <c r="D389" s="334"/>
      <c r="E389" s="332"/>
      <c r="F389" s="332"/>
      <c r="G389" s="332"/>
      <c r="H389" s="86" t="s">
        <v>967</v>
      </c>
      <c r="I389" s="66" t="s">
        <v>18</v>
      </c>
      <c r="J389" s="89">
        <v>10</v>
      </c>
      <c r="K389" s="66">
        <v>2021</v>
      </c>
      <c r="L389" s="89">
        <v>15</v>
      </c>
      <c r="M389" s="89">
        <v>30</v>
      </c>
      <c r="N389" s="66" t="s">
        <v>968</v>
      </c>
      <c r="O389" s="332"/>
      <c r="P389" s="332"/>
      <c r="Q389" s="332"/>
    </row>
    <row r="390" spans="1:17" ht="25.5" x14ac:dyDescent="0.25">
      <c r="A390" s="66">
        <v>3.1</v>
      </c>
      <c r="B390" s="66">
        <v>6.3</v>
      </c>
      <c r="C390" s="86" t="s">
        <v>969</v>
      </c>
      <c r="D390" s="114">
        <f>SUM(D391:D398)</f>
        <v>51575</v>
      </c>
      <c r="E390" s="66"/>
      <c r="F390" s="66" t="s">
        <v>696</v>
      </c>
      <c r="G390" s="66" t="s">
        <v>814</v>
      </c>
      <c r="H390" s="86" t="s">
        <v>970</v>
      </c>
      <c r="I390" s="66" t="s">
        <v>18</v>
      </c>
      <c r="J390" s="89">
        <v>82.5</v>
      </c>
      <c r="K390" s="66">
        <v>2018</v>
      </c>
      <c r="L390" s="89">
        <v>85</v>
      </c>
      <c r="M390" s="89">
        <v>87</v>
      </c>
      <c r="N390" s="66" t="s">
        <v>127</v>
      </c>
      <c r="O390" s="66" t="s">
        <v>36</v>
      </c>
      <c r="P390" s="66" t="s">
        <v>161</v>
      </c>
      <c r="Q390" s="66" t="s">
        <v>127</v>
      </c>
    </row>
    <row r="391" spans="1:17" ht="38.25" x14ac:dyDescent="0.25">
      <c r="A391" s="326" t="s">
        <v>367</v>
      </c>
      <c r="B391" s="326" t="s">
        <v>804</v>
      </c>
      <c r="C391" s="403" t="s">
        <v>971</v>
      </c>
      <c r="D391" s="113">
        <v>2205</v>
      </c>
      <c r="E391" s="65" t="s">
        <v>171</v>
      </c>
      <c r="F391" s="65" t="s">
        <v>105</v>
      </c>
      <c r="G391" s="65" t="s">
        <v>154</v>
      </c>
      <c r="H391" s="85" t="s">
        <v>2416</v>
      </c>
      <c r="I391" s="65" t="s">
        <v>30</v>
      </c>
      <c r="J391" s="41">
        <v>153</v>
      </c>
      <c r="K391" s="65">
        <v>2018</v>
      </c>
      <c r="L391" s="41">
        <v>200</v>
      </c>
      <c r="M391" s="41">
        <v>250</v>
      </c>
      <c r="N391" s="65" t="s">
        <v>105</v>
      </c>
      <c r="O391" s="326" t="s">
        <v>208</v>
      </c>
      <c r="P391" s="326" t="s">
        <v>167</v>
      </c>
      <c r="Q391" s="326" t="s">
        <v>105</v>
      </c>
    </row>
    <row r="392" spans="1:17" ht="76.5" x14ac:dyDescent="0.25">
      <c r="A392" s="326"/>
      <c r="B392" s="326"/>
      <c r="C392" s="403"/>
      <c r="D392" s="113">
        <v>12000</v>
      </c>
      <c r="E392" s="65" t="s">
        <v>379</v>
      </c>
      <c r="F392" s="65" t="s">
        <v>105</v>
      </c>
      <c r="G392" s="65" t="s">
        <v>2666</v>
      </c>
      <c r="H392" s="85" t="s">
        <v>2367</v>
      </c>
      <c r="I392" s="65" t="s">
        <v>30</v>
      </c>
      <c r="J392" s="41">
        <v>309</v>
      </c>
      <c r="K392" s="65">
        <v>2021</v>
      </c>
      <c r="L392" s="41">
        <v>340</v>
      </c>
      <c r="M392" s="41">
        <v>400</v>
      </c>
      <c r="N392" s="65" t="s">
        <v>1063</v>
      </c>
      <c r="O392" s="326"/>
      <c r="P392" s="326"/>
      <c r="Q392" s="326"/>
    </row>
    <row r="393" spans="1:17" ht="38.25" x14ac:dyDescent="0.25">
      <c r="A393" s="326"/>
      <c r="B393" s="326"/>
      <c r="C393" s="403"/>
      <c r="D393" s="113">
        <v>500</v>
      </c>
      <c r="E393" s="65" t="s">
        <v>171</v>
      </c>
      <c r="F393" s="65" t="s">
        <v>105</v>
      </c>
      <c r="G393" s="65" t="s">
        <v>226</v>
      </c>
      <c r="H393" s="85" t="s">
        <v>973</v>
      </c>
      <c r="I393" s="65" t="s">
        <v>30</v>
      </c>
      <c r="J393" s="41">
        <v>2</v>
      </c>
      <c r="K393" s="65">
        <v>2021</v>
      </c>
      <c r="L393" s="41" t="s">
        <v>233</v>
      </c>
      <c r="M393" s="41">
        <v>2</v>
      </c>
      <c r="N393" s="65" t="s">
        <v>842</v>
      </c>
      <c r="O393" s="65" t="s">
        <v>974</v>
      </c>
      <c r="P393" s="65" t="s">
        <v>152</v>
      </c>
      <c r="Q393" s="65" t="s">
        <v>105</v>
      </c>
    </row>
    <row r="394" spans="1:17" ht="38.25" x14ac:dyDescent="0.25">
      <c r="A394" s="326" t="s">
        <v>372</v>
      </c>
      <c r="B394" s="326" t="s">
        <v>975</v>
      </c>
      <c r="C394" s="406" t="s">
        <v>976</v>
      </c>
      <c r="D394" s="335">
        <v>200</v>
      </c>
      <c r="E394" s="326" t="s">
        <v>477</v>
      </c>
      <c r="F394" s="65" t="s">
        <v>105</v>
      </c>
      <c r="G394" s="65" t="s">
        <v>103</v>
      </c>
      <c r="H394" s="85" t="s">
        <v>2369</v>
      </c>
      <c r="I394" s="65" t="s">
        <v>30</v>
      </c>
      <c r="J394" s="41">
        <v>0</v>
      </c>
      <c r="K394" s="65">
        <v>2021</v>
      </c>
      <c r="L394" s="41">
        <v>15</v>
      </c>
      <c r="M394" s="41">
        <v>22</v>
      </c>
      <c r="N394" s="326" t="s">
        <v>977</v>
      </c>
      <c r="O394" s="326" t="s">
        <v>208</v>
      </c>
      <c r="P394" s="326" t="s">
        <v>167</v>
      </c>
      <c r="Q394" s="326" t="s">
        <v>107</v>
      </c>
    </row>
    <row r="395" spans="1:17" ht="38.25" x14ac:dyDescent="0.25">
      <c r="A395" s="326"/>
      <c r="B395" s="326"/>
      <c r="C395" s="406"/>
      <c r="D395" s="335"/>
      <c r="E395" s="326"/>
      <c r="F395" s="65" t="s">
        <v>978</v>
      </c>
      <c r="G395" s="65" t="s">
        <v>979</v>
      </c>
      <c r="H395" s="85" t="s">
        <v>980</v>
      </c>
      <c r="I395" s="65" t="s">
        <v>18</v>
      </c>
      <c r="J395" s="41">
        <v>80</v>
      </c>
      <c r="K395" s="65">
        <v>2021</v>
      </c>
      <c r="L395" s="41">
        <v>85</v>
      </c>
      <c r="M395" s="41">
        <v>100</v>
      </c>
      <c r="N395" s="326"/>
      <c r="O395" s="326"/>
      <c r="P395" s="326"/>
      <c r="Q395" s="326"/>
    </row>
    <row r="396" spans="1:17" ht="51" x14ac:dyDescent="0.25">
      <c r="A396" s="65" t="s">
        <v>378</v>
      </c>
      <c r="B396" s="65" t="s">
        <v>975</v>
      </c>
      <c r="C396" s="90" t="s">
        <v>2271</v>
      </c>
      <c r="D396" s="113">
        <v>20070</v>
      </c>
      <c r="E396" s="65" t="s">
        <v>498</v>
      </c>
      <c r="F396" s="65" t="s">
        <v>105</v>
      </c>
      <c r="G396" s="65" t="s">
        <v>103</v>
      </c>
      <c r="H396" s="85" t="s">
        <v>2371</v>
      </c>
      <c r="I396" s="65" t="s">
        <v>30</v>
      </c>
      <c r="J396" s="41">
        <v>2936</v>
      </c>
      <c r="K396" s="65">
        <v>2021</v>
      </c>
      <c r="L396" s="41">
        <v>3900</v>
      </c>
      <c r="M396" s="41">
        <v>4900</v>
      </c>
      <c r="N396" s="65" t="s">
        <v>981</v>
      </c>
      <c r="O396" s="65" t="s">
        <v>208</v>
      </c>
      <c r="P396" s="65" t="s">
        <v>167</v>
      </c>
      <c r="Q396" s="65" t="s">
        <v>105</v>
      </c>
    </row>
    <row r="397" spans="1:17" ht="63.75" x14ac:dyDescent="0.25">
      <c r="A397" s="65" t="s">
        <v>385</v>
      </c>
      <c r="B397" s="65" t="s">
        <v>982</v>
      </c>
      <c r="C397" s="85" t="s">
        <v>983</v>
      </c>
      <c r="D397" s="113">
        <v>1500</v>
      </c>
      <c r="E397" s="65" t="s">
        <v>399</v>
      </c>
      <c r="F397" s="65" t="s">
        <v>984</v>
      </c>
      <c r="G397" s="65" t="s">
        <v>124</v>
      </c>
      <c r="H397" s="85" t="s">
        <v>2365</v>
      </c>
      <c r="I397" s="65" t="s">
        <v>30</v>
      </c>
      <c r="J397" s="41">
        <v>0</v>
      </c>
      <c r="K397" s="65">
        <v>2021</v>
      </c>
      <c r="L397" s="41">
        <v>3</v>
      </c>
      <c r="M397" s="41">
        <v>10</v>
      </c>
      <c r="N397" s="65" t="s">
        <v>105</v>
      </c>
      <c r="O397" s="65" t="s">
        <v>208</v>
      </c>
      <c r="P397" s="65" t="s">
        <v>167</v>
      </c>
      <c r="Q397" s="65" t="s">
        <v>105</v>
      </c>
    </row>
    <row r="398" spans="1:17" ht="51" x14ac:dyDescent="0.25">
      <c r="A398" s="65" t="s">
        <v>390</v>
      </c>
      <c r="B398" s="65" t="s">
        <v>985</v>
      </c>
      <c r="C398" s="85" t="s">
        <v>986</v>
      </c>
      <c r="D398" s="113">
        <v>15100</v>
      </c>
      <c r="E398" s="65" t="s">
        <v>171</v>
      </c>
      <c r="F398" s="65" t="s">
        <v>105</v>
      </c>
      <c r="G398" s="65" t="s">
        <v>130</v>
      </c>
      <c r="H398" s="85" t="s">
        <v>2366</v>
      </c>
      <c r="I398" s="65" t="s">
        <v>30</v>
      </c>
      <c r="J398" s="41">
        <v>69</v>
      </c>
      <c r="K398" s="65">
        <v>2021</v>
      </c>
      <c r="L398" s="41">
        <v>81</v>
      </c>
      <c r="M398" s="41">
        <v>93</v>
      </c>
      <c r="N398" s="65" t="s">
        <v>987</v>
      </c>
      <c r="O398" s="65" t="s">
        <v>208</v>
      </c>
      <c r="P398" s="65" t="s">
        <v>167</v>
      </c>
      <c r="Q398" s="65" t="s">
        <v>105</v>
      </c>
    </row>
    <row r="399" spans="1:17" ht="25.5" x14ac:dyDescent="0.25">
      <c r="A399" s="70">
        <v>3.2</v>
      </c>
      <c r="B399" s="70">
        <v>6.3</v>
      </c>
      <c r="C399" s="45" t="s">
        <v>2274</v>
      </c>
      <c r="D399" s="46">
        <f>SUM(D400:D412)</f>
        <v>80980</v>
      </c>
      <c r="E399" s="70"/>
      <c r="F399" s="70" t="s">
        <v>814</v>
      </c>
      <c r="G399" s="70" t="s">
        <v>154</v>
      </c>
      <c r="H399" s="86" t="s">
        <v>988</v>
      </c>
      <c r="I399" s="66" t="s">
        <v>18</v>
      </c>
      <c r="J399" s="89">
        <v>7.2</v>
      </c>
      <c r="K399" s="66">
        <v>2018</v>
      </c>
      <c r="L399" s="89">
        <v>10</v>
      </c>
      <c r="M399" s="89">
        <v>20</v>
      </c>
      <c r="N399" s="66" t="s">
        <v>105</v>
      </c>
      <c r="O399" s="66" t="s">
        <v>208</v>
      </c>
      <c r="P399" s="66" t="s">
        <v>167</v>
      </c>
      <c r="Q399" s="66" t="s">
        <v>989</v>
      </c>
    </row>
    <row r="400" spans="1:17" ht="25.5" x14ac:dyDescent="0.25">
      <c r="A400" s="326" t="s">
        <v>654</v>
      </c>
      <c r="B400" s="326" t="s">
        <v>804</v>
      </c>
      <c r="C400" s="327" t="s">
        <v>2275</v>
      </c>
      <c r="D400" s="335">
        <v>50</v>
      </c>
      <c r="E400" s="326" t="s">
        <v>17</v>
      </c>
      <c r="F400" s="65" t="s">
        <v>105</v>
      </c>
      <c r="G400" s="65" t="s">
        <v>122</v>
      </c>
      <c r="H400" s="85" t="s">
        <v>990</v>
      </c>
      <c r="I400" s="65" t="s">
        <v>813</v>
      </c>
      <c r="J400" s="41">
        <v>48</v>
      </c>
      <c r="K400" s="65">
        <v>2021</v>
      </c>
      <c r="L400" s="41">
        <v>55</v>
      </c>
      <c r="M400" s="41">
        <v>70</v>
      </c>
      <c r="N400" s="65" t="s">
        <v>968</v>
      </c>
      <c r="O400" s="65" t="s">
        <v>208</v>
      </c>
      <c r="P400" s="65" t="s">
        <v>167</v>
      </c>
      <c r="Q400" s="65" t="s">
        <v>105</v>
      </c>
    </row>
    <row r="401" spans="1:17" ht="51" x14ac:dyDescent="0.25">
      <c r="A401" s="326"/>
      <c r="B401" s="326"/>
      <c r="C401" s="327"/>
      <c r="D401" s="335"/>
      <c r="E401" s="326"/>
      <c r="F401" s="65" t="s">
        <v>122</v>
      </c>
      <c r="G401" s="65" t="s">
        <v>105</v>
      </c>
      <c r="H401" s="85" t="s">
        <v>991</v>
      </c>
      <c r="I401" s="65" t="s">
        <v>18</v>
      </c>
      <c r="J401" s="41">
        <v>26</v>
      </c>
      <c r="K401" s="65">
        <v>2021</v>
      </c>
      <c r="L401" s="41">
        <v>30</v>
      </c>
      <c r="M401" s="41">
        <v>35</v>
      </c>
      <c r="N401" s="65" t="s">
        <v>968</v>
      </c>
      <c r="O401" s="65" t="s">
        <v>208</v>
      </c>
      <c r="P401" s="65" t="s">
        <v>167</v>
      </c>
      <c r="Q401" s="65" t="s">
        <v>105</v>
      </c>
    </row>
    <row r="402" spans="1:17" ht="51" x14ac:dyDescent="0.25">
      <c r="A402" s="65" t="s">
        <v>992</v>
      </c>
      <c r="B402" s="65" t="s">
        <v>802</v>
      </c>
      <c r="C402" s="85" t="s">
        <v>2276</v>
      </c>
      <c r="D402" s="113">
        <v>800</v>
      </c>
      <c r="E402" s="65" t="s">
        <v>993</v>
      </c>
      <c r="F402" s="65" t="s">
        <v>105</v>
      </c>
      <c r="G402" s="65" t="s">
        <v>994</v>
      </c>
      <c r="H402" s="85" t="s">
        <v>995</v>
      </c>
      <c r="I402" s="65" t="s">
        <v>18</v>
      </c>
      <c r="J402" s="41">
        <v>50</v>
      </c>
      <c r="K402" s="65">
        <v>2020</v>
      </c>
      <c r="L402" s="41">
        <v>70</v>
      </c>
      <c r="M402" s="41">
        <v>90</v>
      </c>
      <c r="N402" s="65" t="s">
        <v>972</v>
      </c>
      <c r="O402" s="65" t="s">
        <v>208</v>
      </c>
      <c r="P402" s="65" t="s">
        <v>167</v>
      </c>
      <c r="Q402" s="65" t="s">
        <v>996</v>
      </c>
    </row>
    <row r="403" spans="1:17" ht="25.5" x14ac:dyDescent="0.25">
      <c r="A403" s="326" t="s">
        <v>997</v>
      </c>
      <c r="B403" s="326" t="s">
        <v>2515</v>
      </c>
      <c r="C403" s="327" t="s">
        <v>998</v>
      </c>
      <c r="D403" s="335">
        <v>110</v>
      </c>
      <c r="E403" s="326" t="s">
        <v>999</v>
      </c>
      <c r="F403" s="326" t="s">
        <v>1000</v>
      </c>
      <c r="G403" s="326" t="s">
        <v>105</v>
      </c>
      <c r="H403" s="90" t="s">
        <v>1001</v>
      </c>
      <c r="I403" s="65" t="s">
        <v>18</v>
      </c>
      <c r="J403" s="6">
        <v>20</v>
      </c>
      <c r="K403" s="65">
        <v>2021</v>
      </c>
      <c r="L403" s="6">
        <v>30</v>
      </c>
      <c r="M403" s="6">
        <v>50</v>
      </c>
      <c r="N403" s="65" t="s">
        <v>2579</v>
      </c>
      <c r="O403" s="65" t="s">
        <v>208</v>
      </c>
      <c r="P403" s="65" t="s">
        <v>167</v>
      </c>
      <c r="Q403" s="65" t="s">
        <v>105</v>
      </c>
    </row>
    <row r="404" spans="1:17" ht="38.25" x14ac:dyDescent="0.25">
      <c r="A404" s="326"/>
      <c r="B404" s="326"/>
      <c r="C404" s="327"/>
      <c r="D404" s="335"/>
      <c r="E404" s="326"/>
      <c r="F404" s="326"/>
      <c r="G404" s="326"/>
      <c r="H404" s="85" t="s">
        <v>1002</v>
      </c>
      <c r="I404" s="65" t="s">
        <v>30</v>
      </c>
      <c r="J404" s="6">
        <v>1</v>
      </c>
      <c r="K404" s="65">
        <v>2021</v>
      </c>
      <c r="L404" s="6">
        <v>2</v>
      </c>
      <c r="M404" s="6">
        <v>5</v>
      </c>
      <c r="N404" s="65" t="s">
        <v>1839</v>
      </c>
      <c r="O404" s="65" t="s">
        <v>208</v>
      </c>
      <c r="P404" s="65" t="s">
        <v>167</v>
      </c>
      <c r="Q404" s="65" t="s">
        <v>105</v>
      </c>
    </row>
    <row r="405" spans="1:17" ht="25.5" x14ac:dyDescent="0.25">
      <c r="A405" s="326" t="s">
        <v>1003</v>
      </c>
      <c r="B405" s="326" t="s">
        <v>1004</v>
      </c>
      <c r="C405" s="327" t="s">
        <v>1005</v>
      </c>
      <c r="D405" s="335">
        <v>5000</v>
      </c>
      <c r="E405" s="326" t="s">
        <v>993</v>
      </c>
      <c r="F405" s="326" t="s">
        <v>105</v>
      </c>
      <c r="G405" s="326" t="s">
        <v>1006</v>
      </c>
      <c r="H405" s="85" t="s">
        <v>1007</v>
      </c>
      <c r="I405" s="65" t="s">
        <v>965</v>
      </c>
      <c r="J405" s="41">
        <v>93.6</v>
      </c>
      <c r="K405" s="65">
        <v>2021</v>
      </c>
      <c r="L405" s="41">
        <v>110</v>
      </c>
      <c r="M405" s="41">
        <v>150</v>
      </c>
      <c r="N405" s="326" t="s">
        <v>105</v>
      </c>
      <c r="O405" s="326" t="s">
        <v>503</v>
      </c>
      <c r="P405" s="326" t="s">
        <v>167</v>
      </c>
      <c r="Q405" s="326" t="s">
        <v>105</v>
      </c>
    </row>
    <row r="406" spans="1:17" ht="25.5" x14ac:dyDescent="0.25">
      <c r="A406" s="326"/>
      <c r="B406" s="326"/>
      <c r="C406" s="327"/>
      <c r="D406" s="335"/>
      <c r="E406" s="326"/>
      <c r="F406" s="326"/>
      <c r="G406" s="326"/>
      <c r="H406" s="85" t="s">
        <v>2545</v>
      </c>
      <c r="I406" s="65" t="s">
        <v>30</v>
      </c>
      <c r="J406" s="41">
        <v>10</v>
      </c>
      <c r="K406" s="65">
        <v>2021</v>
      </c>
      <c r="L406" s="41">
        <v>30</v>
      </c>
      <c r="M406" s="41">
        <v>80</v>
      </c>
      <c r="N406" s="326"/>
      <c r="O406" s="326"/>
      <c r="P406" s="326"/>
      <c r="Q406" s="326"/>
    </row>
    <row r="407" spans="1:17" ht="25.5" x14ac:dyDescent="0.25">
      <c r="A407" s="326"/>
      <c r="B407" s="326"/>
      <c r="C407" s="327"/>
      <c r="D407" s="335"/>
      <c r="E407" s="326"/>
      <c r="F407" s="326"/>
      <c r="G407" s="326"/>
      <c r="H407" s="85" t="s">
        <v>1008</v>
      </c>
      <c r="I407" s="65" t="s">
        <v>965</v>
      </c>
      <c r="J407" s="41">
        <v>28</v>
      </c>
      <c r="K407" s="65">
        <v>2021</v>
      </c>
      <c r="L407" s="41">
        <v>35</v>
      </c>
      <c r="M407" s="41">
        <v>60</v>
      </c>
      <c r="N407" s="326"/>
      <c r="O407" s="326"/>
      <c r="P407" s="326"/>
      <c r="Q407" s="326"/>
    </row>
    <row r="408" spans="1:17" ht="89.25" x14ac:dyDescent="0.25">
      <c r="A408" s="326" t="s">
        <v>1009</v>
      </c>
      <c r="B408" s="326" t="s">
        <v>804</v>
      </c>
      <c r="C408" s="327" t="s">
        <v>2277</v>
      </c>
      <c r="D408" s="113">
        <v>4800</v>
      </c>
      <c r="E408" s="65" t="s">
        <v>1010</v>
      </c>
      <c r="F408" s="65" t="s">
        <v>130</v>
      </c>
      <c r="G408" s="65" t="s">
        <v>105</v>
      </c>
      <c r="H408" s="90" t="s">
        <v>1011</v>
      </c>
      <c r="I408" s="65" t="s">
        <v>1012</v>
      </c>
      <c r="J408" s="6" t="s">
        <v>233</v>
      </c>
      <c r="K408" s="65">
        <v>2022</v>
      </c>
      <c r="L408" s="41">
        <v>20</v>
      </c>
      <c r="M408" s="41">
        <v>23</v>
      </c>
      <c r="N408" s="65" t="s">
        <v>102</v>
      </c>
      <c r="O408" s="65" t="s">
        <v>1013</v>
      </c>
      <c r="P408" s="65" t="s">
        <v>167</v>
      </c>
      <c r="Q408" s="326" t="s">
        <v>130</v>
      </c>
    </row>
    <row r="409" spans="1:17" ht="63.75" x14ac:dyDescent="0.25">
      <c r="A409" s="326"/>
      <c r="B409" s="326"/>
      <c r="C409" s="327"/>
      <c r="D409" s="113">
        <v>660</v>
      </c>
      <c r="E409" s="65" t="s">
        <v>1014</v>
      </c>
      <c r="F409" s="65" t="s">
        <v>130</v>
      </c>
      <c r="G409" s="65" t="s">
        <v>105</v>
      </c>
      <c r="H409" s="85" t="s">
        <v>1015</v>
      </c>
      <c r="I409" s="65" t="s">
        <v>509</v>
      </c>
      <c r="J409" s="133">
        <v>0</v>
      </c>
      <c r="K409" s="65">
        <v>2021</v>
      </c>
      <c r="L409" s="41">
        <v>40</v>
      </c>
      <c r="M409" s="41">
        <v>80</v>
      </c>
      <c r="N409" s="65" t="s">
        <v>130</v>
      </c>
      <c r="O409" s="65" t="s">
        <v>503</v>
      </c>
      <c r="P409" s="65" t="s">
        <v>167</v>
      </c>
      <c r="Q409" s="326"/>
    </row>
    <row r="410" spans="1:17" ht="89.25" x14ac:dyDescent="0.25">
      <c r="A410" s="326"/>
      <c r="B410" s="326"/>
      <c r="C410" s="327"/>
      <c r="D410" s="113">
        <v>65560</v>
      </c>
      <c r="E410" s="65" t="s">
        <v>1016</v>
      </c>
      <c r="F410" s="65" t="s">
        <v>130</v>
      </c>
      <c r="G410" s="65" t="s">
        <v>867</v>
      </c>
      <c r="H410" s="85" t="s">
        <v>2544</v>
      </c>
      <c r="I410" s="65" t="s">
        <v>1012</v>
      </c>
      <c r="J410" s="41">
        <v>339.2</v>
      </c>
      <c r="K410" s="65">
        <v>2021</v>
      </c>
      <c r="L410" s="41">
        <v>340</v>
      </c>
      <c r="M410" s="41">
        <v>350</v>
      </c>
      <c r="N410" s="65" t="s">
        <v>130</v>
      </c>
      <c r="O410" s="65" t="s">
        <v>503</v>
      </c>
      <c r="P410" s="65" t="s">
        <v>167</v>
      </c>
      <c r="Q410" s="65" t="s">
        <v>105</v>
      </c>
    </row>
    <row r="411" spans="1:17" ht="38.25" x14ac:dyDescent="0.25">
      <c r="A411" s="326" t="s">
        <v>1017</v>
      </c>
      <c r="B411" s="326" t="s">
        <v>2514</v>
      </c>
      <c r="C411" s="406" t="s">
        <v>2278</v>
      </c>
      <c r="D411" s="335">
        <v>4000</v>
      </c>
      <c r="E411" s="326" t="s">
        <v>399</v>
      </c>
      <c r="F411" s="326" t="s">
        <v>105</v>
      </c>
      <c r="G411" s="326" t="s">
        <v>105</v>
      </c>
      <c r="H411" s="85" t="s">
        <v>2547</v>
      </c>
      <c r="I411" s="65" t="s">
        <v>18</v>
      </c>
      <c r="J411" s="6" t="s">
        <v>233</v>
      </c>
      <c r="K411" s="65">
        <v>2021</v>
      </c>
      <c r="L411" s="6">
        <v>50</v>
      </c>
      <c r="M411" s="6">
        <v>95</v>
      </c>
      <c r="N411" s="326" t="s">
        <v>977</v>
      </c>
      <c r="O411" s="326" t="s">
        <v>208</v>
      </c>
      <c r="P411" s="326" t="s">
        <v>167</v>
      </c>
      <c r="Q411" s="326" t="s">
        <v>105</v>
      </c>
    </row>
    <row r="412" spans="1:17" x14ac:dyDescent="0.25">
      <c r="A412" s="326"/>
      <c r="B412" s="326"/>
      <c r="C412" s="406"/>
      <c r="D412" s="335"/>
      <c r="E412" s="326"/>
      <c r="F412" s="326"/>
      <c r="G412" s="326"/>
      <c r="H412" s="85" t="s">
        <v>2546</v>
      </c>
      <c r="I412" s="65" t="s">
        <v>30</v>
      </c>
      <c r="J412" s="6">
        <v>5</v>
      </c>
      <c r="K412" s="65">
        <v>2021</v>
      </c>
      <c r="L412" s="6">
        <v>7</v>
      </c>
      <c r="M412" s="6">
        <v>13</v>
      </c>
      <c r="N412" s="326"/>
      <c r="O412" s="326"/>
      <c r="P412" s="326"/>
      <c r="Q412" s="326"/>
    </row>
    <row r="413" spans="1:17" ht="38.25" x14ac:dyDescent="0.25">
      <c r="A413" s="332">
        <v>4</v>
      </c>
      <c r="B413" s="332" t="s">
        <v>2071</v>
      </c>
      <c r="C413" s="333" t="s">
        <v>1018</v>
      </c>
      <c r="D413" s="334">
        <f>D416+D430</f>
        <v>7360747.2999999998</v>
      </c>
      <c r="E413" s="332"/>
      <c r="F413" s="332"/>
      <c r="G413" s="332"/>
      <c r="H413" s="86" t="s">
        <v>2420</v>
      </c>
      <c r="I413" s="66" t="s">
        <v>30</v>
      </c>
      <c r="J413" s="89">
        <v>8</v>
      </c>
      <c r="K413" s="66">
        <v>2021</v>
      </c>
      <c r="L413" s="89">
        <v>6</v>
      </c>
      <c r="M413" s="89">
        <v>0</v>
      </c>
      <c r="N413" s="66" t="s">
        <v>105</v>
      </c>
      <c r="O413" s="66" t="s">
        <v>208</v>
      </c>
      <c r="P413" s="66" t="s">
        <v>167</v>
      </c>
      <c r="Q413" s="66" t="s">
        <v>105</v>
      </c>
    </row>
    <row r="414" spans="1:17" ht="25.5" x14ac:dyDescent="0.25">
      <c r="A414" s="332"/>
      <c r="B414" s="332"/>
      <c r="C414" s="333"/>
      <c r="D414" s="334"/>
      <c r="E414" s="332"/>
      <c r="F414" s="332"/>
      <c r="G414" s="332"/>
      <c r="H414" s="86" t="s">
        <v>2422</v>
      </c>
      <c r="I414" s="66" t="s">
        <v>30</v>
      </c>
      <c r="J414" s="89">
        <v>3</v>
      </c>
      <c r="K414" s="66">
        <v>2021</v>
      </c>
      <c r="L414" s="89">
        <v>2</v>
      </c>
      <c r="M414" s="89">
        <v>1</v>
      </c>
      <c r="N414" s="66" t="s">
        <v>105</v>
      </c>
      <c r="O414" s="66" t="s">
        <v>1019</v>
      </c>
      <c r="P414" s="66" t="s">
        <v>167</v>
      </c>
      <c r="Q414" s="66" t="s">
        <v>105</v>
      </c>
    </row>
    <row r="415" spans="1:17" ht="38.25" x14ac:dyDescent="0.25">
      <c r="A415" s="332"/>
      <c r="B415" s="332"/>
      <c r="C415" s="333"/>
      <c r="D415" s="334"/>
      <c r="E415" s="332"/>
      <c r="F415" s="332"/>
      <c r="G415" s="332"/>
      <c r="H415" s="86" t="s">
        <v>2548</v>
      </c>
      <c r="I415" s="66" t="s">
        <v>30</v>
      </c>
      <c r="J415" s="89">
        <v>10</v>
      </c>
      <c r="K415" s="66">
        <v>2021</v>
      </c>
      <c r="L415" s="89">
        <v>3</v>
      </c>
      <c r="M415" s="89">
        <v>0</v>
      </c>
      <c r="N415" s="66" t="s">
        <v>105</v>
      </c>
      <c r="O415" s="66" t="s">
        <v>1020</v>
      </c>
      <c r="P415" s="66" t="s">
        <v>167</v>
      </c>
      <c r="Q415" s="66" t="s">
        <v>105</v>
      </c>
    </row>
    <row r="416" spans="1:17" ht="38.25" x14ac:dyDescent="0.25">
      <c r="A416" s="66">
        <v>4.0999999999999996</v>
      </c>
      <c r="B416" s="66">
        <v>9.1999999999999993</v>
      </c>
      <c r="C416" s="86" t="s">
        <v>1021</v>
      </c>
      <c r="D416" s="114">
        <f>SUM(D417:D429)</f>
        <v>4399290</v>
      </c>
      <c r="E416" s="66"/>
      <c r="F416" s="66" t="s">
        <v>814</v>
      </c>
      <c r="G416" s="66" t="s">
        <v>154</v>
      </c>
      <c r="H416" s="86" t="s">
        <v>1023</v>
      </c>
      <c r="I416" s="66" t="s">
        <v>1940</v>
      </c>
      <c r="J416" s="89">
        <v>44</v>
      </c>
      <c r="K416" s="66">
        <v>2021</v>
      </c>
      <c r="L416" s="89">
        <v>40</v>
      </c>
      <c r="M416" s="89">
        <v>25</v>
      </c>
      <c r="N416" s="66" t="s">
        <v>105</v>
      </c>
      <c r="O416" s="66" t="s">
        <v>43</v>
      </c>
      <c r="P416" s="66" t="s">
        <v>167</v>
      </c>
      <c r="Q416" s="66" t="s">
        <v>105</v>
      </c>
    </row>
    <row r="417" spans="1:17" ht="25.5" x14ac:dyDescent="0.25">
      <c r="A417" s="326" t="s">
        <v>415</v>
      </c>
      <c r="B417" s="326" t="s">
        <v>2506</v>
      </c>
      <c r="C417" s="327" t="s">
        <v>1024</v>
      </c>
      <c r="D417" s="335">
        <v>3125550</v>
      </c>
      <c r="E417" s="326" t="s">
        <v>1025</v>
      </c>
      <c r="F417" s="326" t="s">
        <v>142</v>
      </c>
      <c r="G417" s="326" t="s">
        <v>1026</v>
      </c>
      <c r="H417" s="85" t="s">
        <v>2549</v>
      </c>
      <c r="I417" s="65" t="s">
        <v>38</v>
      </c>
      <c r="J417" s="41">
        <v>0</v>
      </c>
      <c r="K417" s="65">
        <v>2021</v>
      </c>
      <c r="L417" s="41" t="s">
        <v>233</v>
      </c>
      <c r="M417" s="41">
        <v>2</v>
      </c>
      <c r="N417" s="65" t="s">
        <v>142</v>
      </c>
      <c r="O417" s="65" t="s">
        <v>208</v>
      </c>
      <c r="P417" s="65" t="s">
        <v>161</v>
      </c>
      <c r="Q417" s="65" t="s">
        <v>142</v>
      </c>
    </row>
    <row r="418" spans="1:17" ht="38.25" x14ac:dyDescent="0.25">
      <c r="A418" s="326"/>
      <c r="B418" s="326"/>
      <c r="C418" s="327"/>
      <c r="D418" s="335"/>
      <c r="E418" s="326"/>
      <c r="F418" s="326"/>
      <c r="G418" s="326"/>
      <c r="H418" s="85" t="s">
        <v>1027</v>
      </c>
      <c r="I418" s="65" t="s">
        <v>18</v>
      </c>
      <c r="J418" s="41">
        <v>35</v>
      </c>
      <c r="K418" s="65">
        <v>2014</v>
      </c>
      <c r="L418" s="41">
        <v>39</v>
      </c>
      <c r="M418" s="41">
        <v>43</v>
      </c>
      <c r="N418" s="65" t="s">
        <v>142</v>
      </c>
      <c r="O418" s="65" t="s">
        <v>208</v>
      </c>
      <c r="P418" s="65" t="s">
        <v>167</v>
      </c>
      <c r="Q418" s="65" t="s">
        <v>142</v>
      </c>
    </row>
    <row r="419" spans="1:17" ht="89.25" x14ac:dyDescent="0.25">
      <c r="A419" s="65" t="s">
        <v>421</v>
      </c>
      <c r="B419" s="65" t="s">
        <v>2506</v>
      </c>
      <c r="C419" s="90" t="s">
        <v>2587</v>
      </c>
      <c r="D419" s="113">
        <v>45000</v>
      </c>
      <c r="E419" s="65" t="s">
        <v>1022</v>
      </c>
      <c r="F419" s="65" t="s">
        <v>1028</v>
      </c>
      <c r="G419" s="65" t="s">
        <v>107</v>
      </c>
      <c r="H419" s="85" t="s">
        <v>2550</v>
      </c>
      <c r="I419" s="65" t="s">
        <v>30</v>
      </c>
      <c r="J419" s="41">
        <v>226</v>
      </c>
      <c r="K419" s="65">
        <v>2021</v>
      </c>
      <c r="L419" s="41">
        <v>426</v>
      </c>
      <c r="M419" s="41">
        <v>526</v>
      </c>
      <c r="N419" s="65" t="s">
        <v>1029</v>
      </c>
      <c r="O419" s="65" t="s">
        <v>208</v>
      </c>
      <c r="P419" s="65" t="s">
        <v>167</v>
      </c>
      <c r="Q419" s="65" t="s">
        <v>1029</v>
      </c>
    </row>
    <row r="420" spans="1:17" ht="51" x14ac:dyDescent="0.25">
      <c r="A420" s="65" t="s">
        <v>424</v>
      </c>
      <c r="B420" s="65" t="s">
        <v>1030</v>
      </c>
      <c r="C420" s="85" t="s">
        <v>1031</v>
      </c>
      <c r="D420" s="113">
        <v>120000</v>
      </c>
      <c r="E420" s="65" t="s">
        <v>477</v>
      </c>
      <c r="F420" s="65" t="s">
        <v>103</v>
      </c>
      <c r="G420" s="65" t="s">
        <v>1032</v>
      </c>
      <c r="H420" s="85" t="s">
        <v>1033</v>
      </c>
      <c r="I420" s="65" t="s">
        <v>30</v>
      </c>
      <c r="J420" s="41">
        <v>195992</v>
      </c>
      <c r="K420" s="65">
        <v>2021</v>
      </c>
      <c r="L420" s="41">
        <v>250000</v>
      </c>
      <c r="M420" s="41">
        <v>300000</v>
      </c>
      <c r="N420" s="65" t="s">
        <v>103</v>
      </c>
      <c r="O420" s="65" t="s">
        <v>208</v>
      </c>
      <c r="P420" s="65" t="s">
        <v>167</v>
      </c>
      <c r="Q420" s="65" t="s">
        <v>103</v>
      </c>
    </row>
    <row r="421" spans="1:17" ht="25.5" customHeight="1" x14ac:dyDescent="0.25">
      <c r="A421" s="326" t="s">
        <v>430</v>
      </c>
      <c r="B421" s="326" t="s">
        <v>1034</v>
      </c>
      <c r="C421" s="327" t="s">
        <v>2280</v>
      </c>
      <c r="D421" s="113">
        <v>111040</v>
      </c>
      <c r="E421" s="65" t="s">
        <v>1035</v>
      </c>
      <c r="F421" s="65" t="s">
        <v>107</v>
      </c>
      <c r="G421" s="65" t="s">
        <v>103</v>
      </c>
      <c r="H421" s="85" t="s">
        <v>1036</v>
      </c>
      <c r="I421" s="65" t="s">
        <v>30</v>
      </c>
      <c r="J421" s="41">
        <v>97</v>
      </c>
      <c r="K421" s="65">
        <v>2021</v>
      </c>
      <c r="L421" s="41">
        <v>300</v>
      </c>
      <c r="M421" s="41">
        <v>680</v>
      </c>
      <c r="N421" s="65" t="s">
        <v>1037</v>
      </c>
      <c r="O421" s="326" t="s">
        <v>503</v>
      </c>
      <c r="P421" s="326" t="s">
        <v>167</v>
      </c>
      <c r="Q421" s="326" t="s">
        <v>1038</v>
      </c>
    </row>
    <row r="422" spans="1:17" ht="89.25" x14ac:dyDescent="0.25">
      <c r="A422" s="326"/>
      <c r="B422" s="326"/>
      <c r="C422" s="327"/>
      <c r="D422" s="43">
        <v>85000</v>
      </c>
      <c r="E422" s="65" t="s">
        <v>1035</v>
      </c>
      <c r="F422" s="65" t="s">
        <v>103</v>
      </c>
      <c r="G422" s="65" t="s">
        <v>154</v>
      </c>
      <c r="H422" s="85" t="s">
        <v>1039</v>
      </c>
      <c r="I422" s="65" t="s">
        <v>30</v>
      </c>
      <c r="J422" s="41">
        <v>1816</v>
      </c>
      <c r="K422" s="65">
        <v>2021</v>
      </c>
      <c r="L422" s="41">
        <v>2016</v>
      </c>
      <c r="M422" s="41">
        <v>3016</v>
      </c>
      <c r="N422" s="65" t="s">
        <v>103</v>
      </c>
      <c r="O422" s="326"/>
      <c r="P422" s="326"/>
      <c r="Q422" s="326"/>
    </row>
    <row r="423" spans="1:17" ht="89.25" x14ac:dyDescent="0.25">
      <c r="A423" s="326"/>
      <c r="B423" s="326"/>
      <c r="C423" s="327"/>
      <c r="D423" s="113">
        <v>67500</v>
      </c>
      <c r="E423" s="65" t="s">
        <v>1035</v>
      </c>
      <c r="F423" s="65" t="s">
        <v>103</v>
      </c>
      <c r="G423" s="65" t="s">
        <v>154</v>
      </c>
      <c r="H423" s="85" t="s">
        <v>1040</v>
      </c>
      <c r="I423" s="65" t="s">
        <v>30</v>
      </c>
      <c r="J423" s="41">
        <v>734</v>
      </c>
      <c r="K423" s="65">
        <v>2021</v>
      </c>
      <c r="L423" s="41">
        <v>5000</v>
      </c>
      <c r="M423" s="41">
        <v>20000</v>
      </c>
      <c r="N423" s="65" t="s">
        <v>103</v>
      </c>
      <c r="O423" s="326"/>
      <c r="P423" s="326"/>
      <c r="Q423" s="326"/>
    </row>
    <row r="424" spans="1:17" ht="89.25" x14ac:dyDescent="0.25">
      <c r="A424" s="326"/>
      <c r="B424" s="326"/>
      <c r="C424" s="327"/>
      <c r="D424" s="113">
        <v>840000</v>
      </c>
      <c r="E424" s="65" t="s">
        <v>1035</v>
      </c>
      <c r="F424" s="65" t="s">
        <v>107</v>
      </c>
      <c r="G424" s="65" t="s">
        <v>1029</v>
      </c>
      <c r="H424" s="85" t="s">
        <v>1041</v>
      </c>
      <c r="I424" s="65" t="s">
        <v>18</v>
      </c>
      <c r="J424" s="41" t="s">
        <v>233</v>
      </c>
      <c r="K424" s="65">
        <v>2021</v>
      </c>
      <c r="L424" s="41">
        <v>25</v>
      </c>
      <c r="M424" s="41">
        <v>40</v>
      </c>
      <c r="N424" s="65" t="s">
        <v>107</v>
      </c>
      <c r="O424" s="326"/>
      <c r="P424" s="326"/>
      <c r="Q424" s="326"/>
    </row>
    <row r="425" spans="1:17" ht="51" x14ac:dyDescent="0.25">
      <c r="A425" s="65" t="s">
        <v>443</v>
      </c>
      <c r="B425" s="65" t="s">
        <v>1115</v>
      </c>
      <c r="C425" s="85" t="s">
        <v>2281</v>
      </c>
      <c r="D425" s="114"/>
      <c r="E425" s="65"/>
      <c r="F425" s="65" t="s">
        <v>107</v>
      </c>
      <c r="G425" s="65" t="s">
        <v>867</v>
      </c>
      <c r="H425" s="85" t="s">
        <v>1042</v>
      </c>
      <c r="I425" s="65" t="s">
        <v>30</v>
      </c>
      <c r="J425" s="41">
        <v>1</v>
      </c>
      <c r="K425" s="65">
        <v>2021</v>
      </c>
      <c r="L425" s="41" t="s">
        <v>1043</v>
      </c>
      <c r="M425" s="41" t="s">
        <v>1044</v>
      </c>
      <c r="N425" s="65" t="s">
        <v>107</v>
      </c>
      <c r="O425" s="65" t="s">
        <v>43</v>
      </c>
      <c r="P425" s="65" t="s">
        <v>167</v>
      </c>
      <c r="Q425" s="65" t="s">
        <v>107</v>
      </c>
    </row>
    <row r="426" spans="1:17" ht="38.25" customHeight="1" x14ac:dyDescent="0.25">
      <c r="A426" s="326" t="s">
        <v>1045</v>
      </c>
      <c r="B426" s="326"/>
      <c r="C426" s="327" t="s">
        <v>2282</v>
      </c>
      <c r="D426" s="114"/>
      <c r="E426" s="90"/>
      <c r="F426" s="65" t="s">
        <v>111</v>
      </c>
      <c r="G426" s="65" t="s">
        <v>117</v>
      </c>
      <c r="H426" s="85" t="s">
        <v>1046</v>
      </c>
      <c r="I426" s="65" t="s">
        <v>18</v>
      </c>
      <c r="J426" s="41">
        <v>70</v>
      </c>
      <c r="K426" s="65">
        <v>2021</v>
      </c>
      <c r="L426" s="41">
        <v>50</v>
      </c>
      <c r="M426" s="41">
        <v>20</v>
      </c>
      <c r="N426" s="326" t="s">
        <v>111</v>
      </c>
      <c r="O426" s="326" t="s">
        <v>43</v>
      </c>
      <c r="P426" s="326" t="s">
        <v>167</v>
      </c>
      <c r="Q426" s="326" t="s">
        <v>111</v>
      </c>
    </row>
    <row r="427" spans="1:17" ht="25.5" x14ac:dyDescent="0.25">
      <c r="A427" s="326"/>
      <c r="B427" s="326"/>
      <c r="C427" s="327"/>
      <c r="D427" s="114"/>
      <c r="E427" s="90"/>
      <c r="F427" s="65" t="s">
        <v>111</v>
      </c>
      <c r="G427" s="65" t="s">
        <v>1047</v>
      </c>
      <c r="H427" s="85" t="s">
        <v>2573</v>
      </c>
      <c r="I427" s="65" t="s">
        <v>18</v>
      </c>
      <c r="J427" s="41">
        <v>2</v>
      </c>
      <c r="K427" s="65">
        <v>2021</v>
      </c>
      <c r="L427" s="41">
        <v>3</v>
      </c>
      <c r="M427" s="41">
        <v>5</v>
      </c>
      <c r="N427" s="326"/>
      <c r="O427" s="326"/>
      <c r="P427" s="326"/>
      <c r="Q427" s="326"/>
    </row>
    <row r="428" spans="1:17" ht="102" x14ac:dyDescent="0.25">
      <c r="A428" s="326"/>
      <c r="B428" s="326"/>
      <c r="C428" s="327"/>
      <c r="D428" s="113">
        <v>5200</v>
      </c>
      <c r="E428" s="65" t="s">
        <v>695</v>
      </c>
      <c r="F428" s="65" t="s">
        <v>111</v>
      </c>
      <c r="G428" s="65" t="s">
        <v>1029</v>
      </c>
      <c r="H428" s="85" t="s">
        <v>1048</v>
      </c>
      <c r="I428" s="65" t="s">
        <v>30</v>
      </c>
      <c r="J428" s="41">
        <v>28</v>
      </c>
      <c r="K428" s="65">
        <v>2021</v>
      </c>
      <c r="L428" s="41">
        <v>35</v>
      </c>
      <c r="M428" s="41">
        <v>100</v>
      </c>
      <c r="N428" s="326"/>
      <c r="O428" s="326"/>
      <c r="P428" s="326"/>
      <c r="Q428" s="326"/>
    </row>
    <row r="429" spans="1:17" ht="51" x14ac:dyDescent="0.25">
      <c r="A429" s="65" t="s">
        <v>1049</v>
      </c>
      <c r="B429" s="65" t="s">
        <v>1050</v>
      </c>
      <c r="C429" s="85" t="s">
        <v>2283</v>
      </c>
      <c r="D429" s="114"/>
      <c r="E429" s="65"/>
      <c r="F429" s="65" t="s">
        <v>111</v>
      </c>
      <c r="G429" s="65" t="s">
        <v>867</v>
      </c>
      <c r="H429" s="85" t="s">
        <v>1051</v>
      </c>
      <c r="I429" s="65" t="s">
        <v>18</v>
      </c>
      <c r="J429" s="41">
        <v>7.7</v>
      </c>
      <c r="K429" s="65">
        <v>2018</v>
      </c>
      <c r="L429" s="41">
        <v>70</v>
      </c>
      <c r="M429" s="41">
        <v>100</v>
      </c>
      <c r="N429" s="65" t="s">
        <v>124</v>
      </c>
      <c r="O429" s="65" t="s">
        <v>43</v>
      </c>
      <c r="P429" s="65" t="s">
        <v>167</v>
      </c>
      <c r="Q429" s="65" t="s">
        <v>124</v>
      </c>
    </row>
    <row r="430" spans="1:17" ht="38.25" x14ac:dyDescent="0.25">
      <c r="A430" s="332">
        <v>4.2</v>
      </c>
      <c r="B430" s="332">
        <v>6.4</v>
      </c>
      <c r="C430" s="333" t="s">
        <v>1052</v>
      </c>
      <c r="D430" s="334">
        <f>SUM(D434:D443)</f>
        <v>2961457.3</v>
      </c>
      <c r="E430" s="336"/>
      <c r="F430" s="336" t="s">
        <v>814</v>
      </c>
      <c r="G430" s="336" t="s">
        <v>2668</v>
      </c>
      <c r="H430" s="86" t="s">
        <v>1053</v>
      </c>
      <c r="I430" s="66" t="s">
        <v>18</v>
      </c>
      <c r="J430" s="89">
        <v>15</v>
      </c>
      <c r="K430" s="66">
        <v>2021</v>
      </c>
      <c r="L430" s="89">
        <v>30</v>
      </c>
      <c r="M430" s="89">
        <v>80</v>
      </c>
      <c r="N430" s="66" t="s">
        <v>107</v>
      </c>
      <c r="O430" s="66" t="s">
        <v>503</v>
      </c>
      <c r="P430" s="66" t="s">
        <v>167</v>
      </c>
      <c r="Q430" s="66" t="s">
        <v>107</v>
      </c>
    </row>
    <row r="431" spans="1:17" ht="25.5" customHeight="1" x14ac:dyDescent="0.25">
      <c r="A431" s="332"/>
      <c r="B431" s="332"/>
      <c r="C431" s="333"/>
      <c r="D431" s="334"/>
      <c r="E431" s="361"/>
      <c r="F431" s="361"/>
      <c r="G431" s="361"/>
      <c r="H431" s="86" t="s">
        <v>1054</v>
      </c>
      <c r="I431" s="66" t="s">
        <v>30</v>
      </c>
      <c r="J431" s="89">
        <v>190</v>
      </c>
      <c r="K431" s="66">
        <v>2021</v>
      </c>
      <c r="L431" s="89">
        <v>200</v>
      </c>
      <c r="M431" s="89">
        <v>250</v>
      </c>
      <c r="N431" s="332" t="s">
        <v>105</v>
      </c>
      <c r="O431" s="332" t="s">
        <v>43</v>
      </c>
      <c r="P431" s="332" t="s">
        <v>672</v>
      </c>
      <c r="Q431" s="332" t="s">
        <v>1055</v>
      </c>
    </row>
    <row r="432" spans="1:17" ht="25.5" x14ac:dyDescent="0.25">
      <c r="A432" s="332"/>
      <c r="B432" s="332"/>
      <c r="C432" s="333"/>
      <c r="D432" s="334"/>
      <c r="E432" s="361"/>
      <c r="F432" s="361"/>
      <c r="G432" s="361"/>
      <c r="H432" s="86" t="s">
        <v>1056</v>
      </c>
      <c r="I432" s="66" t="s">
        <v>30</v>
      </c>
      <c r="J432" s="89">
        <v>304</v>
      </c>
      <c r="K432" s="66">
        <v>2021</v>
      </c>
      <c r="L432" s="89">
        <v>310</v>
      </c>
      <c r="M432" s="89">
        <v>400</v>
      </c>
      <c r="N432" s="332"/>
      <c r="O432" s="332"/>
      <c r="P432" s="332"/>
      <c r="Q432" s="332"/>
    </row>
    <row r="433" spans="1:17" ht="25.5" x14ac:dyDescent="0.25">
      <c r="A433" s="332"/>
      <c r="B433" s="332"/>
      <c r="C433" s="333"/>
      <c r="D433" s="334"/>
      <c r="E433" s="337"/>
      <c r="F433" s="337"/>
      <c r="G433" s="337"/>
      <c r="H433" s="86" t="s">
        <v>1057</v>
      </c>
      <c r="I433" s="66" t="s">
        <v>30</v>
      </c>
      <c r="J433" s="89">
        <v>0</v>
      </c>
      <c r="K433" s="66">
        <v>2021</v>
      </c>
      <c r="L433" s="89">
        <v>15</v>
      </c>
      <c r="M433" s="89">
        <v>35</v>
      </c>
      <c r="N433" s="332"/>
      <c r="O433" s="332"/>
      <c r="P433" s="332"/>
      <c r="Q433" s="332"/>
    </row>
    <row r="434" spans="1:17" ht="25.5" x14ac:dyDescent="0.25">
      <c r="A434" s="326" t="s">
        <v>681</v>
      </c>
      <c r="B434" s="326" t="s">
        <v>1058</v>
      </c>
      <c r="C434" s="327" t="s">
        <v>1059</v>
      </c>
      <c r="D434" s="113">
        <v>945487.3</v>
      </c>
      <c r="E434" s="65" t="s">
        <v>209</v>
      </c>
      <c r="F434" s="326" t="s">
        <v>107</v>
      </c>
      <c r="G434" s="326" t="s">
        <v>154</v>
      </c>
      <c r="H434" s="85" t="s">
        <v>1060</v>
      </c>
      <c r="I434" s="65" t="s">
        <v>30</v>
      </c>
      <c r="J434" s="41">
        <v>6</v>
      </c>
      <c r="K434" s="65">
        <v>2021</v>
      </c>
      <c r="L434" s="41">
        <v>12</v>
      </c>
      <c r="M434" s="41">
        <v>13</v>
      </c>
      <c r="N434" s="65" t="s">
        <v>107</v>
      </c>
      <c r="O434" s="65" t="s">
        <v>503</v>
      </c>
      <c r="P434" s="65" t="s">
        <v>167</v>
      </c>
      <c r="Q434" s="65" t="s">
        <v>107</v>
      </c>
    </row>
    <row r="435" spans="1:17" ht="38.25" x14ac:dyDescent="0.25">
      <c r="A435" s="326"/>
      <c r="B435" s="326"/>
      <c r="C435" s="327"/>
      <c r="D435" s="113">
        <v>427200</v>
      </c>
      <c r="E435" s="65" t="s">
        <v>17</v>
      </c>
      <c r="F435" s="326"/>
      <c r="G435" s="326"/>
      <c r="H435" s="85" t="s">
        <v>1061</v>
      </c>
      <c r="I435" s="65" t="s">
        <v>18</v>
      </c>
      <c r="J435" s="41">
        <v>37.520000000000003</v>
      </c>
      <c r="K435" s="65">
        <v>2020</v>
      </c>
      <c r="L435" s="41">
        <v>70</v>
      </c>
      <c r="M435" s="41">
        <v>75</v>
      </c>
      <c r="N435" s="65" t="s">
        <v>127</v>
      </c>
      <c r="O435" s="65" t="s">
        <v>1941</v>
      </c>
      <c r="P435" s="65" t="s">
        <v>161</v>
      </c>
      <c r="Q435" s="65" t="s">
        <v>127</v>
      </c>
    </row>
    <row r="436" spans="1:17" ht="51" x14ac:dyDescent="0.25">
      <c r="A436" s="65" t="s">
        <v>685</v>
      </c>
      <c r="B436" s="65" t="s">
        <v>1062</v>
      </c>
      <c r="C436" s="85" t="s">
        <v>2286</v>
      </c>
      <c r="D436" s="113">
        <v>4000</v>
      </c>
      <c r="E436" s="65" t="s">
        <v>993</v>
      </c>
      <c r="F436" s="65" t="s">
        <v>1063</v>
      </c>
      <c r="G436" s="65" t="s">
        <v>1064</v>
      </c>
      <c r="H436" s="85" t="s">
        <v>2426</v>
      </c>
      <c r="I436" s="65" t="s">
        <v>30</v>
      </c>
      <c r="J436" s="41">
        <v>4</v>
      </c>
      <c r="K436" s="65">
        <v>2021</v>
      </c>
      <c r="L436" s="41">
        <v>100</v>
      </c>
      <c r="M436" s="41">
        <v>200</v>
      </c>
      <c r="N436" s="65" t="s">
        <v>1942</v>
      </c>
      <c r="O436" s="65" t="s">
        <v>208</v>
      </c>
      <c r="P436" s="65" t="s">
        <v>167</v>
      </c>
      <c r="Q436" s="65" t="s">
        <v>105</v>
      </c>
    </row>
    <row r="437" spans="1:17" ht="51" x14ac:dyDescent="0.25">
      <c r="A437" s="326" t="s">
        <v>689</v>
      </c>
      <c r="B437" s="326" t="s">
        <v>88</v>
      </c>
      <c r="C437" s="327" t="s">
        <v>1065</v>
      </c>
      <c r="D437" s="113">
        <v>181400</v>
      </c>
      <c r="E437" s="65" t="s">
        <v>17</v>
      </c>
      <c r="F437" s="65" t="s">
        <v>130</v>
      </c>
      <c r="G437" s="65" t="s">
        <v>107</v>
      </c>
      <c r="H437" s="85" t="s">
        <v>1066</v>
      </c>
      <c r="I437" s="65" t="s">
        <v>18</v>
      </c>
      <c r="J437" s="41">
        <v>5</v>
      </c>
      <c r="K437" s="65">
        <v>2021</v>
      </c>
      <c r="L437" s="41">
        <v>50</v>
      </c>
      <c r="M437" s="41">
        <v>100</v>
      </c>
      <c r="N437" s="65" t="s">
        <v>1067</v>
      </c>
      <c r="O437" s="65" t="s">
        <v>1945</v>
      </c>
      <c r="P437" s="65" t="s">
        <v>167</v>
      </c>
      <c r="Q437" s="65" t="s">
        <v>130</v>
      </c>
    </row>
    <row r="438" spans="1:17" ht="51" x14ac:dyDescent="0.25">
      <c r="A438" s="326"/>
      <c r="B438" s="326"/>
      <c r="C438" s="327"/>
      <c r="D438" s="114"/>
      <c r="E438" s="65"/>
      <c r="F438" s="65" t="s">
        <v>1068</v>
      </c>
      <c r="G438" s="65" t="s">
        <v>1069</v>
      </c>
      <c r="H438" s="85" t="s">
        <v>1070</v>
      </c>
      <c r="I438" s="65" t="s">
        <v>509</v>
      </c>
      <c r="J438" s="41" t="s">
        <v>233</v>
      </c>
      <c r="K438" s="65">
        <v>2021</v>
      </c>
      <c r="L438" s="41">
        <v>80</v>
      </c>
      <c r="M438" s="41">
        <v>100</v>
      </c>
      <c r="N438" s="65" t="s">
        <v>130</v>
      </c>
      <c r="O438" s="65" t="s">
        <v>310</v>
      </c>
      <c r="P438" s="65" t="s">
        <v>672</v>
      </c>
      <c r="Q438" s="65" t="s">
        <v>130</v>
      </c>
    </row>
    <row r="439" spans="1:17" ht="25.5" customHeight="1" x14ac:dyDescent="0.25">
      <c r="A439" s="326" t="s">
        <v>692</v>
      </c>
      <c r="B439" s="326" t="s">
        <v>1071</v>
      </c>
      <c r="C439" s="327" t="s">
        <v>2287</v>
      </c>
      <c r="D439" s="114"/>
      <c r="E439" s="90"/>
      <c r="F439" s="65" t="s">
        <v>1072</v>
      </c>
      <c r="G439" s="65" t="s">
        <v>103</v>
      </c>
      <c r="H439" s="85" t="s">
        <v>2428</v>
      </c>
      <c r="I439" s="65" t="s">
        <v>30</v>
      </c>
      <c r="J439" s="41" t="s">
        <v>233</v>
      </c>
      <c r="K439" s="65">
        <v>2021</v>
      </c>
      <c r="L439" s="41">
        <v>1</v>
      </c>
      <c r="M439" s="41">
        <v>1</v>
      </c>
      <c r="N439" s="65" t="s">
        <v>130</v>
      </c>
      <c r="O439" s="65" t="s">
        <v>43</v>
      </c>
      <c r="P439" s="65" t="s">
        <v>672</v>
      </c>
      <c r="Q439" s="65" t="s">
        <v>105</v>
      </c>
    </row>
    <row r="440" spans="1:17" ht="63.75" x14ac:dyDescent="0.25">
      <c r="A440" s="326"/>
      <c r="B440" s="326"/>
      <c r="C440" s="327"/>
      <c r="D440" s="113">
        <v>1400000</v>
      </c>
      <c r="E440" s="65" t="s">
        <v>888</v>
      </c>
      <c r="F440" s="65" t="s">
        <v>1072</v>
      </c>
      <c r="G440" s="65" t="s">
        <v>103</v>
      </c>
      <c r="H440" s="85" t="s">
        <v>2431</v>
      </c>
      <c r="I440" s="65" t="s">
        <v>30</v>
      </c>
      <c r="J440" s="41">
        <v>2</v>
      </c>
      <c r="K440" s="65">
        <v>2021</v>
      </c>
      <c r="L440" s="41">
        <v>16</v>
      </c>
      <c r="M440" s="41">
        <v>22</v>
      </c>
      <c r="N440" s="65" t="s">
        <v>130</v>
      </c>
      <c r="O440" s="65" t="s">
        <v>43</v>
      </c>
      <c r="P440" s="65" t="s">
        <v>672</v>
      </c>
      <c r="Q440" s="65" t="s">
        <v>105</v>
      </c>
    </row>
    <row r="441" spans="1:17" ht="63.75" x14ac:dyDescent="0.25">
      <c r="A441" s="326"/>
      <c r="B441" s="326"/>
      <c r="C441" s="327"/>
      <c r="D441" s="113">
        <v>370</v>
      </c>
      <c r="E441" s="65" t="s">
        <v>888</v>
      </c>
      <c r="F441" s="65" t="s">
        <v>141</v>
      </c>
      <c r="G441" s="65" t="s">
        <v>867</v>
      </c>
      <c r="H441" s="85" t="s">
        <v>2434</v>
      </c>
      <c r="I441" s="65" t="s">
        <v>18</v>
      </c>
      <c r="J441" s="41">
        <v>4.8</v>
      </c>
      <c r="K441" s="65">
        <v>2021</v>
      </c>
      <c r="L441" s="41">
        <v>50</v>
      </c>
      <c r="M441" s="41">
        <v>80</v>
      </c>
      <c r="N441" s="65" t="s">
        <v>141</v>
      </c>
      <c r="O441" s="65" t="s">
        <v>43</v>
      </c>
      <c r="P441" s="65" t="s">
        <v>167</v>
      </c>
      <c r="Q441" s="65" t="s">
        <v>141</v>
      </c>
    </row>
    <row r="442" spans="1:17" ht="38.25" x14ac:dyDescent="0.25">
      <c r="A442" s="326"/>
      <c r="B442" s="326"/>
      <c r="C442" s="327"/>
      <c r="D442" s="114"/>
      <c r="E442" s="90"/>
      <c r="F442" s="65" t="s">
        <v>130</v>
      </c>
      <c r="G442" s="65" t="s">
        <v>867</v>
      </c>
      <c r="H442" s="85" t="s">
        <v>2436</v>
      </c>
      <c r="I442" s="65" t="s">
        <v>18</v>
      </c>
      <c r="J442" s="41">
        <v>0.3</v>
      </c>
      <c r="K442" s="65">
        <v>2021</v>
      </c>
      <c r="L442" s="41">
        <v>30</v>
      </c>
      <c r="M442" s="41">
        <v>50</v>
      </c>
      <c r="N442" s="65" t="s">
        <v>130</v>
      </c>
      <c r="O442" s="65" t="s">
        <v>43</v>
      </c>
      <c r="P442" s="65" t="s">
        <v>167</v>
      </c>
      <c r="Q442" s="65" t="s">
        <v>130</v>
      </c>
    </row>
    <row r="443" spans="1:17" ht="38.25" x14ac:dyDescent="0.25">
      <c r="A443" s="326"/>
      <c r="B443" s="326"/>
      <c r="C443" s="327"/>
      <c r="D443" s="113">
        <v>3000</v>
      </c>
      <c r="E443" s="65" t="s">
        <v>17</v>
      </c>
      <c r="F443" s="65" t="s">
        <v>1073</v>
      </c>
      <c r="G443" s="65" t="s">
        <v>1074</v>
      </c>
      <c r="H443" s="85" t="s">
        <v>1075</v>
      </c>
      <c r="I443" s="65" t="s">
        <v>30</v>
      </c>
      <c r="J443" s="41">
        <v>2</v>
      </c>
      <c r="K443" s="65">
        <v>2021</v>
      </c>
      <c r="L443" s="41">
        <v>3</v>
      </c>
      <c r="M443" s="41">
        <v>4</v>
      </c>
      <c r="N443" s="65" t="s">
        <v>1076</v>
      </c>
      <c r="O443" s="65" t="s">
        <v>43</v>
      </c>
      <c r="P443" s="65" t="s">
        <v>167</v>
      </c>
      <c r="Q443" s="65" t="s">
        <v>137</v>
      </c>
    </row>
    <row r="444" spans="1:17" ht="51" x14ac:dyDescent="0.25">
      <c r="A444" s="66">
        <v>5</v>
      </c>
      <c r="B444" s="66">
        <v>6</v>
      </c>
      <c r="C444" s="86" t="s">
        <v>2289</v>
      </c>
      <c r="D444" s="114">
        <f>D445+D464</f>
        <v>8471727.9000000004</v>
      </c>
      <c r="E444" s="66"/>
      <c r="F444" s="66"/>
      <c r="G444" s="66"/>
      <c r="H444" s="86" t="s">
        <v>1077</v>
      </c>
      <c r="I444" s="66" t="s">
        <v>1078</v>
      </c>
      <c r="J444" s="89">
        <v>25800</v>
      </c>
      <c r="K444" s="66">
        <v>2010</v>
      </c>
      <c r="L444" s="89">
        <v>12300</v>
      </c>
      <c r="M444" s="89">
        <v>22000</v>
      </c>
      <c r="N444" s="66" t="s">
        <v>1079</v>
      </c>
      <c r="O444" s="66" t="s">
        <v>43</v>
      </c>
      <c r="P444" s="66" t="s">
        <v>152</v>
      </c>
      <c r="Q444" s="66" t="s">
        <v>105</v>
      </c>
    </row>
    <row r="445" spans="1:17" ht="25.5" x14ac:dyDescent="0.25">
      <c r="A445" s="332">
        <v>5.0999999999999996</v>
      </c>
      <c r="B445" s="332">
        <v>6.4</v>
      </c>
      <c r="C445" s="333" t="s">
        <v>2291</v>
      </c>
      <c r="D445" s="334">
        <f>SUM(D450:D463)</f>
        <v>4368367.9000000004</v>
      </c>
      <c r="E445" s="332"/>
      <c r="F445" s="66" t="s">
        <v>696</v>
      </c>
      <c r="G445" s="66" t="s">
        <v>2671</v>
      </c>
      <c r="H445" s="86" t="s">
        <v>1080</v>
      </c>
      <c r="I445" s="66" t="s">
        <v>1078</v>
      </c>
      <c r="J445" s="89">
        <v>4006.6</v>
      </c>
      <c r="K445" s="66">
        <v>2021</v>
      </c>
      <c r="L445" s="89">
        <v>699.9</v>
      </c>
      <c r="M445" s="89">
        <v>830.1</v>
      </c>
      <c r="N445" s="66" t="s">
        <v>1079</v>
      </c>
      <c r="O445" s="66" t="s">
        <v>43</v>
      </c>
      <c r="P445" s="66" t="s">
        <v>152</v>
      </c>
      <c r="Q445" s="66" t="s">
        <v>107</v>
      </c>
    </row>
    <row r="446" spans="1:17" ht="38.25" x14ac:dyDescent="0.25">
      <c r="A446" s="332"/>
      <c r="B446" s="332"/>
      <c r="C446" s="333"/>
      <c r="D446" s="334"/>
      <c r="E446" s="332"/>
      <c r="F446" s="66" t="s">
        <v>1081</v>
      </c>
      <c r="G446" s="66" t="s">
        <v>2671</v>
      </c>
      <c r="H446" s="86" t="s">
        <v>1082</v>
      </c>
      <c r="I446" s="66" t="s">
        <v>1078</v>
      </c>
      <c r="J446" s="89">
        <v>1177.4000000000001</v>
      </c>
      <c r="K446" s="66">
        <v>2015</v>
      </c>
      <c r="L446" s="89">
        <v>782.1</v>
      </c>
      <c r="M446" s="89">
        <v>1045.2</v>
      </c>
      <c r="N446" s="66" t="s">
        <v>1079</v>
      </c>
      <c r="O446" s="66" t="s">
        <v>43</v>
      </c>
      <c r="P446" s="66" t="s">
        <v>152</v>
      </c>
      <c r="Q446" s="66" t="s">
        <v>124</v>
      </c>
    </row>
    <row r="447" spans="1:17" ht="38.25" x14ac:dyDescent="0.25">
      <c r="A447" s="332"/>
      <c r="B447" s="332"/>
      <c r="C447" s="333"/>
      <c r="D447" s="334"/>
      <c r="E447" s="332"/>
      <c r="F447" s="66" t="s">
        <v>1083</v>
      </c>
      <c r="G447" s="66" t="s">
        <v>2672</v>
      </c>
      <c r="H447" s="86" t="s">
        <v>1084</v>
      </c>
      <c r="I447" s="66" t="s">
        <v>1078</v>
      </c>
      <c r="J447" s="89">
        <v>2003.6</v>
      </c>
      <c r="K447" s="66">
        <v>2015</v>
      </c>
      <c r="L447" s="89">
        <v>779.1</v>
      </c>
      <c r="M447" s="89">
        <v>1048.8</v>
      </c>
      <c r="N447" s="66" t="s">
        <v>1079</v>
      </c>
      <c r="O447" s="66" t="s">
        <v>43</v>
      </c>
      <c r="P447" s="66" t="s">
        <v>152</v>
      </c>
      <c r="Q447" s="66" t="s">
        <v>107</v>
      </c>
    </row>
    <row r="448" spans="1:17" ht="38.25" x14ac:dyDescent="0.25">
      <c r="A448" s="332"/>
      <c r="B448" s="332"/>
      <c r="C448" s="333"/>
      <c r="D448" s="334"/>
      <c r="E448" s="332"/>
      <c r="F448" s="66" t="s">
        <v>1085</v>
      </c>
      <c r="G448" s="66" t="s">
        <v>2672</v>
      </c>
      <c r="H448" s="86" t="s">
        <v>1086</v>
      </c>
      <c r="I448" s="66" t="s">
        <v>1078</v>
      </c>
      <c r="J448" s="89">
        <v>18002.2</v>
      </c>
      <c r="K448" s="66">
        <v>2015</v>
      </c>
      <c r="L448" s="89">
        <v>3378.9</v>
      </c>
      <c r="M448" s="89">
        <v>5283.3</v>
      </c>
      <c r="N448" s="66" t="s">
        <v>1079</v>
      </c>
      <c r="O448" s="66" t="s">
        <v>43</v>
      </c>
      <c r="P448" s="66" t="s">
        <v>152</v>
      </c>
      <c r="Q448" s="66" t="s">
        <v>130</v>
      </c>
    </row>
    <row r="449" spans="1:17" ht="51" x14ac:dyDescent="0.25">
      <c r="A449" s="332"/>
      <c r="B449" s="332"/>
      <c r="C449" s="333"/>
      <c r="D449" s="334"/>
      <c r="E449" s="332"/>
      <c r="F449" s="66" t="s">
        <v>2670</v>
      </c>
      <c r="G449" s="66" t="s">
        <v>2673</v>
      </c>
      <c r="H449" s="86" t="s">
        <v>1087</v>
      </c>
      <c r="I449" s="66" t="s">
        <v>18</v>
      </c>
      <c r="J449" s="89" t="s">
        <v>165</v>
      </c>
      <c r="K449" s="89" t="s">
        <v>165</v>
      </c>
      <c r="L449" s="89">
        <v>1.5</v>
      </c>
      <c r="M449" s="89">
        <v>3</v>
      </c>
      <c r="N449" s="66" t="s">
        <v>140</v>
      </c>
      <c r="O449" s="66" t="s">
        <v>208</v>
      </c>
      <c r="P449" s="66" t="s">
        <v>167</v>
      </c>
      <c r="Q449" s="66" t="s">
        <v>140</v>
      </c>
    </row>
    <row r="450" spans="1:17" ht="102" customHeight="1" x14ac:dyDescent="0.25">
      <c r="A450" s="326" t="s">
        <v>454</v>
      </c>
      <c r="B450" s="326" t="s">
        <v>1088</v>
      </c>
      <c r="C450" s="327" t="s">
        <v>2292</v>
      </c>
      <c r="D450" s="408">
        <v>2800000</v>
      </c>
      <c r="E450" s="330" t="s">
        <v>695</v>
      </c>
      <c r="F450" s="65" t="s">
        <v>1089</v>
      </c>
      <c r="G450" s="65" t="s">
        <v>1074</v>
      </c>
      <c r="H450" s="85" t="s">
        <v>1090</v>
      </c>
      <c r="I450" s="65" t="s">
        <v>18</v>
      </c>
      <c r="J450" s="41">
        <v>10.199999999999999</v>
      </c>
      <c r="K450" s="65">
        <v>2021</v>
      </c>
      <c r="L450" s="41">
        <v>25</v>
      </c>
      <c r="M450" s="41">
        <v>30</v>
      </c>
      <c r="N450" s="65" t="s">
        <v>142</v>
      </c>
      <c r="O450" s="65" t="s">
        <v>1091</v>
      </c>
      <c r="P450" s="65" t="s">
        <v>167</v>
      </c>
      <c r="Q450" s="65" t="s">
        <v>142</v>
      </c>
    </row>
    <row r="451" spans="1:17" ht="38.25" customHeight="1" x14ac:dyDescent="0.25">
      <c r="A451" s="326"/>
      <c r="B451" s="326"/>
      <c r="C451" s="327"/>
      <c r="D451" s="408"/>
      <c r="E451" s="331"/>
      <c r="F451" s="65" t="s">
        <v>1089</v>
      </c>
      <c r="G451" s="65" t="s">
        <v>154</v>
      </c>
      <c r="H451" s="85" t="s">
        <v>2439</v>
      </c>
      <c r="I451" s="65" t="s">
        <v>30</v>
      </c>
      <c r="J451" s="41">
        <v>20</v>
      </c>
      <c r="K451" s="65">
        <v>2022</v>
      </c>
      <c r="L451" s="41">
        <v>100</v>
      </c>
      <c r="M451" s="41" t="s">
        <v>1093</v>
      </c>
      <c r="N451" s="65" t="s">
        <v>142</v>
      </c>
      <c r="O451" s="65" t="s">
        <v>1091</v>
      </c>
      <c r="P451" s="65" t="s">
        <v>167</v>
      </c>
      <c r="Q451" s="65" t="s">
        <v>142</v>
      </c>
    </row>
    <row r="452" spans="1:17" ht="63.75" x14ac:dyDescent="0.25">
      <c r="A452" s="326"/>
      <c r="B452" s="326"/>
      <c r="C452" s="327"/>
      <c r="D452" s="84">
        <v>300</v>
      </c>
      <c r="E452" s="65" t="s">
        <v>1092</v>
      </c>
      <c r="F452" s="65" t="s">
        <v>105</v>
      </c>
      <c r="G452" s="65" t="s">
        <v>154</v>
      </c>
      <c r="H452" s="85" t="s">
        <v>2440</v>
      </c>
      <c r="I452" s="65" t="s">
        <v>30</v>
      </c>
      <c r="J452" s="41">
        <v>5</v>
      </c>
      <c r="K452" s="65">
        <v>2022</v>
      </c>
      <c r="L452" s="41">
        <v>20</v>
      </c>
      <c r="M452" s="41" t="s">
        <v>1094</v>
      </c>
      <c r="N452" s="65" t="s">
        <v>105</v>
      </c>
      <c r="O452" s="65" t="s">
        <v>43</v>
      </c>
      <c r="P452" s="65" t="s">
        <v>167</v>
      </c>
      <c r="Q452" s="65" t="s">
        <v>105</v>
      </c>
    </row>
    <row r="453" spans="1:17" ht="51" x14ac:dyDescent="0.25">
      <c r="A453" s="65" t="s">
        <v>461</v>
      </c>
      <c r="B453" s="65" t="s">
        <v>2492</v>
      </c>
      <c r="C453" s="85" t="s">
        <v>2293</v>
      </c>
      <c r="D453" s="113"/>
      <c r="E453" s="65"/>
      <c r="F453" s="65" t="s">
        <v>124</v>
      </c>
      <c r="G453" s="65" t="s">
        <v>1095</v>
      </c>
      <c r="H453" s="85" t="s">
        <v>2442</v>
      </c>
      <c r="I453" s="65" t="s">
        <v>30</v>
      </c>
      <c r="J453" s="41" t="s">
        <v>165</v>
      </c>
      <c r="K453" s="41" t="s">
        <v>165</v>
      </c>
      <c r="L453" s="6">
        <v>2</v>
      </c>
      <c r="M453" s="6">
        <v>5</v>
      </c>
      <c r="N453" s="65" t="s">
        <v>1948</v>
      </c>
      <c r="O453" s="65" t="s">
        <v>43</v>
      </c>
      <c r="P453" s="65" t="s">
        <v>152</v>
      </c>
      <c r="Q453" s="65" t="s">
        <v>124</v>
      </c>
    </row>
    <row r="454" spans="1:17" ht="25.5" x14ac:dyDescent="0.25">
      <c r="A454" s="326" t="s">
        <v>464</v>
      </c>
      <c r="B454" s="326" t="s">
        <v>2485</v>
      </c>
      <c r="C454" s="327" t="s">
        <v>2295</v>
      </c>
      <c r="D454" s="335">
        <v>1400000</v>
      </c>
      <c r="E454" s="326" t="s">
        <v>695</v>
      </c>
      <c r="F454" s="65" t="s">
        <v>142</v>
      </c>
      <c r="G454" s="65" t="s">
        <v>103</v>
      </c>
      <c r="H454" s="85" t="s">
        <v>1096</v>
      </c>
      <c r="I454" s="65" t="s">
        <v>18</v>
      </c>
      <c r="J454" s="41">
        <v>13.7</v>
      </c>
      <c r="K454" s="65">
        <v>2021</v>
      </c>
      <c r="L454" s="41">
        <v>11</v>
      </c>
      <c r="M454" s="41">
        <v>6.9</v>
      </c>
      <c r="N454" s="65" t="s">
        <v>142</v>
      </c>
      <c r="O454" s="65" t="s">
        <v>43</v>
      </c>
      <c r="P454" s="65" t="s">
        <v>167</v>
      </c>
      <c r="Q454" s="65" t="s">
        <v>142</v>
      </c>
    </row>
    <row r="455" spans="1:17" ht="63.75" x14ac:dyDescent="0.25">
      <c r="A455" s="326"/>
      <c r="B455" s="326"/>
      <c r="C455" s="327"/>
      <c r="D455" s="335"/>
      <c r="E455" s="326"/>
      <c r="F455" s="65" t="s">
        <v>142</v>
      </c>
      <c r="G455" s="65" t="s">
        <v>269</v>
      </c>
      <c r="H455" s="85" t="s">
        <v>1097</v>
      </c>
      <c r="I455" s="65" t="s">
        <v>18</v>
      </c>
      <c r="J455" s="41" t="s">
        <v>165</v>
      </c>
      <c r="K455" s="41" t="s">
        <v>165</v>
      </c>
      <c r="L455" s="41">
        <v>50</v>
      </c>
      <c r="M455" s="41">
        <v>80</v>
      </c>
      <c r="N455" s="65" t="s">
        <v>142</v>
      </c>
      <c r="O455" s="65" t="s">
        <v>43</v>
      </c>
      <c r="P455" s="65" t="s">
        <v>167</v>
      </c>
      <c r="Q455" s="65" t="s">
        <v>142</v>
      </c>
    </row>
    <row r="456" spans="1:17" ht="38.25" x14ac:dyDescent="0.25">
      <c r="A456" s="65" t="s">
        <v>468</v>
      </c>
      <c r="B456" s="65" t="s">
        <v>2480</v>
      </c>
      <c r="C456" s="85" t="s">
        <v>2297</v>
      </c>
      <c r="D456" s="113">
        <v>10000</v>
      </c>
      <c r="E456" s="65" t="s">
        <v>1098</v>
      </c>
      <c r="F456" s="65" t="s">
        <v>142</v>
      </c>
      <c r="G456" s="65" t="s">
        <v>105</v>
      </c>
      <c r="H456" s="85" t="s">
        <v>2444</v>
      </c>
      <c r="I456" s="65" t="s">
        <v>30</v>
      </c>
      <c r="J456" s="41">
        <v>2</v>
      </c>
      <c r="K456" s="65">
        <v>2021</v>
      </c>
      <c r="L456" s="41">
        <v>20</v>
      </c>
      <c r="M456" s="41" t="s">
        <v>1043</v>
      </c>
      <c r="N456" s="65" t="s">
        <v>142</v>
      </c>
      <c r="O456" s="65" t="s">
        <v>159</v>
      </c>
      <c r="P456" s="65" t="s">
        <v>167</v>
      </c>
      <c r="Q456" s="65" t="s">
        <v>142</v>
      </c>
    </row>
    <row r="457" spans="1:17" ht="51" x14ac:dyDescent="0.25">
      <c r="A457" s="65" t="s">
        <v>476</v>
      </c>
      <c r="B457" s="65" t="s">
        <v>1099</v>
      </c>
      <c r="C457" s="90" t="s">
        <v>1100</v>
      </c>
      <c r="D457" s="113">
        <v>160</v>
      </c>
      <c r="E457" s="65" t="s">
        <v>171</v>
      </c>
      <c r="F457" s="65" t="s">
        <v>105</v>
      </c>
      <c r="G457" s="65" t="s">
        <v>1101</v>
      </c>
      <c r="H457" s="85" t="s">
        <v>2445</v>
      </c>
      <c r="I457" s="65" t="s">
        <v>30</v>
      </c>
      <c r="J457" s="6">
        <v>0</v>
      </c>
      <c r="K457" s="65">
        <v>2021</v>
      </c>
      <c r="L457" s="41">
        <v>3</v>
      </c>
      <c r="M457" s="41">
        <v>5</v>
      </c>
      <c r="N457" s="65" t="s">
        <v>502</v>
      </c>
      <c r="O457" s="65" t="s">
        <v>43</v>
      </c>
      <c r="P457" s="65" t="s">
        <v>167</v>
      </c>
      <c r="Q457" s="65" t="s">
        <v>105</v>
      </c>
    </row>
    <row r="458" spans="1:17" ht="89.25" customHeight="1" x14ac:dyDescent="0.25">
      <c r="A458" s="326" t="s">
        <v>1102</v>
      </c>
      <c r="B458" s="326" t="s">
        <v>1103</v>
      </c>
      <c r="C458" s="327" t="s">
        <v>2298</v>
      </c>
      <c r="D458" s="335">
        <v>156627.9</v>
      </c>
      <c r="E458" s="330" t="s">
        <v>379</v>
      </c>
      <c r="F458" s="326" t="s">
        <v>117</v>
      </c>
      <c r="G458" s="326" t="s">
        <v>968</v>
      </c>
      <c r="H458" s="85" t="s">
        <v>2551</v>
      </c>
      <c r="I458" s="65" t="s">
        <v>30</v>
      </c>
      <c r="J458" s="41" t="s">
        <v>165</v>
      </c>
      <c r="K458" s="41" t="s">
        <v>165</v>
      </c>
      <c r="L458" s="41">
        <v>7000</v>
      </c>
      <c r="M458" s="41">
        <v>10000</v>
      </c>
      <c r="N458" s="65" t="s">
        <v>117</v>
      </c>
      <c r="O458" s="65" t="s">
        <v>208</v>
      </c>
      <c r="P458" s="65" t="s">
        <v>167</v>
      </c>
      <c r="Q458" s="65" t="s">
        <v>117</v>
      </c>
    </row>
    <row r="459" spans="1:17" ht="25.5" x14ac:dyDescent="0.25">
      <c r="A459" s="326"/>
      <c r="B459" s="326"/>
      <c r="C459" s="327"/>
      <c r="D459" s="335"/>
      <c r="E459" s="409"/>
      <c r="F459" s="326"/>
      <c r="G459" s="326"/>
      <c r="H459" s="85" t="s">
        <v>1104</v>
      </c>
      <c r="I459" s="65" t="s">
        <v>18</v>
      </c>
      <c r="J459" s="41" t="s">
        <v>165</v>
      </c>
      <c r="K459" s="41" t="s">
        <v>165</v>
      </c>
      <c r="L459" s="41">
        <v>10</v>
      </c>
      <c r="M459" s="41">
        <v>20</v>
      </c>
      <c r="N459" s="65" t="s">
        <v>122</v>
      </c>
      <c r="O459" s="65" t="s">
        <v>208</v>
      </c>
      <c r="P459" s="65" t="s">
        <v>167</v>
      </c>
      <c r="Q459" s="65" t="s">
        <v>122</v>
      </c>
    </row>
    <row r="460" spans="1:17" ht="51" x14ac:dyDescent="0.25">
      <c r="A460" s="326"/>
      <c r="B460" s="326"/>
      <c r="C460" s="327"/>
      <c r="D460" s="335"/>
      <c r="E460" s="331"/>
      <c r="F460" s="326"/>
      <c r="G460" s="326"/>
      <c r="H460" s="85" t="s">
        <v>1105</v>
      </c>
      <c r="I460" s="65" t="s">
        <v>18</v>
      </c>
      <c r="J460" s="41" t="s">
        <v>165</v>
      </c>
      <c r="K460" s="41" t="s">
        <v>165</v>
      </c>
      <c r="L460" s="41">
        <v>10</v>
      </c>
      <c r="M460" s="41">
        <v>40</v>
      </c>
      <c r="N460" s="65" t="s">
        <v>127</v>
      </c>
      <c r="O460" s="65" t="s">
        <v>43</v>
      </c>
      <c r="P460" s="65" t="s">
        <v>152</v>
      </c>
      <c r="Q460" s="65" t="s">
        <v>127</v>
      </c>
    </row>
    <row r="461" spans="1:17" ht="51" x14ac:dyDescent="0.25">
      <c r="A461" s="326" t="s">
        <v>1106</v>
      </c>
      <c r="B461" s="326" t="s">
        <v>1107</v>
      </c>
      <c r="C461" s="327" t="s">
        <v>2299</v>
      </c>
      <c r="D461" s="113"/>
      <c r="E461" s="65"/>
      <c r="F461" s="65" t="s">
        <v>1108</v>
      </c>
      <c r="G461" s="65" t="s">
        <v>2674</v>
      </c>
      <c r="H461" s="85" t="s">
        <v>2447</v>
      </c>
      <c r="I461" s="65" t="s">
        <v>30</v>
      </c>
      <c r="J461" s="41" t="s">
        <v>165</v>
      </c>
      <c r="K461" s="41" t="s">
        <v>165</v>
      </c>
      <c r="L461" s="41">
        <v>10</v>
      </c>
      <c r="M461" s="41">
        <v>30</v>
      </c>
      <c r="N461" s="65" t="s">
        <v>1108</v>
      </c>
      <c r="O461" s="65" t="s">
        <v>43</v>
      </c>
      <c r="P461" s="65" t="s">
        <v>167</v>
      </c>
      <c r="Q461" s="65" t="s">
        <v>721</v>
      </c>
    </row>
    <row r="462" spans="1:17" ht="76.5" x14ac:dyDescent="0.25">
      <c r="A462" s="326"/>
      <c r="B462" s="326"/>
      <c r="C462" s="327"/>
      <c r="D462" s="113">
        <v>280</v>
      </c>
      <c r="E462" s="65" t="s">
        <v>379</v>
      </c>
      <c r="F462" s="65" t="s">
        <v>105</v>
      </c>
      <c r="G462" s="65" t="s">
        <v>154</v>
      </c>
      <c r="H462" s="85" t="s">
        <v>2449</v>
      </c>
      <c r="I462" s="65" t="s">
        <v>30</v>
      </c>
      <c r="J462" s="41">
        <v>8</v>
      </c>
      <c r="K462" s="65">
        <v>2020</v>
      </c>
      <c r="L462" s="41">
        <v>24</v>
      </c>
      <c r="M462" s="41">
        <v>40</v>
      </c>
      <c r="N462" s="65" t="s">
        <v>1109</v>
      </c>
      <c r="O462" s="65" t="s">
        <v>208</v>
      </c>
      <c r="P462" s="65" t="s">
        <v>167</v>
      </c>
      <c r="Q462" s="65" t="s">
        <v>832</v>
      </c>
    </row>
    <row r="463" spans="1:17" ht="114.75" x14ac:dyDescent="0.25">
      <c r="A463" s="65" t="s">
        <v>1110</v>
      </c>
      <c r="B463" s="65" t="s">
        <v>87</v>
      </c>
      <c r="C463" s="2" t="s">
        <v>2300</v>
      </c>
      <c r="D463" s="43">
        <v>1000</v>
      </c>
      <c r="E463" s="71" t="s">
        <v>209</v>
      </c>
      <c r="F463" s="71" t="s">
        <v>122</v>
      </c>
      <c r="G463" s="71" t="s">
        <v>2675</v>
      </c>
      <c r="H463" s="1" t="s">
        <v>2452</v>
      </c>
      <c r="I463" s="71" t="s">
        <v>30</v>
      </c>
      <c r="J463" s="19">
        <v>0</v>
      </c>
      <c r="K463" s="71">
        <v>2021</v>
      </c>
      <c r="L463" s="41">
        <v>2</v>
      </c>
      <c r="M463" s="41">
        <v>4</v>
      </c>
      <c r="N463" s="71" t="s">
        <v>1111</v>
      </c>
      <c r="O463" s="71" t="s">
        <v>208</v>
      </c>
      <c r="P463" s="65" t="s">
        <v>167</v>
      </c>
      <c r="Q463" s="71" t="s">
        <v>122</v>
      </c>
    </row>
    <row r="464" spans="1:17" ht="63.75" x14ac:dyDescent="0.25">
      <c r="A464" s="66">
        <v>5.2</v>
      </c>
      <c r="B464" s="66">
        <v>6.4</v>
      </c>
      <c r="C464" s="86" t="s">
        <v>2301</v>
      </c>
      <c r="D464" s="114">
        <f>SUM(D465:D471)</f>
        <v>4103360</v>
      </c>
      <c r="E464" s="66"/>
      <c r="F464" s="66" t="s">
        <v>814</v>
      </c>
      <c r="G464" s="66" t="s">
        <v>154</v>
      </c>
      <c r="H464" s="86" t="s">
        <v>2531</v>
      </c>
      <c r="I464" s="66" t="s">
        <v>18</v>
      </c>
      <c r="J464" s="89">
        <v>0</v>
      </c>
      <c r="K464" s="66">
        <v>2022</v>
      </c>
      <c r="L464" s="89">
        <v>80</v>
      </c>
      <c r="M464" s="89">
        <v>95</v>
      </c>
      <c r="N464" s="66" t="s">
        <v>105</v>
      </c>
      <c r="O464" s="66" t="s">
        <v>208</v>
      </c>
      <c r="P464" s="66" t="s">
        <v>167</v>
      </c>
      <c r="Q464" s="66" t="s">
        <v>1072</v>
      </c>
    </row>
    <row r="465" spans="1:17" ht="51" x14ac:dyDescent="0.25">
      <c r="A465" s="326" t="s">
        <v>1112</v>
      </c>
      <c r="B465" s="326" t="s">
        <v>86</v>
      </c>
      <c r="C465" s="327" t="s">
        <v>2302</v>
      </c>
      <c r="D465" s="335">
        <v>4070000</v>
      </c>
      <c r="E465" s="326" t="s">
        <v>498</v>
      </c>
      <c r="F465" s="326" t="s">
        <v>118</v>
      </c>
      <c r="G465" s="326" t="s">
        <v>154</v>
      </c>
      <c r="H465" s="85" t="s">
        <v>2454</v>
      </c>
      <c r="I465" s="65" t="s">
        <v>30</v>
      </c>
      <c r="J465" s="6" t="s">
        <v>165</v>
      </c>
      <c r="K465" s="65">
        <v>2022</v>
      </c>
      <c r="L465" s="6" t="s">
        <v>165</v>
      </c>
      <c r="M465" s="6" t="s">
        <v>165</v>
      </c>
      <c r="N465" s="326" t="s">
        <v>1113</v>
      </c>
      <c r="O465" s="326" t="s">
        <v>208</v>
      </c>
      <c r="P465" s="326" t="s">
        <v>167</v>
      </c>
      <c r="Q465" s="326" t="s">
        <v>118</v>
      </c>
    </row>
    <row r="466" spans="1:17" ht="25.5" x14ac:dyDescent="0.25">
      <c r="A466" s="326"/>
      <c r="B466" s="326"/>
      <c r="C466" s="327"/>
      <c r="D466" s="335"/>
      <c r="E466" s="326"/>
      <c r="F466" s="326"/>
      <c r="G466" s="326"/>
      <c r="H466" s="85" t="s">
        <v>1844</v>
      </c>
      <c r="I466" s="65" t="s">
        <v>18</v>
      </c>
      <c r="J466" s="6" t="s">
        <v>165</v>
      </c>
      <c r="K466" s="65">
        <v>2021</v>
      </c>
      <c r="L466" s="6" t="s">
        <v>165</v>
      </c>
      <c r="M466" s="6" t="s">
        <v>165</v>
      </c>
      <c r="N466" s="326"/>
      <c r="O466" s="326"/>
      <c r="P466" s="326"/>
      <c r="Q466" s="326"/>
    </row>
    <row r="467" spans="1:17" ht="38.25" x14ac:dyDescent="0.25">
      <c r="A467" s="326"/>
      <c r="B467" s="326"/>
      <c r="C467" s="327"/>
      <c r="D467" s="113">
        <v>30000</v>
      </c>
      <c r="E467" s="65" t="s">
        <v>171</v>
      </c>
      <c r="F467" s="65" t="s">
        <v>105</v>
      </c>
      <c r="G467" s="65" t="s">
        <v>1114</v>
      </c>
      <c r="H467" s="85" t="s">
        <v>2456</v>
      </c>
      <c r="I467" s="65" t="s">
        <v>30</v>
      </c>
      <c r="J467" s="41">
        <v>1</v>
      </c>
      <c r="K467" s="65">
        <v>2021</v>
      </c>
      <c r="L467" s="41">
        <v>2</v>
      </c>
      <c r="M467" s="41">
        <v>5</v>
      </c>
      <c r="N467" s="65" t="s">
        <v>502</v>
      </c>
      <c r="O467" s="65" t="s">
        <v>208</v>
      </c>
      <c r="P467" s="65" t="s">
        <v>167</v>
      </c>
      <c r="Q467" s="65" t="s">
        <v>105</v>
      </c>
    </row>
    <row r="468" spans="1:17" ht="63.75" x14ac:dyDescent="0.25">
      <c r="A468" s="65" t="s">
        <v>490</v>
      </c>
      <c r="B468" s="65" t="s">
        <v>1115</v>
      </c>
      <c r="C468" s="85" t="s">
        <v>2303</v>
      </c>
      <c r="D468" s="113">
        <v>100</v>
      </c>
      <c r="E468" s="65" t="s">
        <v>498</v>
      </c>
      <c r="F468" s="65" t="s">
        <v>105</v>
      </c>
      <c r="G468" s="65" t="s">
        <v>927</v>
      </c>
      <c r="H468" s="85" t="s">
        <v>2457</v>
      </c>
      <c r="I468" s="65" t="s">
        <v>30</v>
      </c>
      <c r="J468" s="41">
        <v>150</v>
      </c>
      <c r="K468" s="65">
        <v>2021</v>
      </c>
      <c r="L468" s="41" t="s">
        <v>1116</v>
      </c>
      <c r="M468" s="41" t="s">
        <v>1117</v>
      </c>
      <c r="N468" s="65" t="s">
        <v>105</v>
      </c>
      <c r="O468" s="65" t="s">
        <v>208</v>
      </c>
      <c r="P468" s="65" t="s">
        <v>167</v>
      </c>
      <c r="Q468" s="65" t="s">
        <v>1055</v>
      </c>
    </row>
    <row r="469" spans="1:17" ht="38.25" x14ac:dyDescent="0.25">
      <c r="A469" s="65" t="s">
        <v>493</v>
      </c>
      <c r="B469" s="65" t="s">
        <v>85</v>
      </c>
      <c r="C469" s="85" t="s">
        <v>2306</v>
      </c>
      <c r="D469" s="113">
        <v>60</v>
      </c>
      <c r="E469" s="65" t="s">
        <v>171</v>
      </c>
      <c r="F469" s="65" t="s">
        <v>105</v>
      </c>
      <c r="G469" s="65" t="s">
        <v>797</v>
      </c>
      <c r="H469" s="1" t="s">
        <v>1118</v>
      </c>
      <c r="I469" s="71" t="s">
        <v>1119</v>
      </c>
      <c r="J469" s="19" t="s">
        <v>522</v>
      </c>
      <c r="K469" s="71">
        <v>2021</v>
      </c>
      <c r="L469" s="19" t="s">
        <v>517</v>
      </c>
      <c r="M469" s="19" t="s">
        <v>233</v>
      </c>
      <c r="N469" s="71" t="s">
        <v>502</v>
      </c>
      <c r="O469" s="71" t="s">
        <v>208</v>
      </c>
      <c r="P469" s="65" t="s">
        <v>167</v>
      </c>
      <c r="Q469" s="65" t="s">
        <v>1055</v>
      </c>
    </row>
    <row r="470" spans="1:17" ht="51" x14ac:dyDescent="0.25">
      <c r="A470" s="326" t="s">
        <v>497</v>
      </c>
      <c r="B470" s="326" t="s">
        <v>1120</v>
      </c>
      <c r="C470" s="405" t="s">
        <v>2307</v>
      </c>
      <c r="D470" s="335">
        <v>3200</v>
      </c>
      <c r="E470" s="326" t="s">
        <v>498</v>
      </c>
      <c r="F470" s="65" t="s">
        <v>2677</v>
      </c>
      <c r="G470" s="65" t="s">
        <v>1121</v>
      </c>
      <c r="H470" s="85" t="s">
        <v>2461</v>
      </c>
      <c r="I470" s="65" t="s">
        <v>30</v>
      </c>
      <c r="J470" s="6">
        <v>2</v>
      </c>
      <c r="K470" s="65">
        <v>2021</v>
      </c>
      <c r="L470" s="6">
        <v>3</v>
      </c>
      <c r="M470" s="6">
        <v>8</v>
      </c>
      <c r="N470" s="326" t="s">
        <v>502</v>
      </c>
      <c r="O470" s="326" t="s">
        <v>208</v>
      </c>
      <c r="P470" s="326" t="s">
        <v>167</v>
      </c>
      <c r="Q470" s="326" t="s">
        <v>1122</v>
      </c>
    </row>
    <row r="471" spans="1:17" ht="63.75" customHeight="1" x14ac:dyDescent="0.25">
      <c r="A471" s="326"/>
      <c r="B471" s="326"/>
      <c r="C471" s="405"/>
      <c r="D471" s="335"/>
      <c r="E471" s="326"/>
      <c r="F471" s="65" t="s">
        <v>2677</v>
      </c>
      <c r="G471" s="65" t="s">
        <v>1123</v>
      </c>
      <c r="H471" s="85" t="s">
        <v>1124</v>
      </c>
      <c r="I471" s="65" t="s">
        <v>30</v>
      </c>
      <c r="J471" s="6">
        <v>6204</v>
      </c>
      <c r="K471" s="65">
        <v>2021</v>
      </c>
      <c r="L471" s="6">
        <v>10000</v>
      </c>
      <c r="M471" s="6">
        <v>30000</v>
      </c>
      <c r="N471" s="403"/>
      <c r="O471" s="403"/>
      <c r="P471" s="403"/>
      <c r="Q471" s="326"/>
    </row>
    <row r="472" spans="1:17" x14ac:dyDescent="0.25">
      <c r="A472" s="65"/>
      <c r="B472" s="65"/>
      <c r="C472" s="85"/>
      <c r="D472" s="114">
        <f>D309+D334+D388+D413+D444</f>
        <v>25091443</v>
      </c>
      <c r="E472" s="65"/>
      <c r="F472" s="65"/>
      <c r="G472" s="65"/>
      <c r="H472" s="85"/>
      <c r="I472" s="65"/>
      <c r="J472" s="41"/>
      <c r="K472" s="65"/>
      <c r="L472" s="41"/>
      <c r="M472" s="41"/>
      <c r="N472" s="65"/>
      <c r="O472" s="65"/>
      <c r="P472" s="65"/>
      <c r="Q472" s="65"/>
    </row>
    <row r="473" spans="1:17" x14ac:dyDescent="0.25">
      <c r="A473" s="5"/>
      <c r="B473" s="5"/>
      <c r="C473" s="85" t="s">
        <v>48</v>
      </c>
      <c r="D473" s="43">
        <v>5</v>
      </c>
      <c r="E473" s="5"/>
      <c r="F473" s="5"/>
      <c r="G473" s="5"/>
      <c r="H473" s="3"/>
      <c r="I473" s="5"/>
      <c r="J473" s="40"/>
      <c r="K473" s="5"/>
      <c r="L473" s="40"/>
      <c r="M473" s="40"/>
      <c r="N473" s="5"/>
      <c r="O473" s="5"/>
      <c r="P473" s="5"/>
      <c r="Q473" s="5"/>
    </row>
    <row r="474" spans="1:17" x14ac:dyDescent="0.25">
      <c r="A474" s="67"/>
      <c r="B474" s="67"/>
      <c r="C474" s="85" t="s">
        <v>49</v>
      </c>
      <c r="D474" s="43">
        <v>11</v>
      </c>
      <c r="E474" s="5"/>
      <c r="F474" s="5"/>
      <c r="G474" s="5"/>
      <c r="H474" s="3"/>
      <c r="I474" s="5"/>
      <c r="J474" s="40"/>
      <c r="K474" s="5"/>
      <c r="L474" s="40"/>
      <c r="M474" s="40"/>
      <c r="N474" s="5"/>
      <c r="O474" s="5"/>
      <c r="P474" s="5"/>
      <c r="Q474" s="5"/>
    </row>
    <row r="475" spans="1:17" x14ac:dyDescent="0.25">
      <c r="A475" s="5"/>
      <c r="B475" s="5"/>
      <c r="C475" s="85" t="s">
        <v>50</v>
      </c>
      <c r="D475" s="43">
        <v>55</v>
      </c>
      <c r="E475" s="5"/>
      <c r="F475" s="5"/>
      <c r="G475" s="5"/>
      <c r="H475" s="3"/>
      <c r="I475" s="5"/>
      <c r="J475" s="40"/>
      <c r="K475" s="5"/>
      <c r="L475" s="40"/>
      <c r="M475" s="40"/>
      <c r="N475" s="5"/>
      <c r="O475" s="5"/>
      <c r="P475" s="5"/>
      <c r="Q475" s="5"/>
    </row>
    <row r="476" spans="1:17" x14ac:dyDescent="0.25">
      <c r="A476" s="5"/>
      <c r="B476" s="5"/>
      <c r="C476" s="85" t="s">
        <v>3</v>
      </c>
      <c r="D476" s="43">
        <v>163</v>
      </c>
      <c r="E476" s="5"/>
      <c r="F476" s="5"/>
      <c r="G476" s="5"/>
      <c r="H476" s="3"/>
      <c r="I476" s="5"/>
      <c r="J476" s="40"/>
      <c r="K476" s="5"/>
      <c r="L476" s="40"/>
      <c r="M476" s="40"/>
      <c r="N476" s="5"/>
      <c r="O476" s="5"/>
      <c r="P476" s="5"/>
      <c r="Q476" s="5"/>
    </row>
    <row r="477" spans="1:17" s="125" customFormat="1" x14ac:dyDescent="0.25">
      <c r="A477" s="124"/>
      <c r="D477" s="126"/>
      <c r="E477" s="124"/>
      <c r="G477" s="124"/>
      <c r="H477" s="127"/>
      <c r="I477" s="126"/>
      <c r="J477" s="128"/>
      <c r="K477" s="129"/>
      <c r="L477" s="128"/>
      <c r="M477" s="128"/>
    </row>
    <row r="478" spans="1:17" ht="38.25" customHeight="1" x14ac:dyDescent="0.25">
      <c r="A478" s="148"/>
      <c r="B478" s="148"/>
      <c r="C478" s="153"/>
      <c r="D478" s="150"/>
      <c r="E478" s="148"/>
      <c r="F478" s="148"/>
      <c r="G478" s="148"/>
      <c r="H478" s="153"/>
      <c r="I478" s="148"/>
      <c r="J478" s="162"/>
      <c r="K478" s="148"/>
      <c r="L478" s="162"/>
      <c r="M478" s="410" t="s">
        <v>1840</v>
      </c>
      <c r="N478" s="371"/>
      <c r="O478" s="371"/>
      <c r="P478" s="371"/>
      <c r="Q478" s="371"/>
    </row>
    <row r="479" spans="1:17" x14ac:dyDescent="0.25">
      <c r="A479" s="148"/>
      <c r="B479" s="411" t="s">
        <v>1125</v>
      </c>
      <c r="C479" s="411"/>
      <c r="D479" s="411"/>
      <c r="E479" s="411"/>
      <c r="F479" s="411"/>
      <c r="G479" s="411"/>
      <c r="H479" s="411"/>
      <c r="I479" s="411"/>
      <c r="J479" s="411"/>
      <c r="K479" s="411"/>
      <c r="L479" s="411"/>
      <c r="M479" s="411"/>
      <c r="N479" s="411"/>
      <c r="O479" s="411"/>
      <c r="P479" s="411"/>
      <c r="Q479" s="411"/>
    </row>
    <row r="480" spans="1:17" x14ac:dyDescent="0.25">
      <c r="A480" s="148"/>
      <c r="B480" s="92"/>
      <c r="C480" s="11"/>
      <c r="D480" s="47"/>
      <c r="E480" s="92"/>
      <c r="F480" s="92"/>
      <c r="G480" s="92"/>
      <c r="H480" s="11"/>
      <c r="I480" s="92"/>
      <c r="J480" s="48"/>
      <c r="K480" s="92"/>
      <c r="L480" s="48"/>
      <c r="M480" s="48"/>
      <c r="N480" s="92"/>
      <c r="O480" s="92"/>
      <c r="P480" s="92"/>
      <c r="Q480" s="92"/>
    </row>
    <row r="481" spans="1:17" ht="12.75" customHeight="1" x14ac:dyDescent="0.25">
      <c r="A481" s="374" t="s">
        <v>0</v>
      </c>
      <c r="B481" s="374" t="s">
        <v>145</v>
      </c>
      <c r="C481" s="374" t="s">
        <v>146</v>
      </c>
      <c r="D481" s="375" t="s">
        <v>1</v>
      </c>
      <c r="E481" s="374" t="s">
        <v>2</v>
      </c>
      <c r="F481" s="374" t="s">
        <v>148</v>
      </c>
      <c r="G481" s="374"/>
      <c r="H481" s="374" t="s">
        <v>3</v>
      </c>
      <c r="I481" s="376" t="s">
        <v>4</v>
      </c>
      <c r="J481" s="376" t="s">
        <v>5</v>
      </c>
      <c r="K481" s="376"/>
      <c r="L481" s="380" t="s">
        <v>6</v>
      </c>
      <c r="M481" s="380"/>
      <c r="N481" s="374" t="s">
        <v>7</v>
      </c>
      <c r="O481" s="374" t="s">
        <v>8</v>
      </c>
      <c r="P481" s="374" t="s">
        <v>9</v>
      </c>
      <c r="Q481" s="374" t="s">
        <v>10</v>
      </c>
    </row>
    <row r="482" spans="1:17" ht="25.5" x14ac:dyDescent="0.25">
      <c r="A482" s="374"/>
      <c r="B482" s="374"/>
      <c r="C482" s="374"/>
      <c r="D482" s="375"/>
      <c r="E482" s="374"/>
      <c r="F482" s="78" t="s">
        <v>11</v>
      </c>
      <c r="G482" s="78" t="s">
        <v>12</v>
      </c>
      <c r="H482" s="374"/>
      <c r="I482" s="376"/>
      <c r="J482" s="80" t="s">
        <v>13</v>
      </c>
      <c r="K482" s="79" t="s">
        <v>14</v>
      </c>
      <c r="L482" s="80" t="s">
        <v>149</v>
      </c>
      <c r="M482" s="80" t="s">
        <v>150</v>
      </c>
      <c r="N482" s="374"/>
      <c r="O482" s="374"/>
      <c r="P482" s="374"/>
      <c r="Q482" s="374"/>
    </row>
    <row r="483" spans="1:17" x14ac:dyDescent="0.25">
      <c r="A483" s="78">
        <v>0</v>
      </c>
      <c r="B483" s="78">
        <v>1</v>
      </c>
      <c r="C483" s="78">
        <v>2</v>
      </c>
      <c r="D483" s="26" t="s">
        <v>2010</v>
      </c>
      <c r="E483" s="78">
        <v>4</v>
      </c>
      <c r="F483" s="78">
        <v>5</v>
      </c>
      <c r="G483" s="78">
        <v>6</v>
      </c>
      <c r="H483" s="78">
        <v>7</v>
      </c>
      <c r="I483" s="78">
        <v>8</v>
      </c>
      <c r="J483" s="49">
        <v>9</v>
      </c>
      <c r="K483" s="78">
        <v>10</v>
      </c>
      <c r="L483" s="49">
        <v>11</v>
      </c>
      <c r="M483" s="49">
        <v>12</v>
      </c>
      <c r="N483" s="78">
        <v>13</v>
      </c>
      <c r="O483" s="78">
        <v>14</v>
      </c>
      <c r="P483" s="78">
        <v>15</v>
      </c>
      <c r="Q483" s="78">
        <v>16</v>
      </c>
    </row>
    <row r="484" spans="1:17" ht="51" x14ac:dyDescent="0.25">
      <c r="A484" s="72">
        <v>1</v>
      </c>
      <c r="B484" s="72">
        <v>5</v>
      </c>
      <c r="C484" s="73" t="s">
        <v>1126</v>
      </c>
      <c r="D484" s="74">
        <f>SUM(D485,D492,D510,D513,D516,D521)</f>
        <v>1622882.8043</v>
      </c>
      <c r="E484" s="72"/>
      <c r="F484" s="72"/>
      <c r="G484" s="72"/>
      <c r="H484" s="73" t="s">
        <v>1127</v>
      </c>
      <c r="I484" s="72" t="s">
        <v>509</v>
      </c>
      <c r="J484" s="49">
        <v>44.7</v>
      </c>
      <c r="K484" s="72">
        <v>2020</v>
      </c>
      <c r="L484" s="49">
        <v>51.2</v>
      </c>
      <c r="M484" s="49">
        <v>60.7</v>
      </c>
      <c r="N484" s="72" t="s">
        <v>1253</v>
      </c>
      <c r="O484" s="72" t="s">
        <v>1128</v>
      </c>
      <c r="P484" s="72" t="s">
        <v>167</v>
      </c>
      <c r="Q484" s="72" t="s">
        <v>131</v>
      </c>
    </row>
    <row r="485" spans="1:17" ht="89.25" x14ac:dyDescent="0.25">
      <c r="A485" s="72">
        <v>1.1000000000000001</v>
      </c>
      <c r="B485" s="72">
        <v>5.0999999999999996</v>
      </c>
      <c r="C485" s="73" t="s">
        <v>1129</v>
      </c>
      <c r="D485" s="74">
        <f>SUM(D486:D491)</f>
        <v>1020</v>
      </c>
      <c r="E485" s="72"/>
      <c r="F485" s="72" t="s">
        <v>579</v>
      </c>
      <c r="G485" s="72" t="s">
        <v>1130</v>
      </c>
      <c r="H485" s="73" t="s">
        <v>1131</v>
      </c>
      <c r="I485" s="72" t="s">
        <v>509</v>
      </c>
      <c r="J485" s="80">
        <v>0</v>
      </c>
      <c r="K485" s="72">
        <v>2022</v>
      </c>
      <c r="L485" s="49">
        <v>100</v>
      </c>
      <c r="M485" s="49">
        <v>100</v>
      </c>
      <c r="N485" s="72" t="s">
        <v>1132</v>
      </c>
      <c r="O485" s="72" t="s">
        <v>1128</v>
      </c>
      <c r="P485" s="72" t="s">
        <v>167</v>
      </c>
      <c r="Q485" s="72" t="s">
        <v>131</v>
      </c>
    </row>
    <row r="486" spans="1:17" ht="76.5" x14ac:dyDescent="0.25">
      <c r="A486" s="130" t="s">
        <v>156</v>
      </c>
      <c r="B486" s="130" t="s">
        <v>454</v>
      </c>
      <c r="C486" s="131" t="s">
        <v>2309</v>
      </c>
      <c r="D486" s="132">
        <v>1000</v>
      </c>
      <c r="E486" s="130" t="s">
        <v>46</v>
      </c>
      <c r="F486" s="130" t="s">
        <v>131</v>
      </c>
      <c r="G486" s="130" t="s">
        <v>1130</v>
      </c>
      <c r="H486" s="131" t="s">
        <v>1133</v>
      </c>
      <c r="I486" s="130" t="s">
        <v>515</v>
      </c>
      <c r="J486" s="138" t="s">
        <v>516</v>
      </c>
      <c r="K486" s="130">
        <v>2022</v>
      </c>
      <c r="L486" s="138" t="s">
        <v>845</v>
      </c>
      <c r="M486" s="138" t="s">
        <v>845</v>
      </c>
      <c r="N486" s="130" t="s">
        <v>1134</v>
      </c>
      <c r="O486" s="130" t="s">
        <v>1128</v>
      </c>
      <c r="P486" s="130" t="s">
        <v>167</v>
      </c>
      <c r="Q486" s="130" t="s">
        <v>131</v>
      </c>
    </row>
    <row r="487" spans="1:17" ht="51" x14ac:dyDescent="0.25">
      <c r="A487" s="130" t="s">
        <v>40</v>
      </c>
      <c r="B487" s="130" t="s">
        <v>454</v>
      </c>
      <c r="C487" s="131" t="s">
        <v>1135</v>
      </c>
      <c r="D487" s="132">
        <v>10</v>
      </c>
      <c r="E487" s="130" t="s">
        <v>46</v>
      </c>
      <c r="F487" s="130" t="s">
        <v>131</v>
      </c>
      <c r="G487" s="130" t="s">
        <v>1136</v>
      </c>
      <c r="H487" s="131" t="s">
        <v>2469</v>
      </c>
      <c r="I487" s="130" t="s">
        <v>30</v>
      </c>
      <c r="J487" s="138">
        <v>76</v>
      </c>
      <c r="K487" s="130">
        <v>2022</v>
      </c>
      <c r="L487" s="138">
        <v>150</v>
      </c>
      <c r="M487" s="138">
        <v>150</v>
      </c>
      <c r="N487" s="130" t="s">
        <v>1137</v>
      </c>
      <c r="O487" s="130" t="s">
        <v>1949</v>
      </c>
      <c r="P487" s="130" t="s">
        <v>167</v>
      </c>
      <c r="Q487" s="130" t="s">
        <v>131</v>
      </c>
    </row>
    <row r="488" spans="1:17" ht="89.25" x14ac:dyDescent="0.25">
      <c r="A488" s="130" t="s">
        <v>162</v>
      </c>
      <c r="B488" s="130" t="s">
        <v>454</v>
      </c>
      <c r="C488" s="131" t="s">
        <v>1138</v>
      </c>
      <c r="D488" s="132">
        <v>5</v>
      </c>
      <c r="E488" s="130" t="s">
        <v>46</v>
      </c>
      <c r="F488" s="130" t="s">
        <v>131</v>
      </c>
      <c r="G488" s="130" t="s">
        <v>1136</v>
      </c>
      <c r="H488" s="131" t="s">
        <v>1139</v>
      </c>
      <c r="I488" s="130" t="s">
        <v>515</v>
      </c>
      <c r="J488" s="138" t="s">
        <v>516</v>
      </c>
      <c r="K488" s="130">
        <v>2022</v>
      </c>
      <c r="L488" s="138" t="s">
        <v>522</v>
      </c>
      <c r="M488" s="138" t="s">
        <v>845</v>
      </c>
      <c r="N488" s="130" t="s">
        <v>1140</v>
      </c>
      <c r="O488" s="130" t="s">
        <v>1950</v>
      </c>
      <c r="P488" s="130" t="s">
        <v>1951</v>
      </c>
      <c r="Q488" s="130" t="s">
        <v>131</v>
      </c>
    </row>
    <row r="489" spans="1:17" ht="89.25" x14ac:dyDescent="0.25">
      <c r="A489" s="130" t="s">
        <v>177</v>
      </c>
      <c r="B489" s="130" t="s">
        <v>454</v>
      </c>
      <c r="C489" s="131" t="s">
        <v>1142</v>
      </c>
      <c r="D489" s="132"/>
      <c r="E489" s="130"/>
      <c r="F489" s="130" t="s">
        <v>1143</v>
      </c>
      <c r="G489" s="130" t="s">
        <v>140</v>
      </c>
      <c r="H489" s="131" t="s">
        <v>1144</v>
      </c>
      <c r="I489" s="130" t="s">
        <v>515</v>
      </c>
      <c r="J489" s="138" t="s">
        <v>516</v>
      </c>
      <c r="K489" s="130">
        <v>2022</v>
      </c>
      <c r="L489" s="138" t="s">
        <v>522</v>
      </c>
      <c r="M489" s="138" t="s">
        <v>1145</v>
      </c>
      <c r="N489" s="130" t="s">
        <v>1146</v>
      </c>
      <c r="O489" s="130" t="s">
        <v>1950</v>
      </c>
      <c r="P489" s="130" t="s">
        <v>188</v>
      </c>
      <c r="Q489" s="130" t="s">
        <v>1143</v>
      </c>
    </row>
    <row r="490" spans="1:17" ht="89.25" x14ac:dyDescent="0.25">
      <c r="A490" s="130" t="s">
        <v>183</v>
      </c>
      <c r="B490" s="130" t="s">
        <v>1141</v>
      </c>
      <c r="C490" s="131" t="s">
        <v>1147</v>
      </c>
      <c r="D490" s="132"/>
      <c r="E490" s="130"/>
      <c r="F490" s="130" t="s">
        <v>1148</v>
      </c>
      <c r="G490" s="130" t="s">
        <v>131</v>
      </c>
      <c r="H490" s="131" t="s">
        <v>2467</v>
      </c>
      <c r="I490" s="130" t="s">
        <v>38</v>
      </c>
      <c r="J490" s="133">
        <v>575</v>
      </c>
      <c r="K490" s="130" t="s">
        <v>1149</v>
      </c>
      <c r="L490" s="133">
        <v>0</v>
      </c>
      <c r="M490" s="133">
        <v>0</v>
      </c>
      <c r="N490" s="130" t="s">
        <v>1150</v>
      </c>
      <c r="O490" s="130" t="s">
        <v>1151</v>
      </c>
      <c r="P490" s="130" t="s">
        <v>188</v>
      </c>
      <c r="Q490" s="130" t="s">
        <v>1148</v>
      </c>
    </row>
    <row r="491" spans="1:17" ht="76.5" x14ac:dyDescent="0.25">
      <c r="A491" s="130" t="s">
        <v>1152</v>
      </c>
      <c r="B491" s="130" t="s">
        <v>454</v>
      </c>
      <c r="C491" s="131" t="s">
        <v>1153</v>
      </c>
      <c r="D491" s="132">
        <v>5</v>
      </c>
      <c r="E491" s="130" t="s">
        <v>46</v>
      </c>
      <c r="F491" s="130" t="s">
        <v>1148</v>
      </c>
      <c r="G491" s="130" t="s">
        <v>131</v>
      </c>
      <c r="H491" s="131" t="s">
        <v>1154</v>
      </c>
      <c r="I491" s="130" t="s">
        <v>509</v>
      </c>
      <c r="J491" s="138">
        <v>40</v>
      </c>
      <c r="K491" s="130">
        <v>2022</v>
      </c>
      <c r="L491" s="138">
        <v>100</v>
      </c>
      <c r="M491" s="138">
        <v>100</v>
      </c>
      <c r="N491" s="130" t="s">
        <v>1150</v>
      </c>
      <c r="O491" s="130" t="s">
        <v>1155</v>
      </c>
      <c r="P491" s="130" t="s">
        <v>167</v>
      </c>
      <c r="Q491" s="130" t="s">
        <v>1143</v>
      </c>
    </row>
    <row r="492" spans="1:17" ht="38.25" x14ac:dyDescent="0.25">
      <c r="A492" s="72">
        <v>1.2</v>
      </c>
      <c r="B492" s="72">
        <v>5.0999999999999996</v>
      </c>
      <c r="C492" s="73" t="s">
        <v>1156</v>
      </c>
      <c r="D492" s="74">
        <f>SUM(D493:D509)</f>
        <v>1161590.1043</v>
      </c>
      <c r="E492" s="72"/>
      <c r="F492" s="72" t="s">
        <v>579</v>
      </c>
      <c r="G492" s="72" t="s">
        <v>1130</v>
      </c>
      <c r="H492" s="73" t="s">
        <v>1131</v>
      </c>
      <c r="I492" s="72" t="s">
        <v>509</v>
      </c>
      <c r="J492" s="80">
        <v>0</v>
      </c>
      <c r="K492" s="72">
        <v>2022</v>
      </c>
      <c r="L492" s="49">
        <v>100</v>
      </c>
      <c r="M492" s="49">
        <v>100</v>
      </c>
      <c r="N492" s="72" t="s">
        <v>1150</v>
      </c>
      <c r="O492" s="72" t="s">
        <v>1157</v>
      </c>
      <c r="P492" s="72" t="s">
        <v>1158</v>
      </c>
      <c r="Q492" s="72" t="s">
        <v>1159</v>
      </c>
    </row>
    <row r="493" spans="1:17" ht="63.75" x14ac:dyDescent="0.25">
      <c r="A493" s="130" t="s">
        <v>197</v>
      </c>
      <c r="B493" s="349" t="s">
        <v>464</v>
      </c>
      <c r="C493" s="131" t="s">
        <v>2311</v>
      </c>
      <c r="D493" s="132">
        <v>27212.44</v>
      </c>
      <c r="E493" s="130" t="s">
        <v>46</v>
      </c>
      <c r="F493" s="130" t="s">
        <v>1160</v>
      </c>
      <c r="G493" s="130" t="s">
        <v>1161</v>
      </c>
      <c r="H493" s="131" t="s">
        <v>2470</v>
      </c>
      <c r="I493" s="130" t="s">
        <v>30</v>
      </c>
      <c r="J493" s="133">
        <v>504</v>
      </c>
      <c r="K493" s="130">
        <v>2022</v>
      </c>
      <c r="L493" s="159">
        <v>699</v>
      </c>
      <c r="M493" s="159">
        <v>780</v>
      </c>
      <c r="N493" s="130" t="s">
        <v>1955</v>
      </c>
      <c r="O493" s="130" t="s">
        <v>1956</v>
      </c>
      <c r="P493" s="130" t="s">
        <v>167</v>
      </c>
      <c r="Q493" s="130" t="s">
        <v>1160</v>
      </c>
    </row>
    <row r="494" spans="1:17" ht="76.5" x14ac:dyDescent="0.25">
      <c r="A494" s="130" t="s">
        <v>564</v>
      </c>
      <c r="B494" s="349"/>
      <c r="C494" s="131" t="s">
        <v>2314</v>
      </c>
      <c r="D494" s="132"/>
      <c r="E494" s="130"/>
      <c r="F494" s="130" t="s">
        <v>1160</v>
      </c>
      <c r="G494" s="130" t="s">
        <v>154</v>
      </c>
      <c r="H494" s="131" t="s">
        <v>2471</v>
      </c>
      <c r="I494" s="130" t="s">
        <v>30</v>
      </c>
      <c r="J494" s="133" t="s">
        <v>1163</v>
      </c>
      <c r="K494" s="130">
        <v>2022</v>
      </c>
      <c r="L494" s="133" t="s">
        <v>1164</v>
      </c>
      <c r="M494" s="133">
        <v>3</v>
      </c>
      <c r="N494" s="130" t="s">
        <v>1165</v>
      </c>
      <c r="O494" s="349" t="s">
        <v>1157</v>
      </c>
      <c r="P494" s="130" t="s">
        <v>1158</v>
      </c>
      <c r="Q494" s="130" t="s">
        <v>1160</v>
      </c>
    </row>
    <row r="495" spans="1:17" ht="89.25" x14ac:dyDescent="0.25">
      <c r="A495" s="130" t="s">
        <v>1166</v>
      </c>
      <c r="B495" s="349"/>
      <c r="C495" s="131" t="s">
        <v>1167</v>
      </c>
      <c r="D495" s="132">
        <v>100</v>
      </c>
      <c r="E495" s="130" t="s">
        <v>46</v>
      </c>
      <c r="F495" s="130" t="s">
        <v>1160</v>
      </c>
      <c r="G495" s="130" t="s">
        <v>154</v>
      </c>
      <c r="H495" s="131" t="s">
        <v>1168</v>
      </c>
      <c r="I495" s="130" t="s">
        <v>30</v>
      </c>
      <c r="J495" s="133">
        <v>0</v>
      </c>
      <c r="K495" s="130">
        <v>2022</v>
      </c>
      <c r="L495" s="133">
        <v>1</v>
      </c>
      <c r="M495" s="133">
        <v>1</v>
      </c>
      <c r="N495" s="130" t="s">
        <v>1169</v>
      </c>
      <c r="O495" s="349"/>
      <c r="P495" s="130" t="s">
        <v>167</v>
      </c>
      <c r="Q495" s="130" t="s">
        <v>1160</v>
      </c>
    </row>
    <row r="496" spans="1:17" ht="76.5" x14ac:dyDescent="0.25">
      <c r="A496" s="130" t="s">
        <v>847</v>
      </c>
      <c r="B496" s="349"/>
      <c r="C496" s="131" t="s">
        <v>2315</v>
      </c>
      <c r="D496" s="193">
        <v>1049526</v>
      </c>
      <c r="E496" s="130" t="s">
        <v>46</v>
      </c>
      <c r="F496" s="130" t="s">
        <v>1170</v>
      </c>
      <c r="G496" s="130" t="s">
        <v>131</v>
      </c>
      <c r="H496" s="131" t="s">
        <v>1174</v>
      </c>
      <c r="I496" s="130" t="s">
        <v>167</v>
      </c>
      <c r="J496" s="133" t="s">
        <v>1175</v>
      </c>
      <c r="K496" s="130">
        <v>2022</v>
      </c>
      <c r="L496" s="133">
        <v>300</v>
      </c>
      <c r="M496" s="133">
        <v>100</v>
      </c>
      <c r="N496" s="130" t="s">
        <v>1172</v>
      </c>
      <c r="O496" s="349"/>
      <c r="P496" s="130" t="s">
        <v>1158</v>
      </c>
      <c r="Q496" s="130" t="s">
        <v>1170</v>
      </c>
    </row>
    <row r="497" spans="1:17" ht="63.75" x14ac:dyDescent="0.25">
      <c r="A497" s="130" t="s">
        <v>1173</v>
      </c>
      <c r="B497" s="349"/>
      <c r="C497" s="131" t="s">
        <v>2317</v>
      </c>
      <c r="D497" s="132">
        <v>75196.664300000004</v>
      </c>
      <c r="E497" s="130" t="s">
        <v>46</v>
      </c>
      <c r="F497" s="130" t="s">
        <v>1160</v>
      </c>
      <c r="G497" s="130"/>
      <c r="H497" s="131" t="s">
        <v>1171</v>
      </c>
      <c r="I497" s="130" t="s">
        <v>167</v>
      </c>
      <c r="J497" s="133">
        <v>75196.664300000004</v>
      </c>
      <c r="K497" s="130">
        <v>2022</v>
      </c>
      <c r="L497" s="133">
        <v>125816.77</v>
      </c>
      <c r="M497" s="133">
        <v>134415.432</v>
      </c>
      <c r="N497" s="130" t="s">
        <v>1176</v>
      </c>
      <c r="O497" s="130" t="s">
        <v>1177</v>
      </c>
      <c r="P497" s="130" t="s">
        <v>167</v>
      </c>
      <c r="Q497" s="130" t="s">
        <v>1160</v>
      </c>
    </row>
    <row r="498" spans="1:17" ht="102" x14ac:dyDescent="0.25">
      <c r="A498" s="130" t="s">
        <v>1178</v>
      </c>
      <c r="B498" s="349"/>
      <c r="C498" s="131" t="s">
        <v>2319</v>
      </c>
      <c r="D498" s="132">
        <v>5</v>
      </c>
      <c r="E498" s="130" t="s">
        <v>46</v>
      </c>
      <c r="F498" s="130" t="s">
        <v>1160</v>
      </c>
      <c r="G498" s="130" t="s">
        <v>47</v>
      </c>
      <c r="H498" s="131" t="s">
        <v>1179</v>
      </c>
      <c r="I498" s="130" t="s">
        <v>30</v>
      </c>
      <c r="J498" s="133">
        <v>0</v>
      </c>
      <c r="K498" s="130">
        <v>2022</v>
      </c>
      <c r="L498" s="133">
        <v>1</v>
      </c>
      <c r="M498" s="133">
        <v>1</v>
      </c>
      <c r="N498" s="130" t="s">
        <v>1180</v>
      </c>
      <c r="O498" s="349" t="s">
        <v>1157</v>
      </c>
      <c r="P498" s="130" t="s">
        <v>167</v>
      </c>
      <c r="Q498" s="130" t="s">
        <v>1160</v>
      </c>
    </row>
    <row r="499" spans="1:17" ht="76.5" x14ac:dyDescent="0.25">
      <c r="A499" s="130" t="s">
        <v>1181</v>
      </c>
      <c r="B499" s="349"/>
      <c r="C499" s="131" t="s">
        <v>2321</v>
      </c>
      <c r="D499" s="132"/>
      <c r="E499" s="130"/>
      <c r="F499" s="130" t="s">
        <v>1160</v>
      </c>
      <c r="G499" s="130"/>
      <c r="H499" s="131" t="s">
        <v>1182</v>
      </c>
      <c r="I499" s="130" t="s">
        <v>30</v>
      </c>
      <c r="J499" s="133" t="s">
        <v>1183</v>
      </c>
      <c r="K499" s="130">
        <v>2022</v>
      </c>
      <c r="L499" s="133">
        <v>1</v>
      </c>
      <c r="M499" s="133"/>
      <c r="N499" s="130" t="s">
        <v>1184</v>
      </c>
      <c r="O499" s="349"/>
      <c r="P499" s="130" t="s">
        <v>167</v>
      </c>
      <c r="Q499" s="130" t="s">
        <v>1160</v>
      </c>
    </row>
    <row r="500" spans="1:17" ht="127.5" x14ac:dyDescent="0.25">
      <c r="A500" s="130" t="s">
        <v>1185</v>
      </c>
      <c r="B500" s="349"/>
      <c r="C500" s="175" t="s">
        <v>2322</v>
      </c>
      <c r="D500" s="132">
        <v>1190</v>
      </c>
      <c r="E500" s="130" t="s">
        <v>46</v>
      </c>
      <c r="F500" s="130" t="s">
        <v>1160</v>
      </c>
      <c r="G500" s="130" t="s">
        <v>122</v>
      </c>
      <c r="H500" s="131" t="s">
        <v>1186</v>
      </c>
      <c r="I500" s="130" t="s">
        <v>167</v>
      </c>
      <c r="J500" s="133" t="s">
        <v>1187</v>
      </c>
      <c r="K500" s="130">
        <v>2022</v>
      </c>
      <c r="L500" s="133">
        <v>12000</v>
      </c>
      <c r="M500" s="133">
        <v>12000</v>
      </c>
      <c r="N500" s="130" t="s">
        <v>1188</v>
      </c>
      <c r="O500" s="130" t="s">
        <v>1177</v>
      </c>
      <c r="P500" s="130" t="s">
        <v>167</v>
      </c>
      <c r="Q500" s="130" t="s">
        <v>1160</v>
      </c>
    </row>
    <row r="501" spans="1:17" ht="165.75" x14ac:dyDescent="0.25">
      <c r="A501" s="130" t="s">
        <v>1189</v>
      </c>
      <c r="B501" s="349"/>
      <c r="C501" s="131" t="s">
        <v>2323</v>
      </c>
      <c r="D501" s="132">
        <v>250</v>
      </c>
      <c r="E501" s="130" t="s">
        <v>46</v>
      </c>
      <c r="F501" s="130" t="s">
        <v>1190</v>
      </c>
      <c r="G501" s="130" t="s">
        <v>131</v>
      </c>
      <c r="H501" s="131" t="s">
        <v>1191</v>
      </c>
      <c r="I501" s="130" t="s">
        <v>18</v>
      </c>
      <c r="J501" s="138">
        <v>77.8</v>
      </c>
      <c r="K501" s="130">
        <v>2022</v>
      </c>
      <c r="L501" s="138">
        <v>90</v>
      </c>
      <c r="M501" s="138">
        <v>100</v>
      </c>
      <c r="N501" s="130" t="s">
        <v>1959</v>
      </c>
      <c r="O501" s="349" t="s">
        <v>1157</v>
      </c>
      <c r="P501" s="130" t="s">
        <v>1192</v>
      </c>
      <c r="Q501" s="130" t="s">
        <v>1190</v>
      </c>
    </row>
    <row r="502" spans="1:17" ht="51" x14ac:dyDescent="0.25">
      <c r="A502" s="130" t="s">
        <v>52</v>
      </c>
      <c r="B502" s="349"/>
      <c r="C502" s="131" t="s">
        <v>1193</v>
      </c>
      <c r="D502" s="132">
        <v>10</v>
      </c>
      <c r="E502" s="130" t="s">
        <v>46</v>
      </c>
      <c r="F502" s="130" t="s">
        <v>1190</v>
      </c>
      <c r="G502" s="130" t="s">
        <v>1194</v>
      </c>
      <c r="H502" s="131" t="s">
        <v>1195</v>
      </c>
      <c r="I502" s="130" t="s">
        <v>30</v>
      </c>
      <c r="J502" s="133">
        <v>0</v>
      </c>
      <c r="K502" s="130">
        <v>2022</v>
      </c>
      <c r="L502" s="133">
        <v>1</v>
      </c>
      <c r="M502" s="133">
        <v>1</v>
      </c>
      <c r="N502" s="130" t="s">
        <v>1196</v>
      </c>
      <c r="O502" s="349"/>
      <c r="P502" s="130" t="s">
        <v>167</v>
      </c>
      <c r="Q502" s="130" t="s">
        <v>1190</v>
      </c>
    </row>
    <row r="503" spans="1:17" ht="102" x14ac:dyDescent="0.25">
      <c r="A503" s="130" t="s">
        <v>1197</v>
      </c>
      <c r="B503" s="349"/>
      <c r="C503" s="131" t="s">
        <v>2324</v>
      </c>
      <c r="D503" s="132">
        <v>20</v>
      </c>
      <c r="E503" s="130" t="s">
        <v>46</v>
      </c>
      <c r="F503" s="130" t="s">
        <v>1198</v>
      </c>
      <c r="G503" s="130"/>
      <c r="H503" s="131" t="s">
        <v>1199</v>
      </c>
      <c r="I503" s="130" t="s">
        <v>30</v>
      </c>
      <c r="J503" s="133">
        <v>0</v>
      </c>
      <c r="K503" s="130">
        <v>2022</v>
      </c>
      <c r="L503" s="133">
        <v>2</v>
      </c>
      <c r="M503" s="133"/>
      <c r="N503" s="130" t="s">
        <v>1200</v>
      </c>
      <c r="O503" s="130" t="s">
        <v>1177</v>
      </c>
      <c r="P503" s="130" t="s">
        <v>167</v>
      </c>
      <c r="Q503" s="130" t="s">
        <v>1201</v>
      </c>
    </row>
    <row r="504" spans="1:17" ht="49.5" customHeight="1" x14ac:dyDescent="0.25">
      <c r="A504" s="349" t="s">
        <v>1202</v>
      </c>
      <c r="B504" s="349"/>
      <c r="C504" s="393" t="s">
        <v>1203</v>
      </c>
      <c r="D504" s="387">
        <v>3810</v>
      </c>
      <c r="E504" s="349" t="s">
        <v>46</v>
      </c>
      <c r="F504" s="349" t="s">
        <v>1160</v>
      </c>
      <c r="G504" s="349" t="s">
        <v>1204</v>
      </c>
      <c r="H504" s="351" t="s">
        <v>1205</v>
      </c>
      <c r="I504" s="349" t="s">
        <v>18</v>
      </c>
      <c r="J504" s="412">
        <v>23.6</v>
      </c>
      <c r="K504" s="349">
        <v>2022</v>
      </c>
      <c r="L504" s="412">
        <v>25</v>
      </c>
      <c r="M504" s="412">
        <v>30</v>
      </c>
      <c r="N504" s="349" t="s">
        <v>1206</v>
      </c>
      <c r="O504" s="349" t="s">
        <v>1157</v>
      </c>
      <c r="P504" s="349" t="s">
        <v>167</v>
      </c>
      <c r="Q504" s="349" t="s">
        <v>1160</v>
      </c>
    </row>
    <row r="505" spans="1:17" x14ac:dyDescent="0.25">
      <c r="A505" s="349"/>
      <c r="B505" s="349"/>
      <c r="C505" s="393"/>
      <c r="D505" s="387"/>
      <c r="E505" s="349"/>
      <c r="F505" s="349"/>
      <c r="G505" s="349"/>
      <c r="H505" s="351"/>
      <c r="I505" s="349"/>
      <c r="J505" s="412"/>
      <c r="K505" s="349"/>
      <c r="L505" s="412"/>
      <c r="M505" s="412"/>
      <c r="N505" s="349"/>
      <c r="O505" s="349"/>
      <c r="P505" s="349"/>
      <c r="Q505" s="349"/>
    </row>
    <row r="506" spans="1:17" ht="51" x14ac:dyDescent="0.25">
      <c r="A506" s="349" t="s">
        <v>1207</v>
      </c>
      <c r="B506" s="349"/>
      <c r="C506" s="351" t="s">
        <v>2326</v>
      </c>
      <c r="D506" s="132">
        <v>2910</v>
      </c>
      <c r="E506" s="161" t="s">
        <v>46</v>
      </c>
      <c r="F506" s="349" t="s">
        <v>1160</v>
      </c>
      <c r="G506" s="349" t="s">
        <v>1204</v>
      </c>
      <c r="H506" s="131" t="s">
        <v>1208</v>
      </c>
      <c r="I506" s="130" t="s">
        <v>18</v>
      </c>
      <c r="J506" s="138">
        <v>29.05</v>
      </c>
      <c r="K506" s="130">
        <v>2021</v>
      </c>
      <c r="L506" s="138">
        <v>36</v>
      </c>
      <c r="M506" s="138">
        <v>50</v>
      </c>
      <c r="N506" s="130" t="s">
        <v>1206</v>
      </c>
      <c r="O506" s="130"/>
      <c r="P506" s="130" t="s">
        <v>167</v>
      </c>
      <c r="Q506" s="130" t="s">
        <v>1160</v>
      </c>
    </row>
    <row r="507" spans="1:17" ht="89.25" x14ac:dyDescent="0.25">
      <c r="A507" s="349"/>
      <c r="B507" s="349"/>
      <c r="C507" s="351"/>
      <c r="D507" s="132">
        <v>1000</v>
      </c>
      <c r="E507" s="161" t="s">
        <v>46</v>
      </c>
      <c r="F507" s="349"/>
      <c r="G507" s="349"/>
      <c r="H507" s="131" t="s">
        <v>1209</v>
      </c>
      <c r="I507" s="130" t="s">
        <v>30</v>
      </c>
      <c r="J507" s="133" t="s">
        <v>1210</v>
      </c>
      <c r="K507" s="130">
        <v>2022</v>
      </c>
      <c r="L507" s="133" t="s">
        <v>1211</v>
      </c>
      <c r="M507" s="133" t="s">
        <v>1211</v>
      </c>
      <c r="N507" s="130" t="s">
        <v>1212</v>
      </c>
      <c r="O507" s="349" t="s">
        <v>1157</v>
      </c>
      <c r="P507" s="130" t="s">
        <v>167</v>
      </c>
      <c r="Q507" s="130" t="s">
        <v>1160</v>
      </c>
    </row>
    <row r="508" spans="1:17" ht="63.75" x14ac:dyDescent="0.25">
      <c r="A508" s="130" t="s">
        <v>1213</v>
      </c>
      <c r="B508" s="349"/>
      <c r="C508" s="131" t="s">
        <v>2327</v>
      </c>
      <c r="D508" s="132">
        <v>10</v>
      </c>
      <c r="E508" s="161" t="s">
        <v>46</v>
      </c>
      <c r="F508" s="130" t="s">
        <v>1160</v>
      </c>
      <c r="G508" s="130"/>
      <c r="H508" s="131" t="s">
        <v>1162</v>
      </c>
      <c r="I508" s="130" t="s">
        <v>30</v>
      </c>
      <c r="J508" s="133" t="s">
        <v>1163</v>
      </c>
      <c r="K508" s="130">
        <v>2022</v>
      </c>
      <c r="L508" s="133" t="s">
        <v>1164</v>
      </c>
      <c r="M508" s="133">
        <v>3</v>
      </c>
      <c r="N508" s="130" t="s">
        <v>1184</v>
      </c>
      <c r="O508" s="349"/>
      <c r="P508" s="130" t="s">
        <v>167</v>
      </c>
      <c r="Q508" s="349" t="s">
        <v>1160</v>
      </c>
    </row>
    <row r="509" spans="1:17" ht="76.5" x14ac:dyDescent="0.25">
      <c r="A509" s="130" t="s">
        <v>1214</v>
      </c>
      <c r="B509" s="349"/>
      <c r="C509" s="131" t="s">
        <v>2328</v>
      </c>
      <c r="D509" s="132">
        <v>350</v>
      </c>
      <c r="E509" s="130" t="s">
        <v>46</v>
      </c>
      <c r="F509" s="130" t="s">
        <v>1160</v>
      </c>
      <c r="G509" s="130" t="s">
        <v>1215</v>
      </c>
      <c r="H509" s="131" t="s">
        <v>1216</v>
      </c>
      <c r="I509" s="130" t="s">
        <v>509</v>
      </c>
      <c r="J509" s="138">
        <v>52</v>
      </c>
      <c r="K509" s="130">
        <v>2021</v>
      </c>
      <c r="L509" s="138">
        <v>60</v>
      </c>
      <c r="M509" s="138">
        <v>65</v>
      </c>
      <c r="N509" s="130" t="s">
        <v>1217</v>
      </c>
      <c r="O509" s="130" t="s">
        <v>1218</v>
      </c>
      <c r="P509" s="130" t="s">
        <v>167</v>
      </c>
      <c r="Q509" s="349"/>
    </row>
    <row r="510" spans="1:17" ht="63.75" x14ac:dyDescent="0.25">
      <c r="A510" s="72">
        <v>1.3</v>
      </c>
      <c r="B510" s="72">
        <v>5.2</v>
      </c>
      <c r="C510" s="73" t="s">
        <v>1219</v>
      </c>
      <c r="D510" s="74">
        <f>SUM(D511:D512)</f>
        <v>7010</v>
      </c>
      <c r="E510" s="72"/>
      <c r="F510" s="72" t="s">
        <v>579</v>
      </c>
      <c r="G510" s="72" t="s">
        <v>1130</v>
      </c>
      <c r="H510" s="73" t="s">
        <v>1131</v>
      </c>
      <c r="I510" s="72" t="s">
        <v>509</v>
      </c>
      <c r="J510" s="80">
        <v>0</v>
      </c>
      <c r="K510" s="72">
        <v>2022</v>
      </c>
      <c r="L510" s="49">
        <v>100</v>
      </c>
      <c r="M510" s="49">
        <v>100</v>
      </c>
      <c r="N510" s="72"/>
      <c r="O510" s="72"/>
      <c r="P510" s="130" t="s">
        <v>167</v>
      </c>
      <c r="Q510" s="72"/>
    </row>
    <row r="511" spans="1:17" ht="165.75" x14ac:dyDescent="0.25">
      <c r="A511" s="130" t="s">
        <v>212</v>
      </c>
      <c r="B511" s="349" t="s">
        <v>490</v>
      </c>
      <c r="C511" s="131" t="s">
        <v>1220</v>
      </c>
      <c r="D511" s="132">
        <v>7000</v>
      </c>
      <c r="E511" s="130" t="s">
        <v>46</v>
      </c>
      <c r="F511" s="130" t="s">
        <v>1136</v>
      </c>
      <c r="G511" s="130" t="s">
        <v>1130</v>
      </c>
      <c r="H511" s="131" t="s">
        <v>2472</v>
      </c>
      <c r="I511" s="130" t="s">
        <v>30</v>
      </c>
      <c r="J511" s="133">
        <v>330</v>
      </c>
      <c r="K511" s="130">
        <v>2022</v>
      </c>
      <c r="L511" s="133">
        <v>200</v>
      </c>
      <c r="M511" s="133">
        <v>108</v>
      </c>
      <c r="N511" s="349" t="s">
        <v>1221</v>
      </c>
      <c r="O511" s="349" t="s">
        <v>1222</v>
      </c>
      <c r="P511" s="130" t="s">
        <v>167</v>
      </c>
      <c r="Q511" s="130" t="s">
        <v>1136</v>
      </c>
    </row>
    <row r="512" spans="1:17" ht="63.75" x14ac:dyDescent="0.25">
      <c r="A512" s="130" t="s">
        <v>219</v>
      </c>
      <c r="B512" s="349"/>
      <c r="C512" s="187" t="s">
        <v>1223</v>
      </c>
      <c r="D512" s="132">
        <v>10</v>
      </c>
      <c r="E512" s="130" t="s">
        <v>46</v>
      </c>
      <c r="F512" s="130" t="s">
        <v>1224</v>
      </c>
      <c r="G512" s="130" t="s">
        <v>1225</v>
      </c>
      <c r="H512" s="131" t="s">
        <v>1226</v>
      </c>
      <c r="I512" s="130" t="s">
        <v>515</v>
      </c>
      <c r="J512" s="138" t="s">
        <v>516</v>
      </c>
      <c r="K512" s="130">
        <v>2022</v>
      </c>
      <c r="L512" s="138" t="s">
        <v>1227</v>
      </c>
      <c r="M512" s="138" t="s">
        <v>845</v>
      </c>
      <c r="N512" s="349"/>
      <c r="O512" s="349"/>
      <c r="P512" s="130" t="s">
        <v>167</v>
      </c>
      <c r="Q512" s="130" t="s">
        <v>1224</v>
      </c>
    </row>
    <row r="513" spans="1:17" ht="51" x14ac:dyDescent="0.25">
      <c r="A513" s="72">
        <v>1.4</v>
      </c>
      <c r="B513" s="72">
        <v>5.2</v>
      </c>
      <c r="C513" s="186" t="s">
        <v>1228</v>
      </c>
      <c r="D513" s="74"/>
      <c r="E513" s="72"/>
      <c r="F513" s="72" t="s">
        <v>579</v>
      </c>
      <c r="G513" s="72" t="s">
        <v>1130</v>
      </c>
      <c r="H513" s="73" t="s">
        <v>1131</v>
      </c>
      <c r="I513" s="72" t="s">
        <v>509</v>
      </c>
      <c r="J513" s="80">
        <v>0</v>
      </c>
      <c r="K513" s="72">
        <v>2022</v>
      </c>
      <c r="L513" s="49">
        <v>100</v>
      </c>
      <c r="M513" s="49">
        <v>100</v>
      </c>
      <c r="N513" s="72"/>
      <c r="O513" s="72"/>
      <c r="P513" s="130" t="s">
        <v>167</v>
      </c>
      <c r="Q513" s="72"/>
    </row>
    <row r="514" spans="1:17" ht="102" x14ac:dyDescent="0.25">
      <c r="A514" s="130" t="s">
        <v>45</v>
      </c>
      <c r="B514" s="349" t="s">
        <v>485</v>
      </c>
      <c r="C514" s="131" t="s">
        <v>1229</v>
      </c>
      <c r="D514" s="132"/>
      <c r="E514" s="130"/>
      <c r="F514" s="130" t="s">
        <v>1230</v>
      </c>
      <c r="G514" s="130" t="s">
        <v>1136</v>
      </c>
      <c r="H514" s="131" t="s">
        <v>1231</v>
      </c>
      <c r="I514" s="130" t="s">
        <v>515</v>
      </c>
      <c r="J514" s="138" t="s">
        <v>516</v>
      </c>
      <c r="K514" s="130">
        <v>2022</v>
      </c>
      <c r="L514" s="138" t="s">
        <v>1227</v>
      </c>
      <c r="M514" s="138" t="s">
        <v>845</v>
      </c>
      <c r="N514" s="349" t="s">
        <v>1960</v>
      </c>
      <c r="O514" s="349" t="s">
        <v>1157</v>
      </c>
      <c r="P514" s="349" t="s">
        <v>1158</v>
      </c>
      <c r="Q514" s="130" t="s">
        <v>1230</v>
      </c>
    </row>
    <row r="515" spans="1:17" ht="102" x14ac:dyDescent="0.25">
      <c r="A515" s="130" t="s">
        <v>251</v>
      </c>
      <c r="B515" s="349"/>
      <c r="C515" s="131" t="s">
        <v>1232</v>
      </c>
      <c r="D515" s="132"/>
      <c r="E515" s="130"/>
      <c r="F515" s="130" t="s">
        <v>131</v>
      </c>
      <c r="G515" s="130"/>
      <c r="H515" s="131" t="s">
        <v>1233</v>
      </c>
      <c r="I515" s="130" t="s">
        <v>515</v>
      </c>
      <c r="J515" s="138" t="s">
        <v>516</v>
      </c>
      <c r="K515" s="130">
        <v>2022</v>
      </c>
      <c r="L515" s="138" t="s">
        <v>1227</v>
      </c>
      <c r="M515" s="138" t="s">
        <v>845</v>
      </c>
      <c r="N515" s="349"/>
      <c r="O515" s="349"/>
      <c r="P515" s="349"/>
      <c r="Q515" s="130" t="s">
        <v>131</v>
      </c>
    </row>
    <row r="516" spans="1:17" ht="89.25" x14ac:dyDescent="0.25">
      <c r="A516" s="72">
        <v>1.5</v>
      </c>
      <c r="B516" s="72">
        <v>7.1</v>
      </c>
      <c r="C516" s="73" t="s">
        <v>16</v>
      </c>
      <c r="D516" s="74">
        <f>SUM(D517:D520)</f>
        <v>453157.7</v>
      </c>
      <c r="E516" s="72"/>
      <c r="F516" s="72" t="s">
        <v>2678</v>
      </c>
      <c r="G516" s="72" t="s">
        <v>154</v>
      </c>
      <c r="H516" s="73" t="s">
        <v>1234</v>
      </c>
      <c r="I516" s="72" t="s">
        <v>18</v>
      </c>
      <c r="J516" s="49">
        <v>80</v>
      </c>
      <c r="K516" s="72">
        <v>2022</v>
      </c>
      <c r="L516" s="49">
        <v>85</v>
      </c>
      <c r="M516" s="49">
        <v>90</v>
      </c>
      <c r="N516" s="72" t="s">
        <v>19</v>
      </c>
      <c r="O516" s="72" t="s">
        <v>20</v>
      </c>
      <c r="P516" s="72" t="s">
        <v>167</v>
      </c>
      <c r="Q516" s="72" t="s">
        <v>15</v>
      </c>
    </row>
    <row r="517" spans="1:17" ht="140.25" x14ac:dyDescent="0.25">
      <c r="A517" s="130" t="s">
        <v>21</v>
      </c>
      <c r="B517" s="130" t="s">
        <v>22</v>
      </c>
      <c r="C517" s="131" t="s">
        <v>1235</v>
      </c>
      <c r="D517" s="132">
        <v>7639</v>
      </c>
      <c r="E517" s="130" t="s">
        <v>17</v>
      </c>
      <c r="F517" s="130" t="s">
        <v>15</v>
      </c>
      <c r="G517" s="130" t="s">
        <v>1236</v>
      </c>
      <c r="H517" s="131" t="s">
        <v>1234</v>
      </c>
      <c r="I517" s="130" t="s">
        <v>18</v>
      </c>
      <c r="J517" s="138">
        <v>10</v>
      </c>
      <c r="K517" s="130">
        <v>2022</v>
      </c>
      <c r="L517" s="138">
        <v>20</v>
      </c>
      <c r="M517" s="138">
        <v>30</v>
      </c>
      <c r="N517" s="130" t="s">
        <v>1961</v>
      </c>
      <c r="O517" s="130" t="s">
        <v>20</v>
      </c>
      <c r="P517" s="130" t="s">
        <v>167</v>
      </c>
      <c r="Q517" s="130" t="s">
        <v>15</v>
      </c>
    </row>
    <row r="518" spans="1:17" ht="102" x14ac:dyDescent="0.25">
      <c r="A518" s="130" t="s">
        <v>23</v>
      </c>
      <c r="B518" s="130" t="s">
        <v>24</v>
      </c>
      <c r="C518" s="131" t="s">
        <v>2329</v>
      </c>
      <c r="D518" s="132">
        <v>430961.7</v>
      </c>
      <c r="E518" s="130" t="s">
        <v>17</v>
      </c>
      <c r="F518" s="130" t="s">
        <v>15</v>
      </c>
      <c r="G518" s="130" t="s">
        <v>1237</v>
      </c>
      <c r="H518" s="131" t="s">
        <v>2474</v>
      </c>
      <c r="I518" s="130" t="s">
        <v>18</v>
      </c>
      <c r="J518" s="138">
        <v>20</v>
      </c>
      <c r="K518" s="130">
        <v>2022</v>
      </c>
      <c r="L518" s="138">
        <v>25</v>
      </c>
      <c r="M518" s="138">
        <v>30</v>
      </c>
      <c r="N518" s="130" t="s">
        <v>25</v>
      </c>
      <c r="O518" s="130" t="s">
        <v>20</v>
      </c>
      <c r="P518" s="130" t="s">
        <v>167</v>
      </c>
      <c r="Q518" s="130" t="s">
        <v>15</v>
      </c>
    </row>
    <row r="519" spans="1:17" ht="76.5" x14ac:dyDescent="0.25">
      <c r="A519" s="130" t="s">
        <v>26</v>
      </c>
      <c r="B519" s="130" t="s">
        <v>27</v>
      </c>
      <c r="C519" s="131" t="s">
        <v>2330</v>
      </c>
      <c r="D519" s="132">
        <v>14553</v>
      </c>
      <c r="E519" s="130" t="s">
        <v>17</v>
      </c>
      <c r="F519" s="130" t="s">
        <v>15</v>
      </c>
      <c r="G519" s="130" t="s">
        <v>1236</v>
      </c>
      <c r="H519" s="131" t="s">
        <v>2473</v>
      </c>
      <c r="I519" s="130" t="s">
        <v>18</v>
      </c>
      <c r="J519" s="138">
        <v>15</v>
      </c>
      <c r="K519" s="130">
        <v>2022</v>
      </c>
      <c r="L519" s="138">
        <v>20</v>
      </c>
      <c r="M519" s="138">
        <v>25</v>
      </c>
      <c r="N519" s="130" t="s">
        <v>1962</v>
      </c>
      <c r="O519" s="130" t="s">
        <v>20</v>
      </c>
      <c r="P519" s="130" t="s">
        <v>167</v>
      </c>
      <c r="Q519" s="130" t="s">
        <v>15</v>
      </c>
    </row>
    <row r="520" spans="1:17" ht="51" x14ac:dyDescent="0.25">
      <c r="A520" s="130" t="s">
        <v>1238</v>
      </c>
      <c r="B520" s="130" t="s">
        <v>24</v>
      </c>
      <c r="C520" s="131" t="s">
        <v>1239</v>
      </c>
      <c r="D520" s="132">
        <v>4</v>
      </c>
      <c r="E520" s="130" t="s">
        <v>17</v>
      </c>
      <c r="F520" s="130" t="s">
        <v>131</v>
      </c>
      <c r="G520" s="130" t="s">
        <v>133</v>
      </c>
      <c r="H520" s="131" t="s">
        <v>1240</v>
      </c>
      <c r="I520" s="130" t="s">
        <v>515</v>
      </c>
      <c r="J520" s="138" t="s">
        <v>516</v>
      </c>
      <c r="K520" s="130">
        <v>2022</v>
      </c>
      <c r="L520" s="138" t="s">
        <v>845</v>
      </c>
      <c r="M520" s="138" t="s">
        <v>845</v>
      </c>
      <c r="N520" s="130" t="s">
        <v>1241</v>
      </c>
      <c r="O520" s="130" t="s">
        <v>20</v>
      </c>
      <c r="P520" s="130" t="s">
        <v>152</v>
      </c>
      <c r="Q520" s="130" t="s">
        <v>623</v>
      </c>
    </row>
    <row r="521" spans="1:17" ht="38.25" x14ac:dyDescent="0.25">
      <c r="A521" s="72">
        <v>1.6</v>
      </c>
      <c r="B521" s="72">
        <v>5.0999999999999996</v>
      </c>
      <c r="C521" s="73" t="s">
        <v>1242</v>
      </c>
      <c r="D521" s="74">
        <f>SUM(D522:D523)</f>
        <v>105</v>
      </c>
      <c r="E521" s="72"/>
      <c r="F521" s="72" t="s">
        <v>579</v>
      </c>
      <c r="G521" s="72" t="s">
        <v>1130</v>
      </c>
      <c r="H521" s="73" t="s">
        <v>1131</v>
      </c>
      <c r="I521" s="72" t="s">
        <v>509</v>
      </c>
      <c r="J521" s="80">
        <v>0</v>
      </c>
      <c r="K521" s="72">
        <v>2022</v>
      </c>
      <c r="L521" s="49">
        <v>100</v>
      </c>
      <c r="M521" s="49">
        <v>100</v>
      </c>
      <c r="N521" s="72"/>
      <c r="O521" s="72"/>
      <c r="P521" s="130" t="s">
        <v>167</v>
      </c>
      <c r="Q521" s="72"/>
    </row>
    <row r="522" spans="1:17" ht="63.75" x14ac:dyDescent="0.25">
      <c r="A522" s="130" t="s">
        <v>1243</v>
      </c>
      <c r="B522" s="349" t="s">
        <v>1244</v>
      </c>
      <c r="C522" s="131" t="s">
        <v>2052</v>
      </c>
      <c r="D522" s="132">
        <v>100</v>
      </c>
      <c r="E522" s="130" t="s">
        <v>46</v>
      </c>
      <c r="F522" s="130" t="s">
        <v>131</v>
      </c>
      <c r="G522" s="130" t="s">
        <v>1245</v>
      </c>
      <c r="H522" s="131" t="s">
        <v>1233</v>
      </c>
      <c r="I522" s="130" t="s">
        <v>515</v>
      </c>
      <c r="J522" s="138" t="s">
        <v>516</v>
      </c>
      <c r="K522" s="130">
        <v>2022</v>
      </c>
      <c r="L522" s="138" t="s">
        <v>845</v>
      </c>
      <c r="M522" s="138" t="s">
        <v>845</v>
      </c>
      <c r="N522" s="130" t="s">
        <v>1246</v>
      </c>
      <c r="O522" s="130" t="s">
        <v>1963</v>
      </c>
      <c r="P522" s="130" t="s">
        <v>167</v>
      </c>
      <c r="Q522" s="130" t="s">
        <v>623</v>
      </c>
    </row>
    <row r="523" spans="1:17" ht="51" x14ac:dyDescent="0.25">
      <c r="A523" s="130" t="s">
        <v>1247</v>
      </c>
      <c r="B523" s="349"/>
      <c r="C523" s="131" t="s">
        <v>1248</v>
      </c>
      <c r="D523" s="132">
        <v>5</v>
      </c>
      <c r="E523" s="130" t="s">
        <v>46</v>
      </c>
      <c r="F523" s="130" t="s">
        <v>1160</v>
      </c>
      <c r="G523" s="130" t="s">
        <v>129</v>
      </c>
      <c r="H523" s="131" t="s">
        <v>1249</v>
      </c>
      <c r="I523" s="130" t="s">
        <v>515</v>
      </c>
      <c r="J523" s="138" t="s">
        <v>516</v>
      </c>
      <c r="K523" s="130">
        <v>2022</v>
      </c>
      <c r="L523" s="138" t="s">
        <v>845</v>
      </c>
      <c r="M523" s="138" t="s">
        <v>845</v>
      </c>
      <c r="N523" s="130" t="s">
        <v>1250</v>
      </c>
      <c r="O523" s="130" t="s">
        <v>1218</v>
      </c>
      <c r="P523" s="130" t="s">
        <v>167</v>
      </c>
      <c r="Q523" s="130" t="s">
        <v>623</v>
      </c>
    </row>
    <row r="524" spans="1:17" ht="51" x14ac:dyDescent="0.25">
      <c r="A524" s="72">
        <v>2</v>
      </c>
      <c r="B524" s="72">
        <v>5</v>
      </c>
      <c r="C524" s="73" t="s">
        <v>1251</v>
      </c>
      <c r="D524" s="74">
        <f>SUM(D525,D539,D544,D550,D554)</f>
        <v>7620</v>
      </c>
      <c r="E524" s="72"/>
      <c r="F524" s="72"/>
      <c r="G524" s="72"/>
      <c r="H524" s="73" t="s">
        <v>1252</v>
      </c>
      <c r="I524" s="72" t="s">
        <v>509</v>
      </c>
      <c r="J524" s="89" t="s">
        <v>165</v>
      </c>
      <c r="K524" s="89" t="s">
        <v>165</v>
      </c>
      <c r="L524" s="49">
        <v>64.900000000000006</v>
      </c>
      <c r="M524" s="49">
        <v>72.2</v>
      </c>
      <c r="N524" s="72" t="s">
        <v>1253</v>
      </c>
      <c r="O524" s="72" t="s">
        <v>1155</v>
      </c>
      <c r="P524" s="72" t="s">
        <v>167</v>
      </c>
      <c r="Q524" s="72" t="s">
        <v>131</v>
      </c>
    </row>
    <row r="525" spans="1:17" ht="51" x14ac:dyDescent="0.25">
      <c r="A525" s="72">
        <v>2.1</v>
      </c>
      <c r="B525" s="72">
        <v>5.5</v>
      </c>
      <c r="C525" s="73" t="s">
        <v>1254</v>
      </c>
      <c r="D525" s="74">
        <f>SUM(D526:D538)</f>
        <v>650</v>
      </c>
      <c r="E525" s="72"/>
      <c r="F525" s="72" t="s">
        <v>579</v>
      </c>
      <c r="G525" s="72" t="s">
        <v>1130</v>
      </c>
      <c r="H525" s="73" t="s">
        <v>1131</v>
      </c>
      <c r="I525" s="72" t="s">
        <v>509</v>
      </c>
      <c r="J525" s="80">
        <v>0</v>
      </c>
      <c r="K525" s="72">
        <v>2022</v>
      </c>
      <c r="L525" s="49">
        <v>100</v>
      </c>
      <c r="M525" s="49">
        <v>100</v>
      </c>
      <c r="N525" s="72"/>
      <c r="O525" s="72"/>
      <c r="P525" s="130" t="s">
        <v>167</v>
      </c>
      <c r="Q525" s="72"/>
    </row>
    <row r="526" spans="1:17" ht="51" x14ac:dyDescent="0.25">
      <c r="A526" s="130" t="s">
        <v>582</v>
      </c>
      <c r="B526" s="130" t="s">
        <v>774</v>
      </c>
      <c r="C526" s="131" t="s">
        <v>2331</v>
      </c>
      <c r="D526" s="132">
        <v>50</v>
      </c>
      <c r="E526" s="130" t="s">
        <v>46</v>
      </c>
      <c r="F526" s="130" t="s">
        <v>1255</v>
      </c>
      <c r="G526" s="130" t="s">
        <v>1130</v>
      </c>
      <c r="H526" s="131" t="s">
        <v>1256</v>
      </c>
      <c r="I526" s="130" t="s">
        <v>515</v>
      </c>
      <c r="J526" s="138" t="s">
        <v>516</v>
      </c>
      <c r="K526" s="130">
        <v>2022</v>
      </c>
      <c r="L526" s="138" t="s">
        <v>845</v>
      </c>
      <c r="M526" s="138" t="s">
        <v>845</v>
      </c>
      <c r="N526" s="130"/>
      <c r="O526" s="130"/>
      <c r="P526" s="130" t="s">
        <v>167</v>
      </c>
      <c r="Q526" s="130" t="s">
        <v>1255</v>
      </c>
    </row>
    <row r="527" spans="1:17" ht="63.75" x14ac:dyDescent="0.25">
      <c r="A527" s="130" t="s">
        <v>291</v>
      </c>
      <c r="B527" s="130" t="s">
        <v>774</v>
      </c>
      <c r="C527" s="131" t="s">
        <v>1257</v>
      </c>
      <c r="D527" s="132">
        <v>50</v>
      </c>
      <c r="E527" s="130" t="s">
        <v>46</v>
      </c>
      <c r="F527" s="130" t="s">
        <v>623</v>
      </c>
      <c r="G527" s="130" t="s">
        <v>135</v>
      </c>
      <c r="H527" s="131" t="s">
        <v>1258</v>
      </c>
      <c r="I527" s="130" t="s">
        <v>515</v>
      </c>
      <c r="J527" s="138" t="s">
        <v>516</v>
      </c>
      <c r="K527" s="130">
        <v>2022</v>
      </c>
      <c r="L527" s="138" t="s">
        <v>845</v>
      </c>
      <c r="M527" s="138" t="s">
        <v>845</v>
      </c>
      <c r="N527" s="130" t="s">
        <v>2580</v>
      </c>
      <c r="O527" s="130"/>
      <c r="P527" s="130" t="s">
        <v>167</v>
      </c>
      <c r="Q527" s="130" t="s">
        <v>623</v>
      </c>
    </row>
    <row r="528" spans="1:17" ht="76.5" x14ac:dyDescent="0.25">
      <c r="A528" s="130" t="s">
        <v>296</v>
      </c>
      <c r="B528" s="130" t="s">
        <v>2059</v>
      </c>
      <c r="C528" s="175" t="s">
        <v>2090</v>
      </c>
      <c r="D528" s="132">
        <v>50</v>
      </c>
      <c r="E528" s="130" t="s">
        <v>46</v>
      </c>
      <c r="F528" s="130" t="s">
        <v>1259</v>
      </c>
      <c r="G528" s="130" t="s">
        <v>1130</v>
      </c>
      <c r="H528" s="131" t="s">
        <v>1260</v>
      </c>
      <c r="I528" s="130" t="s">
        <v>515</v>
      </c>
      <c r="J528" s="138" t="s">
        <v>516</v>
      </c>
      <c r="K528" s="130">
        <v>2022</v>
      </c>
      <c r="L528" s="138" t="s">
        <v>845</v>
      </c>
      <c r="M528" s="138" t="s">
        <v>845</v>
      </c>
      <c r="N528" s="130" t="s">
        <v>2581</v>
      </c>
      <c r="O528" s="130"/>
      <c r="P528" s="130" t="s">
        <v>167</v>
      </c>
      <c r="Q528" s="130" t="s">
        <v>1261</v>
      </c>
    </row>
    <row r="529" spans="1:17" ht="51" x14ac:dyDescent="0.25">
      <c r="A529" s="130" t="s">
        <v>302</v>
      </c>
      <c r="B529" s="349" t="s">
        <v>776</v>
      </c>
      <c r="C529" s="131" t="s">
        <v>1262</v>
      </c>
      <c r="D529" s="132">
        <v>50</v>
      </c>
      <c r="E529" s="130" t="s">
        <v>46</v>
      </c>
      <c r="F529" s="130" t="s">
        <v>135</v>
      </c>
      <c r="G529" s="130" t="s">
        <v>154</v>
      </c>
      <c r="H529" s="131" t="s">
        <v>1263</v>
      </c>
      <c r="I529" s="130" t="s">
        <v>515</v>
      </c>
      <c r="J529" s="138" t="s">
        <v>516</v>
      </c>
      <c r="K529" s="130">
        <v>2022</v>
      </c>
      <c r="L529" s="138" t="s">
        <v>845</v>
      </c>
      <c r="M529" s="138" t="s">
        <v>845</v>
      </c>
      <c r="N529" s="130" t="s">
        <v>1264</v>
      </c>
      <c r="O529" s="130"/>
      <c r="P529" s="130" t="s">
        <v>167</v>
      </c>
      <c r="Q529" s="130" t="s">
        <v>1265</v>
      </c>
    </row>
    <row r="530" spans="1:17" ht="38.25" x14ac:dyDescent="0.25">
      <c r="A530" s="130" t="s">
        <v>882</v>
      </c>
      <c r="B530" s="349"/>
      <c r="C530" s="131" t="s">
        <v>1266</v>
      </c>
      <c r="D530" s="132">
        <v>50</v>
      </c>
      <c r="E530" s="130" t="s">
        <v>46</v>
      </c>
      <c r="F530" s="130" t="s">
        <v>131</v>
      </c>
      <c r="G530" s="130" t="s">
        <v>1136</v>
      </c>
      <c r="H530" s="131" t="s">
        <v>1267</v>
      </c>
      <c r="I530" s="130" t="s">
        <v>515</v>
      </c>
      <c r="J530" s="138" t="s">
        <v>516</v>
      </c>
      <c r="K530" s="130">
        <v>2022</v>
      </c>
      <c r="L530" s="138" t="s">
        <v>845</v>
      </c>
      <c r="M530" s="138" t="s">
        <v>845</v>
      </c>
      <c r="N530" s="130"/>
      <c r="O530" s="130"/>
      <c r="P530" s="130" t="s">
        <v>167</v>
      </c>
      <c r="Q530" s="130" t="s">
        <v>623</v>
      </c>
    </row>
    <row r="531" spans="1:17" ht="63.75" x14ac:dyDescent="0.25">
      <c r="A531" s="130" t="s">
        <v>886</v>
      </c>
      <c r="B531" s="130" t="s">
        <v>2059</v>
      </c>
      <c r="C531" s="131" t="s">
        <v>2092</v>
      </c>
      <c r="D531" s="132">
        <v>50</v>
      </c>
      <c r="E531" s="130" t="s">
        <v>46</v>
      </c>
      <c r="F531" s="130" t="s">
        <v>135</v>
      </c>
      <c r="G531" s="130"/>
      <c r="H531" s="131" t="s">
        <v>1268</v>
      </c>
      <c r="I531" s="130" t="s">
        <v>515</v>
      </c>
      <c r="J531" s="138" t="s">
        <v>516</v>
      </c>
      <c r="K531" s="130">
        <v>2022</v>
      </c>
      <c r="L531" s="138" t="s">
        <v>845</v>
      </c>
      <c r="M531" s="138" t="s">
        <v>845</v>
      </c>
      <c r="N531" s="130"/>
      <c r="O531" s="130"/>
      <c r="P531" s="130" t="s">
        <v>167</v>
      </c>
      <c r="Q531" s="130"/>
    </row>
    <row r="532" spans="1:17" ht="63.75" x14ac:dyDescent="0.25">
      <c r="A532" s="130" t="s">
        <v>891</v>
      </c>
      <c r="B532" s="130" t="s">
        <v>2074</v>
      </c>
      <c r="C532" s="131" t="s">
        <v>2109</v>
      </c>
      <c r="D532" s="132">
        <v>50</v>
      </c>
      <c r="E532" s="130" t="s">
        <v>46</v>
      </c>
      <c r="F532" s="130" t="s">
        <v>623</v>
      </c>
      <c r="G532" s="130" t="s">
        <v>1130</v>
      </c>
      <c r="H532" s="131" t="s">
        <v>1269</v>
      </c>
      <c r="I532" s="130" t="s">
        <v>515</v>
      </c>
      <c r="J532" s="138" t="s">
        <v>516</v>
      </c>
      <c r="K532" s="130">
        <v>2022</v>
      </c>
      <c r="L532" s="138" t="s">
        <v>845</v>
      </c>
      <c r="M532" s="138" t="s">
        <v>845</v>
      </c>
      <c r="N532" s="130"/>
      <c r="O532" s="130"/>
      <c r="P532" s="130" t="s">
        <v>167</v>
      </c>
      <c r="Q532" s="130" t="s">
        <v>623</v>
      </c>
    </row>
    <row r="533" spans="1:17" ht="102" x14ac:dyDescent="0.25">
      <c r="A533" s="130" t="s">
        <v>1270</v>
      </c>
      <c r="B533" s="349" t="s">
        <v>2059</v>
      </c>
      <c r="C533" s="175" t="s">
        <v>1271</v>
      </c>
      <c r="D533" s="132">
        <v>50</v>
      </c>
      <c r="E533" s="130" t="s">
        <v>46</v>
      </c>
      <c r="F533" s="130" t="s">
        <v>623</v>
      </c>
      <c r="G533" s="130" t="s">
        <v>1130</v>
      </c>
      <c r="H533" s="131" t="s">
        <v>1272</v>
      </c>
      <c r="I533" s="130" t="s">
        <v>515</v>
      </c>
      <c r="J533" s="138" t="s">
        <v>516</v>
      </c>
      <c r="K533" s="130">
        <v>2022</v>
      </c>
      <c r="L533" s="138" t="s">
        <v>845</v>
      </c>
      <c r="M533" s="138" t="s">
        <v>845</v>
      </c>
      <c r="N533" s="130"/>
      <c r="O533" s="130"/>
      <c r="P533" s="130" t="s">
        <v>167</v>
      </c>
      <c r="Q533" s="130" t="s">
        <v>623</v>
      </c>
    </row>
    <row r="534" spans="1:17" ht="51" x14ac:dyDescent="0.25">
      <c r="A534" s="137" t="s">
        <v>1273</v>
      </c>
      <c r="B534" s="381"/>
      <c r="C534" s="163" t="s">
        <v>2110</v>
      </c>
      <c r="D534" s="193">
        <v>50</v>
      </c>
      <c r="E534" s="137" t="s">
        <v>46</v>
      </c>
      <c r="F534" s="137" t="s">
        <v>623</v>
      </c>
      <c r="G534" s="137" t="s">
        <v>1130</v>
      </c>
      <c r="H534" s="163" t="s">
        <v>1274</v>
      </c>
      <c r="I534" s="137" t="s">
        <v>1275</v>
      </c>
      <c r="J534" s="176" t="s">
        <v>1276</v>
      </c>
      <c r="K534" s="137">
        <v>2022</v>
      </c>
      <c r="L534" s="179" t="s">
        <v>1979</v>
      </c>
      <c r="M534" s="179" t="s">
        <v>1981</v>
      </c>
      <c r="N534" s="137" t="s">
        <v>1277</v>
      </c>
      <c r="O534" s="137" t="s">
        <v>1278</v>
      </c>
      <c r="P534" s="130" t="s">
        <v>167</v>
      </c>
      <c r="Q534" s="137" t="s">
        <v>623</v>
      </c>
    </row>
    <row r="535" spans="1:17" ht="153" x14ac:dyDescent="0.25">
      <c r="A535" s="137" t="s">
        <v>54</v>
      </c>
      <c r="B535" s="381"/>
      <c r="C535" s="163" t="s">
        <v>1279</v>
      </c>
      <c r="D535" s="193">
        <v>50</v>
      </c>
      <c r="E535" s="137" t="s">
        <v>46</v>
      </c>
      <c r="F535" s="137" t="s">
        <v>623</v>
      </c>
      <c r="G535" s="137" t="s">
        <v>1130</v>
      </c>
      <c r="H535" s="163" t="s">
        <v>1272</v>
      </c>
      <c r="I535" s="137" t="s">
        <v>515</v>
      </c>
      <c r="J535" s="138" t="s">
        <v>516</v>
      </c>
      <c r="K535" s="137">
        <v>2022</v>
      </c>
      <c r="L535" s="138" t="s">
        <v>845</v>
      </c>
      <c r="M535" s="138" t="s">
        <v>845</v>
      </c>
      <c r="N535" s="137"/>
      <c r="O535" s="137"/>
      <c r="P535" s="130" t="s">
        <v>167</v>
      </c>
      <c r="Q535" s="137" t="s">
        <v>623</v>
      </c>
    </row>
    <row r="536" spans="1:17" ht="102" x14ac:dyDescent="0.25">
      <c r="A536" s="130" t="s">
        <v>55</v>
      </c>
      <c r="B536" s="349"/>
      <c r="C536" s="131" t="s">
        <v>1280</v>
      </c>
      <c r="D536" s="132">
        <v>50</v>
      </c>
      <c r="E536" s="130" t="s">
        <v>46</v>
      </c>
      <c r="F536" s="130" t="s">
        <v>1281</v>
      </c>
      <c r="G536" s="130" t="s">
        <v>623</v>
      </c>
      <c r="H536" s="131" t="s">
        <v>1282</v>
      </c>
      <c r="I536" s="130" t="s">
        <v>38</v>
      </c>
      <c r="J536" s="133">
        <v>105</v>
      </c>
      <c r="K536" s="130" t="s">
        <v>1283</v>
      </c>
      <c r="L536" s="133" t="s">
        <v>165</v>
      </c>
      <c r="M536" s="133" t="s">
        <v>165</v>
      </c>
      <c r="N536" s="130"/>
      <c r="O536" s="130"/>
      <c r="P536" s="130" t="s">
        <v>167</v>
      </c>
      <c r="Q536" s="130" t="s">
        <v>623</v>
      </c>
    </row>
    <row r="537" spans="1:17" ht="51" x14ac:dyDescent="0.25">
      <c r="A537" s="130" t="s">
        <v>56</v>
      </c>
      <c r="B537" s="130" t="s">
        <v>774</v>
      </c>
      <c r="C537" s="131" t="s">
        <v>1284</v>
      </c>
      <c r="D537" s="132">
        <v>50</v>
      </c>
      <c r="E537" s="130" t="s">
        <v>46</v>
      </c>
      <c r="F537" s="130" t="s">
        <v>623</v>
      </c>
      <c r="G537" s="130" t="s">
        <v>154</v>
      </c>
      <c r="H537" s="131" t="s">
        <v>1231</v>
      </c>
      <c r="I537" s="130" t="s">
        <v>515</v>
      </c>
      <c r="J537" s="138" t="s">
        <v>516</v>
      </c>
      <c r="K537" s="130">
        <v>2022</v>
      </c>
      <c r="L537" s="138" t="s">
        <v>845</v>
      </c>
      <c r="M537" s="138" t="s">
        <v>845</v>
      </c>
      <c r="N537" s="130"/>
      <c r="O537" s="130"/>
      <c r="P537" s="130" t="s">
        <v>167</v>
      </c>
      <c r="Q537" s="130"/>
    </row>
    <row r="538" spans="1:17" ht="63.75" x14ac:dyDescent="0.25">
      <c r="A538" s="130" t="s">
        <v>57</v>
      </c>
      <c r="B538" s="130" t="s">
        <v>2059</v>
      </c>
      <c r="C538" s="131" t="s">
        <v>1285</v>
      </c>
      <c r="D538" s="132">
        <v>50</v>
      </c>
      <c r="E538" s="130" t="s">
        <v>46</v>
      </c>
      <c r="F538" s="130" t="s">
        <v>131</v>
      </c>
      <c r="G538" s="130" t="s">
        <v>135</v>
      </c>
      <c r="H538" s="131" t="s">
        <v>1286</v>
      </c>
      <c r="I538" s="130" t="s">
        <v>38</v>
      </c>
      <c r="J538" s="133">
        <v>18</v>
      </c>
      <c r="K538" s="130" t="s">
        <v>1283</v>
      </c>
      <c r="L538" s="133" t="s">
        <v>165</v>
      </c>
      <c r="M538" s="133" t="s">
        <v>165</v>
      </c>
      <c r="N538" s="130" t="s">
        <v>1287</v>
      </c>
      <c r="O538" s="130" t="s">
        <v>1218</v>
      </c>
      <c r="P538" s="130" t="s">
        <v>167</v>
      </c>
      <c r="Q538" s="130" t="s">
        <v>131</v>
      </c>
    </row>
    <row r="539" spans="1:17" ht="51" x14ac:dyDescent="0.25">
      <c r="A539" s="72">
        <v>2.2000000000000002</v>
      </c>
      <c r="B539" s="72">
        <v>5.5</v>
      </c>
      <c r="C539" s="73" t="s">
        <v>1288</v>
      </c>
      <c r="D539" s="74">
        <f>SUM(D540:D543)</f>
        <v>450</v>
      </c>
      <c r="E539" s="72"/>
      <c r="F539" s="72" t="s">
        <v>579</v>
      </c>
      <c r="G539" s="72" t="s">
        <v>1130</v>
      </c>
      <c r="H539" s="73" t="s">
        <v>1131</v>
      </c>
      <c r="I539" s="72" t="s">
        <v>509</v>
      </c>
      <c r="J539" s="80">
        <v>0</v>
      </c>
      <c r="K539" s="72">
        <v>2022</v>
      </c>
      <c r="L539" s="49">
        <v>100</v>
      </c>
      <c r="M539" s="49">
        <v>100</v>
      </c>
      <c r="N539" s="164"/>
      <c r="O539" s="72"/>
      <c r="P539" s="130" t="s">
        <v>167</v>
      </c>
      <c r="Q539" s="72"/>
    </row>
    <row r="540" spans="1:17" ht="51" x14ac:dyDescent="0.25">
      <c r="A540" s="130" t="s">
        <v>307</v>
      </c>
      <c r="B540" s="130" t="s">
        <v>774</v>
      </c>
      <c r="C540" s="131" t="s">
        <v>2333</v>
      </c>
      <c r="D540" s="132">
        <v>300</v>
      </c>
      <c r="E540" s="130" t="s">
        <v>46</v>
      </c>
      <c r="F540" s="130" t="s">
        <v>623</v>
      </c>
      <c r="G540" s="130" t="s">
        <v>1289</v>
      </c>
      <c r="H540" s="131" t="s">
        <v>1290</v>
      </c>
      <c r="I540" s="130" t="s">
        <v>515</v>
      </c>
      <c r="J540" s="138" t="s">
        <v>516</v>
      </c>
      <c r="K540" s="130">
        <v>2022</v>
      </c>
      <c r="L540" s="138" t="s">
        <v>1145</v>
      </c>
      <c r="M540" s="138" t="s">
        <v>1145</v>
      </c>
      <c r="N540" s="130" t="s">
        <v>1960</v>
      </c>
      <c r="O540" s="349" t="s">
        <v>1218</v>
      </c>
      <c r="P540" s="349" t="s">
        <v>167</v>
      </c>
      <c r="Q540" s="130" t="s">
        <v>623</v>
      </c>
    </row>
    <row r="541" spans="1:17" ht="51" x14ac:dyDescent="0.25">
      <c r="A541" s="130" t="s">
        <v>311</v>
      </c>
      <c r="B541" s="130" t="s">
        <v>776</v>
      </c>
      <c r="C541" s="131" t="s">
        <v>2334</v>
      </c>
      <c r="D541" s="132">
        <v>50</v>
      </c>
      <c r="E541" s="130" t="s">
        <v>46</v>
      </c>
      <c r="F541" s="130" t="s">
        <v>1291</v>
      </c>
      <c r="G541" s="130" t="s">
        <v>623</v>
      </c>
      <c r="H541" s="131" t="s">
        <v>1292</v>
      </c>
      <c r="I541" s="130" t="s">
        <v>30</v>
      </c>
      <c r="J541" s="133">
        <v>16</v>
      </c>
      <c r="K541" s="130">
        <v>2022</v>
      </c>
      <c r="L541" s="133">
        <v>1</v>
      </c>
      <c r="M541" s="133">
        <v>3</v>
      </c>
      <c r="N541" s="130" t="s">
        <v>1293</v>
      </c>
      <c r="O541" s="349"/>
      <c r="P541" s="349"/>
      <c r="Q541" s="130" t="s">
        <v>1291</v>
      </c>
    </row>
    <row r="542" spans="1:17" ht="38.25" x14ac:dyDescent="0.25">
      <c r="A542" s="130" t="s">
        <v>317</v>
      </c>
      <c r="B542" s="130" t="s">
        <v>774</v>
      </c>
      <c r="C542" s="131" t="s">
        <v>2335</v>
      </c>
      <c r="D542" s="132">
        <v>50</v>
      </c>
      <c r="E542" s="130" t="s">
        <v>46</v>
      </c>
      <c r="F542" s="130" t="s">
        <v>138</v>
      </c>
      <c r="G542" s="130" t="s">
        <v>623</v>
      </c>
      <c r="H542" s="131" t="s">
        <v>1294</v>
      </c>
      <c r="I542" s="130" t="s">
        <v>30</v>
      </c>
      <c r="J542" s="133">
        <v>5300</v>
      </c>
      <c r="K542" s="130">
        <v>2022</v>
      </c>
      <c r="L542" s="133">
        <v>2000</v>
      </c>
      <c r="M542" s="133">
        <v>4000</v>
      </c>
      <c r="N542" s="130" t="s">
        <v>116</v>
      </c>
      <c r="O542" s="130" t="s">
        <v>1155</v>
      </c>
      <c r="P542" s="349"/>
      <c r="Q542" s="130" t="s">
        <v>623</v>
      </c>
    </row>
    <row r="543" spans="1:17" ht="102" x14ac:dyDescent="0.25">
      <c r="A543" s="130" t="s">
        <v>911</v>
      </c>
      <c r="B543" s="130" t="s">
        <v>774</v>
      </c>
      <c r="C543" s="175" t="s">
        <v>1295</v>
      </c>
      <c r="D543" s="132">
        <v>50</v>
      </c>
      <c r="E543" s="130" t="s">
        <v>46</v>
      </c>
      <c r="F543" s="130" t="s">
        <v>623</v>
      </c>
      <c r="G543" s="130" t="s">
        <v>1296</v>
      </c>
      <c r="H543" s="131" t="s">
        <v>1297</v>
      </c>
      <c r="I543" s="130" t="s">
        <v>18</v>
      </c>
      <c r="J543" s="138">
        <v>15</v>
      </c>
      <c r="K543" s="130">
        <v>2020</v>
      </c>
      <c r="L543" s="138">
        <v>30</v>
      </c>
      <c r="M543" s="138">
        <v>30</v>
      </c>
      <c r="N543" s="130" t="s">
        <v>116</v>
      </c>
      <c r="O543" s="130" t="s">
        <v>1155</v>
      </c>
      <c r="P543" s="349"/>
      <c r="Q543" s="130" t="s">
        <v>623</v>
      </c>
    </row>
    <row r="544" spans="1:17" ht="51" x14ac:dyDescent="0.25">
      <c r="A544" s="72">
        <v>2.2999999999999998</v>
      </c>
      <c r="B544" s="72">
        <v>5.5</v>
      </c>
      <c r="C544" s="73" t="s">
        <v>1298</v>
      </c>
      <c r="D544" s="74">
        <f>SUM(D545:D549)</f>
        <v>250</v>
      </c>
      <c r="E544" s="72"/>
      <c r="F544" s="72" t="s">
        <v>579</v>
      </c>
      <c r="G544" s="72" t="s">
        <v>1130</v>
      </c>
      <c r="H544" s="73" t="s">
        <v>1131</v>
      </c>
      <c r="I544" s="72" t="s">
        <v>509</v>
      </c>
      <c r="J544" s="80">
        <v>0</v>
      </c>
      <c r="K544" s="72">
        <v>2022</v>
      </c>
      <c r="L544" s="49">
        <v>100</v>
      </c>
      <c r="M544" s="49">
        <v>100</v>
      </c>
      <c r="N544" s="72"/>
      <c r="O544" s="72"/>
      <c r="P544" s="130" t="s">
        <v>167</v>
      </c>
      <c r="Q544" s="72"/>
    </row>
    <row r="545" spans="1:17" ht="38.25" x14ac:dyDescent="0.25">
      <c r="A545" s="130" t="s">
        <v>325</v>
      </c>
      <c r="B545" s="349" t="s">
        <v>454</v>
      </c>
      <c r="C545" s="131" t="s">
        <v>2336</v>
      </c>
      <c r="D545" s="132">
        <v>50</v>
      </c>
      <c r="E545" s="130" t="s">
        <v>46</v>
      </c>
      <c r="F545" s="130" t="s">
        <v>623</v>
      </c>
      <c r="G545" s="130" t="s">
        <v>1130</v>
      </c>
      <c r="H545" s="131" t="s">
        <v>1299</v>
      </c>
      <c r="I545" s="130" t="s">
        <v>509</v>
      </c>
      <c r="J545" s="138">
        <v>51</v>
      </c>
      <c r="K545" s="130">
        <v>2022</v>
      </c>
      <c r="L545" s="138">
        <v>75</v>
      </c>
      <c r="M545" s="138">
        <v>75</v>
      </c>
      <c r="N545" s="349" t="s">
        <v>1960</v>
      </c>
      <c r="O545" s="349" t="s">
        <v>1157</v>
      </c>
      <c r="P545" s="130" t="s">
        <v>167</v>
      </c>
      <c r="Q545" s="130" t="s">
        <v>623</v>
      </c>
    </row>
    <row r="546" spans="1:17" ht="51" x14ac:dyDescent="0.25">
      <c r="A546" s="130" t="s">
        <v>328</v>
      </c>
      <c r="B546" s="349"/>
      <c r="C546" s="131" t="s">
        <v>2337</v>
      </c>
      <c r="D546" s="132">
        <v>50</v>
      </c>
      <c r="E546" s="130" t="s">
        <v>46</v>
      </c>
      <c r="F546" s="130" t="s">
        <v>623</v>
      </c>
      <c r="G546" s="130" t="s">
        <v>1130</v>
      </c>
      <c r="H546" s="131" t="s">
        <v>1300</v>
      </c>
      <c r="I546" s="130" t="s">
        <v>515</v>
      </c>
      <c r="J546" s="138" t="s">
        <v>516</v>
      </c>
      <c r="K546" s="130">
        <v>2022</v>
      </c>
      <c r="L546" s="138" t="s">
        <v>845</v>
      </c>
      <c r="M546" s="138" t="s">
        <v>845</v>
      </c>
      <c r="N546" s="349"/>
      <c r="O546" s="349"/>
      <c r="P546" s="130" t="s">
        <v>167</v>
      </c>
      <c r="Q546" s="130" t="s">
        <v>623</v>
      </c>
    </row>
    <row r="547" spans="1:17" ht="63.75" x14ac:dyDescent="0.25">
      <c r="A547" s="130" t="s">
        <v>331</v>
      </c>
      <c r="B547" s="130" t="s">
        <v>774</v>
      </c>
      <c r="C547" s="131" t="s">
        <v>2338</v>
      </c>
      <c r="D547" s="132">
        <v>50</v>
      </c>
      <c r="E547" s="130" t="s">
        <v>46</v>
      </c>
      <c r="F547" s="130" t="s">
        <v>623</v>
      </c>
      <c r="G547" s="130" t="s">
        <v>154</v>
      </c>
      <c r="H547" s="131" t="s">
        <v>1301</v>
      </c>
      <c r="I547" s="130" t="s">
        <v>18</v>
      </c>
      <c r="J547" s="138">
        <v>80</v>
      </c>
      <c r="K547" s="130">
        <v>2022</v>
      </c>
      <c r="L547" s="138">
        <v>100</v>
      </c>
      <c r="M547" s="138">
        <v>100</v>
      </c>
      <c r="N547" s="349" t="s">
        <v>1246</v>
      </c>
      <c r="O547" s="130" t="s">
        <v>20</v>
      </c>
      <c r="P547" s="349" t="s">
        <v>1192</v>
      </c>
      <c r="Q547" s="130" t="s">
        <v>131</v>
      </c>
    </row>
    <row r="548" spans="1:17" ht="63.75" x14ac:dyDescent="0.25">
      <c r="A548" s="130" t="s">
        <v>1302</v>
      </c>
      <c r="B548" s="130" t="s">
        <v>2059</v>
      </c>
      <c r="C548" s="131" t="s">
        <v>2339</v>
      </c>
      <c r="D548" s="132">
        <v>50</v>
      </c>
      <c r="E548" s="130" t="s">
        <v>46</v>
      </c>
      <c r="F548" s="130" t="s">
        <v>623</v>
      </c>
      <c r="G548" s="130" t="s">
        <v>154</v>
      </c>
      <c r="H548" s="131" t="s">
        <v>1303</v>
      </c>
      <c r="I548" s="130" t="s">
        <v>515</v>
      </c>
      <c r="J548" s="138" t="s">
        <v>516</v>
      </c>
      <c r="K548" s="130">
        <v>2022</v>
      </c>
      <c r="L548" s="138" t="s">
        <v>845</v>
      </c>
      <c r="M548" s="138" t="s">
        <v>845</v>
      </c>
      <c r="N548" s="349"/>
      <c r="O548" s="130" t="s">
        <v>20</v>
      </c>
      <c r="P548" s="349"/>
      <c r="Q548" s="130" t="s">
        <v>623</v>
      </c>
    </row>
    <row r="549" spans="1:17" ht="63.75" x14ac:dyDescent="0.25">
      <c r="A549" s="130" t="s">
        <v>1304</v>
      </c>
      <c r="B549" s="130" t="s">
        <v>776</v>
      </c>
      <c r="C549" s="131" t="s">
        <v>2340</v>
      </c>
      <c r="D549" s="132">
        <v>50</v>
      </c>
      <c r="E549" s="130" t="s">
        <v>46</v>
      </c>
      <c r="F549" s="130" t="s">
        <v>623</v>
      </c>
      <c r="G549" s="130" t="s">
        <v>1130</v>
      </c>
      <c r="H549" s="131" t="s">
        <v>1305</v>
      </c>
      <c r="I549" s="130" t="s">
        <v>38</v>
      </c>
      <c r="J549" s="133">
        <v>103</v>
      </c>
      <c r="K549" s="130">
        <v>2022</v>
      </c>
      <c r="L549" s="133">
        <v>200</v>
      </c>
      <c r="M549" s="133">
        <v>400</v>
      </c>
      <c r="N549" s="130" t="s">
        <v>131</v>
      </c>
      <c r="O549" s="130" t="s">
        <v>1128</v>
      </c>
      <c r="P549" s="130" t="s">
        <v>1306</v>
      </c>
      <c r="Q549" s="130" t="s">
        <v>623</v>
      </c>
    </row>
    <row r="550" spans="1:17" ht="51" x14ac:dyDescent="0.25">
      <c r="A550" s="72">
        <v>2.4</v>
      </c>
      <c r="B550" s="72">
        <v>5.5</v>
      </c>
      <c r="C550" s="73" t="s">
        <v>80</v>
      </c>
      <c r="D550" s="74">
        <f>SUM(D551:D553)</f>
        <v>150</v>
      </c>
      <c r="E550" s="72"/>
      <c r="F550" s="72" t="s">
        <v>579</v>
      </c>
      <c r="G550" s="72" t="s">
        <v>1130</v>
      </c>
      <c r="H550" s="73" t="s">
        <v>1131</v>
      </c>
      <c r="I550" s="72" t="s">
        <v>509</v>
      </c>
      <c r="J550" s="80">
        <v>0</v>
      </c>
      <c r="K550" s="72">
        <v>2022</v>
      </c>
      <c r="L550" s="49">
        <v>100</v>
      </c>
      <c r="M550" s="49">
        <v>100</v>
      </c>
      <c r="N550" s="72"/>
      <c r="O550" s="72"/>
      <c r="P550" s="130" t="s">
        <v>167</v>
      </c>
      <c r="Q550" s="72"/>
    </row>
    <row r="551" spans="1:17" ht="76.5" x14ac:dyDescent="0.25">
      <c r="A551" s="130" t="s">
        <v>340</v>
      </c>
      <c r="B551" s="349" t="s">
        <v>2059</v>
      </c>
      <c r="C551" s="131" t="s">
        <v>1307</v>
      </c>
      <c r="D551" s="132">
        <v>50</v>
      </c>
      <c r="E551" s="130" t="s">
        <v>46</v>
      </c>
      <c r="F551" s="130" t="s">
        <v>623</v>
      </c>
      <c r="G551" s="130" t="s">
        <v>1130</v>
      </c>
      <c r="H551" s="131" t="s">
        <v>1308</v>
      </c>
      <c r="I551" s="130" t="s">
        <v>18</v>
      </c>
      <c r="J551" s="138">
        <v>80.599999999999994</v>
      </c>
      <c r="K551" s="130">
        <v>2022</v>
      </c>
      <c r="L551" s="138">
        <v>95</v>
      </c>
      <c r="M551" s="138">
        <v>100</v>
      </c>
      <c r="N551" s="349" t="s">
        <v>2582</v>
      </c>
      <c r="O551" s="349" t="s">
        <v>20</v>
      </c>
      <c r="P551" s="349" t="s">
        <v>167</v>
      </c>
      <c r="Q551" s="130" t="s">
        <v>623</v>
      </c>
    </row>
    <row r="552" spans="1:17" ht="76.5" x14ac:dyDescent="0.25">
      <c r="A552" s="130" t="s">
        <v>342</v>
      </c>
      <c r="B552" s="349"/>
      <c r="C552" s="131" t="s">
        <v>1309</v>
      </c>
      <c r="D552" s="132">
        <v>50</v>
      </c>
      <c r="E552" s="130" t="s">
        <v>46</v>
      </c>
      <c r="F552" s="130" t="s">
        <v>623</v>
      </c>
      <c r="G552" s="130" t="s">
        <v>1130</v>
      </c>
      <c r="H552" s="131" t="s">
        <v>2101</v>
      </c>
      <c r="I552" s="130" t="s">
        <v>515</v>
      </c>
      <c r="J552" s="138" t="s">
        <v>516</v>
      </c>
      <c r="K552" s="130">
        <v>2022</v>
      </c>
      <c r="L552" s="138" t="s">
        <v>845</v>
      </c>
      <c r="M552" s="138" t="s">
        <v>845</v>
      </c>
      <c r="N552" s="349"/>
      <c r="O552" s="349"/>
      <c r="P552" s="349"/>
      <c r="Q552" s="130" t="s">
        <v>623</v>
      </c>
    </row>
    <row r="553" spans="1:17" ht="63.75" x14ac:dyDescent="0.25">
      <c r="A553" s="130" t="s">
        <v>1310</v>
      </c>
      <c r="B553" s="349"/>
      <c r="C553" s="131" t="s">
        <v>1311</v>
      </c>
      <c r="D553" s="132">
        <v>50</v>
      </c>
      <c r="E553" s="130" t="s">
        <v>46</v>
      </c>
      <c r="F553" s="130" t="s">
        <v>119</v>
      </c>
      <c r="G553" s="130"/>
      <c r="H553" s="131" t="s">
        <v>1312</v>
      </c>
      <c r="I553" s="130" t="s">
        <v>18</v>
      </c>
      <c r="J553" s="138">
        <v>48.2</v>
      </c>
      <c r="K553" s="130">
        <v>2021</v>
      </c>
      <c r="L553" s="138">
        <v>60</v>
      </c>
      <c r="M553" s="138">
        <v>80</v>
      </c>
      <c r="N553" s="130" t="s">
        <v>2583</v>
      </c>
      <c r="O553" s="130" t="s">
        <v>1313</v>
      </c>
      <c r="P553" s="130" t="s">
        <v>188</v>
      </c>
      <c r="Q553" s="130" t="s">
        <v>119</v>
      </c>
    </row>
    <row r="554" spans="1:17" ht="38.25" x14ac:dyDescent="0.25">
      <c r="A554" s="72">
        <v>2.5</v>
      </c>
      <c r="B554" s="72">
        <v>5.2</v>
      </c>
      <c r="C554" s="73" t="s">
        <v>1314</v>
      </c>
      <c r="D554" s="74">
        <f>SUM(D555:D557)</f>
        <v>6120</v>
      </c>
      <c r="E554" s="72"/>
      <c r="F554" s="72" t="s">
        <v>579</v>
      </c>
      <c r="G554" s="72" t="s">
        <v>1130</v>
      </c>
      <c r="H554" s="73"/>
      <c r="I554" s="72" t="s">
        <v>509</v>
      </c>
      <c r="J554" s="80">
        <v>0</v>
      </c>
      <c r="K554" s="72">
        <v>2022</v>
      </c>
      <c r="L554" s="49">
        <v>100</v>
      </c>
      <c r="M554" s="49">
        <v>100</v>
      </c>
      <c r="N554" s="72"/>
      <c r="O554" s="72"/>
      <c r="P554" s="72"/>
      <c r="Q554" s="72"/>
    </row>
    <row r="555" spans="1:17" ht="25.5" x14ac:dyDescent="0.25">
      <c r="A555" s="130" t="s">
        <v>349</v>
      </c>
      <c r="B555" s="130" t="s">
        <v>485</v>
      </c>
      <c r="C555" s="131" t="s">
        <v>2342</v>
      </c>
      <c r="D555" s="132">
        <v>600</v>
      </c>
      <c r="E555" s="130" t="s">
        <v>46</v>
      </c>
      <c r="F555" s="130" t="s">
        <v>623</v>
      </c>
      <c r="G555" s="130"/>
      <c r="H555" s="131" t="s">
        <v>1315</v>
      </c>
      <c r="I555" s="130" t="s">
        <v>515</v>
      </c>
      <c r="J555" s="138" t="s">
        <v>1227</v>
      </c>
      <c r="K555" s="130">
        <v>2022</v>
      </c>
      <c r="L555" s="138" t="s">
        <v>845</v>
      </c>
      <c r="M555" s="138" t="s">
        <v>845</v>
      </c>
      <c r="N555" s="130" t="s">
        <v>1960</v>
      </c>
      <c r="O555" s="349" t="s">
        <v>1157</v>
      </c>
      <c r="P555" s="130" t="s">
        <v>167</v>
      </c>
      <c r="Q555" s="130" t="s">
        <v>623</v>
      </c>
    </row>
    <row r="556" spans="1:17" ht="63.75" x14ac:dyDescent="0.25">
      <c r="A556" s="93" t="s">
        <v>328</v>
      </c>
      <c r="B556" s="93" t="s">
        <v>1316</v>
      </c>
      <c r="C556" s="94" t="s">
        <v>1317</v>
      </c>
      <c r="D556" s="95">
        <v>5500</v>
      </c>
      <c r="E556" s="16" t="s">
        <v>629</v>
      </c>
      <c r="F556" s="93" t="s">
        <v>131</v>
      </c>
      <c r="G556" s="93"/>
      <c r="H556" s="94" t="s">
        <v>1318</v>
      </c>
      <c r="I556" s="93" t="s">
        <v>18</v>
      </c>
      <c r="J556" s="93">
        <v>65.8</v>
      </c>
      <c r="K556" s="93">
        <v>2018</v>
      </c>
      <c r="L556" s="50">
        <v>72</v>
      </c>
      <c r="M556" s="50">
        <v>80</v>
      </c>
      <c r="N556" s="93" t="s">
        <v>621</v>
      </c>
      <c r="O556" s="349"/>
      <c r="P556" s="93" t="s">
        <v>167</v>
      </c>
      <c r="Q556" s="93" t="s">
        <v>623</v>
      </c>
    </row>
    <row r="557" spans="1:17" ht="89.25" x14ac:dyDescent="0.25">
      <c r="A557" s="130" t="s">
        <v>353</v>
      </c>
      <c r="B557" s="130" t="s">
        <v>776</v>
      </c>
      <c r="C557" s="131" t="s">
        <v>2123</v>
      </c>
      <c r="D557" s="132">
        <v>20</v>
      </c>
      <c r="E557" s="130" t="s">
        <v>46</v>
      </c>
      <c r="F557" s="130" t="s">
        <v>135</v>
      </c>
      <c r="G557" s="130" t="s">
        <v>623</v>
      </c>
      <c r="H557" s="131" t="s">
        <v>2102</v>
      </c>
      <c r="I557" s="130" t="s">
        <v>515</v>
      </c>
      <c r="J557" s="138" t="s">
        <v>516</v>
      </c>
      <c r="K557" s="130">
        <v>2022</v>
      </c>
      <c r="L557" s="138" t="s">
        <v>845</v>
      </c>
      <c r="M557" s="138" t="s">
        <v>845</v>
      </c>
      <c r="N557" s="130" t="s">
        <v>1319</v>
      </c>
      <c r="O557" s="349"/>
      <c r="P557" s="130" t="s">
        <v>1320</v>
      </c>
      <c r="Q557" s="130" t="s">
        <v>135</v>
      </c>
    </row>
    <row r="558" spans="1:17" ht="51" x14ac:dyDescent="0.25">
      <c r="A558" s="72">
        <v>3</v>
      </c>
      <c r="B558" s="72">
        <v>5</v>
      </c>
      <c r="C558" s="73" t="s">
        <v>2125</v>
      </c>
      <c r="D558" s="74">
        <f>SUM(D559,D563,D567,D570,D574,D580,D583,D589)</f>
        <v>416617</v>
      </c>
      <c r="E558" s="72"/>
      <c r="F558" s="72"/>
      <c r="G558" s="72"/>
      <c r="H558" s="73" t="s">
        <v>1321</v>
      </c>
      <c r="I558" s="72" t="s">
        <v>509</v>
      </c>
      <c r="J558" s="49">
        <v>45.7</v>
      </c>
      <c r="K558" s="72">
        <v>2020</v>
      </c>
      <c r="L558" s="49">
        <v>54.3</v>
      </c>
      <c r="M558" s="49">
        <v>71.900000000000006</v>
      </c>
      <c r="N558" s="72" t="s">
        <v>1253</v>
      </c>
      <c r="O558" s="72" t="s">
        <v>1128</v>
      </c>
      <c r="P558" s="72" t="s">
        <v>167</v>
      </c>
      <c r="Q558" s="72" t="s">
        <v>623</v>
      </c>
    </row>
    <row r="559" spans="1:17" ht="51" x14ac:dyDescent="0.25">
      <c r="A559" s="72">
        <v>3.1</v>
      </c>
      <c r="B559" s="72">
        <v>5.4</v>
      </c>
      <c r="C559" s="73" t="s">
        <v>2127</v>
      </c>
      <c r="D559" s="74">
        <f>SUM(D560:D562)</f>
        <v>90816</v>
      </c>
      <c r="E559" s="72"/>
      <c r="F559" s="72" t="s">
        <v>579</v>
      </c>
      <c r="G559" s="72" t="s">
        <v>1130</v>
      </c>
      <c r="H559" s="73" t="s">
        <v>1131</v>
      </c>
      <c r="I559" s="72" t="s">
        <v>509</v>
      </c>
      <c r="J559" s="80">
        <v>0</v>
      </c>
      <c r="K559" s="72">
        <v>2022</v>
      </c>
      <c r="L559" s="49">
        <v>100</v>
      </c>
      <c r="M559" s="49">
        <v>100</v>
      </c>
      <c r="N559" s="72"/>
      <c r="O559" s="72"/>
      <c r="P559" s="72"/>
      <c r="Q559" s="72"/>
    </row>
    <row r="560" spans="1:17" ht="38.25" x14ac:dyDescent="0.25">
      <c r="A560" s="130" t="s">
        <v>367</v>
      </c>
      <c r="B560" s="130" t="s">
        <v>751</v>
      </c>
      <c r="C560" s="131" t="s">
        <v>2129</v>
      </c>
      <c r="D560" s="132">
        <v>89856</v>
      </c>
      <c r="E560" s="130" t="s">
        <v>17</v>
      </c>
      <c r="F560" s="130" t="s">
        <v>136</v>
      </c>
      <c r="G560" s="130" t="s">
        <v>1130</v>
      </c>
      <c r="H560" s="131" t="s">
        <v>1322</v>
      </c>
      <c r="I560" s="130" t="s">
        <v>633</v>
      </c>
      <c r="J560" s="138">
        <v>0.64970000000000006</v>
      </c>
      <c r="K560" s="130">
        <v>2020</v>
      </c>
      <c r="L560" s="138">
        <v>0.7</v>
      </c>
      <c r="M560" s="138">
        <v>0.78</v>
      </c>
      <c r="N560" s="349" t="s">
        <v>1971</v>
      </c>
      <c r="O560" s="349" t="s">
        <v>1972</v>
      </c>
      <c r="P560" s="349" t="s">
        <v>152</v>
      </c>
      <c r="Q560" s="130" t="s">
        <v>136</v>
      </c>
    </row>
    <row r="561" spans="1:17" ht="76.5" x14ac:dyDescent="0.25">
      <c r="A561" s="130" t="s">
        <v>372</v>
      </c>
      <c r="B561" s="130" t="s">
        <v>753</v>
      </c>
      <c r="C561" s="131" t="s">
        <v>1323</v>
      </c>
      <c r="D561" s="132">
        <v>10</v>
      </c>
      <c r="E561" s="130" t="s">
        <v>46</v>
      </c>
      <c r="F561" s="130" t="s">
        <v>136</v>
      </c>
      <c r="G561" s="130" t="s">
        <v>1130</v>
      </c>
      <c r="H561" s="131" t="s">
        <v>1324</v>
      </c>
      <c r="I561" s="130" t="s">
        <v>515</v>
      </c>
      <c r="J561" s="138" t="s">
        <v>516</v>
      </c>
      <c r="K561" s="130">
        <v>2022</v>
      </c>
      <c r="L561" s="138" t="s">
        <v>1145</v>
      </c>
      <c r="M561" s="138" t="s">
        <v>1145</v>
      </c>
      <c r="N561" s="349"/>
      <c r="O561" s="349"/>
      <c r="P561" s="349"/>
      <c r="Q561" s="130" t="s">
        <v>136</v>
      </c>
    </row>
    <row r="562" spans="1:17" ht="114.75" x14ac:dyDescent="0.25">
      <c r="A562" s="130" t="s">
        <v>378</v>
      </c>
      <c r="B562" s="130" t="s">
        <v>485</v>
      </c>
      <c r="C562" s="131" t="s">
        <v>2133</v>
      </c>
      <c r="D562" s="132">
        <v>950</v>
      </c>
      <c r="E562" s="130" t="s">
        <v>46</v>
      </c>
      <c r="F562" s="130" t="s">
        <v>1136</v>
      </c>
      <c r="G562" s="130" t="s">
        <v>1161</v>
      </c>
      <c r="H562" s="131" t="s">
        <v>1325</v>
      </c>
      <c r="I562" s="130" t="s">
        <v>38</v>
      </c>
      <c r="J562" s="133">
        <v>0</v>
      </c>
      <c r="K562" s="130">
        <v>2022</v>
      </c>
      <c r="L562" s="133">
        <v>1</v>
      </c>
      <c r="M562" s="133">
        <v>1</v>
      </c>
      <c r="N562" s="130" t="s">
        <v>1326</v>
      </c>
      <c r="O562" s="130" t="s">
        <v>1157</v>
      </c>
      <c r="P562" s="130" t="s">
        <v>1158</v>
      </c>
      <c r="Q562" s="130" t="s">
        <v>1136</v>
      </c>
    </row>
    <row r="563" spans="1:17" ht="51" x14ac:dyDescent="0.25">
      <c r="A563" s="72">
        <v>3.2</v>
      </c>
      <c r="B563" s="72">
        <v>5.3</v>
      </c>
      <c r="C563" s="73" t="s">
        <v>2141</v>
      </c>
      <c r="D563" s="74">
        <f>SUM(D564:D566)</f>
        <v>116461</v>
      </c>
      <c r="E563" s="72"/>
      <c r="F563" s="72" t="s">
        <v>579</v>
      </c>
      <c r="G563" s="72" t="s">
        <v>1130</v>
      </c>
      <c r="H563" s="73" t="s">
        <v>1131</v>
      </c>
      <c r="I563" s="72" t="s">
        <v>509</v>
      </c>
      <c r="J563" s="80">
        <v>0</v>
      </c>
      <c r="K563" s="72">
        <v>2022</v>
      </c>
      <c r="L563" s="49">
        <v>100</v>
      </c>
      <c r="M563" s="49">
        <v>100</v>
      </c>
      <c r="N563" s="349" t="s">
        <v>1327</v>
      </c>
      <c r="O563" s="349" t="s">
        <v>1972</v>
      </c>
      <c r="P563" s="349" t="s">
        <v>152</v>
      </c>
      <c r="Q563" s="72" t="s">
        <v>136</v>
      </c>
    </row>
    <row r="564" spans="1:17" ht="63.75" x14ac:dyDescent="0.25">
      <c r="A564" s="130" t="s">
        <v>654</v>
      </c>
      <c r="B564" s="130" t="s">
        <v>2076</v>
      </c>
      <c r="C564" s="131" t="s">
        <v>1328</v>
      </c>
      <c r="D564" s="132">
        <v>7488</v>
      </c>
      <c r="E564" s="130" t="s">
        <v>46</v>
      </c>
      <c r="F564" s="130" t="s">
        <v>136</v>
      </c>
      <c r="G564" s="130" t="s">
        <v>1130</v>
      </c>
      <c r="H564" s="131" t="s">
        <v>1322</v>
      </c>
      <c r="I564" s="130" t="s">
        <v>633</v>
      </c>
      <c r="J564" s="138">
        <v>0.64970000000000006</v>
      </c>
      <c r="K564" s="130">
        <v>2020</v>
      </c>
      <c r="L564" s="138">
        <v>0.7</v>
      </c>
      <c r="M564" s="138">
        <v>0.74</v>
      </c>
      <c r="N564" s="349"/>
      <c r="O564" s="349"/>
      <c r="P564" s="349"/>
      <c r="Q564" s="130" t="s">
        <v>136</v>
      </c>
    </row>
    <row r="565" spans="1:17" ht="89.25" x14ac:dyDescent="0.25">
      <c r="A565" s="130" t="s">
        <v>992</v>
      </c>
      <c r="B565" s="130" t="s">
        <v>2077</v>
      </c>
      <c r="C565" s="131" t="s">
        <v>1329</v>
      </c>
      <c r="D565" s="132">
        <v>59053</v>
      </c>
      <c r="E565" s="130" t="s">
        <v>46</v>
      </c>
      <c r="F565" s="130" t="s">
        <v>136</v>
      </c>
      <c r="G565" s="130" t="s">
        <v>1130</v>
      </c>
      <c r="H565" s="131" t="s">
        <v>1322</v>
      </c>
      <c r="I565" s="130" t="s">
        <v>633</v>
      </c>
      <c r="J565" s="138">
        <v>6.02</v>
      </c>
      <c r="K565" s="130">
        <v>2021</v>
      </c>
      <c r="L565" s="138">
        <v>7.95</v>
      </c>
      <c r="M565" s="138">
        <v>9.75</v>
      </c>
      <c r="N565" s="349"/>
      <c r="O565" s="349"/>
      <c r="P565" s="349"/>
      <c r="Q565" s="130" t="s">
        <v>136</v>
      </c>
    </row>
    <row r="566" spans="1:17" ht="63.75" x14ac:dyDescent="0.25">
      <c r="A566" s="130" t="s">
        <v>997</v>
      </c>
      <c r="B566" s="130" t="s">
        <v>2076</v>
      </c>
      <c r="C566" s="131" t="s">
        <v>2343</v>
      </c>
      <c r="D566" s="132">
        <v>49920</v>
      </c>
      <c r="E566" s="130" t="s">
        <v>46</v>
      </c>
      <c r="F566" s="130" t="s">
        <v>136</v>
      </c>
      <c r="G566" s="130" t="s">
        <v>1130</v>
      </c>
      <c r="H566" s="131" t="s">
        <v>1322</v>
      </c>
      <c r="I566" s="130" t="s">
        <v>633</v>
      </c>
      <c r="J566" s="138">
        <v>0.64970000000000006</v>
      </c>
      <c r="K566" s="130">
        <v>2020</v>
      </c>
      <c r="L566" s="138">
        <v>0.7</v>
      </c>
      <c r="M566" s="138">
        <v>0.78</v>
      </c>
      <c r="N566" s="349"/>
      <c r="O566" s="349"/>
      <c r="P566" s="349"/>
      <c r="Q566" s="130" t="s">
        <v>136</v>
      </c>
    </row>
    <row r="567" spans="1:17" ht="76.5" x14ac:dyDescent="0.25">
      <c r="A567" s="72">
        <v>3.3</v>
      </c>
      <c r="B567" s="72">
        <v>5.2</v>
      </c>
      <c r="C567" s="73" t="s">
        <v>1330</v>
      </c>
      <c r="D567" s="74">
        <f>SUM(D568:D569)</f>
        <v>70</v>
      </c>
      <c r="E567" s="72"/>
      <c r="F567" s="72" t="s">
        <v>579</v>
      </c>
      <c r="G567" s="72" t="s">
        <v>1130</v>
      </c>
      <c r="H567" s="73" t="s">
        <v>1131</v>
      </c>
      <c r="I567" s="72" t="s">
        <v>509</v>
      </c>
      <c r="J567" s="80">
        <v>0</v>
      </c>
      <c r="K567" s="72">
        <v>2022</v>
      </c>
      <c r="L567" s="49">
        <v>100</v>
      </c>
      <c r="M567" s="49">
        <v>100</v>
      </c>
      <c r="N567" s="72"/>
      <c r="O567" s="72"/>
      <c r="P567" s="72"/>
      <c r="Q567" s="72"/>
    </row>
    <row r="568" spans="1:17" ht="51" x14ac:dyDescent="0.25">
      <c r="A568" s="130" t="s">
        <v>1331</v>
      </c>
      <c r="B568" s="130" t="s">
        <v>2078</v>
      </c>
      <c r="C568" s="131" t="s">
        <v>1332</v>
      </c>
      <c r="D568" s="132">
        <v>20</v>
      </c>
      <c r="E568" s="130" t="s">
        <v>46</v>
      </c>
      <c r="F568" s="14" t="s">
        <v>2680</v>
      </c>
      <c r="G568" s="130" t="s">
        <v>1130</v>
      </c>
      <c r="H568" s="131" t="s">
        <v>1333</v>
      </c>
      <c r="I568" s="130" t="s">
        <v>515</v>
      </c>
      <c r="J568" s="138" t="s">
        <v>516</v>
      </c>
      <c r="K568" s="130">
        <v>2022</v>
      </c>
      <c r="L568" s="138" t="s">
        <v>1145</v>
      </c>
      <c r="M568" s="138" t="s">
        <v>1145</v>
      </c>
      <c r="N568" s="349" t="s">
        <v>1319</v>
      </c>
      <c r="O568" s="349" t="s">
        <v>1334</v>
      </c>
      <c r="P568" s="130" t="s">
        <v>152</v>
      </c>
      <c r="Q568" s="130" t="s">
        <v>1335</v>
      </c>
    </row>
    <row r="569" spans="1:17" ht="51" x14ac:dyDescent="0.25">
      <c r="A569" s="130" t="s">
        <v>1336</v>
      </c>
      <c r="B569" s="130" t="s">
        <v>2079</v>
      </c>
      <c r="C569" s="131" t="s">
        <v>1337</v>
      </c>
      <c r="D569" s="132">
        <v>50</v>
      </c>
      <c r="E569" s="130" t="s">
        <v>46</v>
      </c>
      <c r="F569" s="130" t="s">
        <v>623</v>
      </c>
      <c r="G569" s="130" t="s">
        <v>1130</v>
      </c>
      <c r="H569" s="131" t="s">
        <v>1338</v>
      </c>
      <c r="I569" s="130" t="s">
        <v>515</v>
      </c>
      <c r="J569" s="138" t="s">
        <v>516</v>
      </c>
      <c r="K569" s="130">
        <v>2022</v>
      </c>
      <c r="L569" s="138" t="s">
        <v>1145</v>
      </c>
      <c r="M569" s="138" t="s">
        <v>1145</v>
      </c>
      <c r="N569" s="349"/>
      <c r="O569" s="349"/>
      <c r="P569" s="130" t="s">
        <v>1158</v>
      </c>
      <c r="Q569" s="130" t="s">
        <v>623</v>
      </c>
    </row>
    <row r="570" spans="1:17" ht="51" x14ac:dyDescent="0.25">
      <c r="A570" s="72">
        <v>3.4</v>
      </c>
      <c r="B570" s="72">
        <v>5.2</v>
      </c>
      <c r="C570" s="73" t="s">
        <v>2344</v>
      </c>
      <c r="D570" s="74">
        <f>SUM(D571:D573)</f>
        <v>100</v>
      </c>
      <c r="E570" s="72"/>
      <c r="F570" s="72" t="s">
        <v>579</v>
      </c>
      <c r="G570" s="72" t="s">
        <v>1130</v>
      </c>
      <c r="H570" s="73"/>
      <c r="I570" s="72" t="s">
        <v>509</v>
      </c>
      <c r="J570" s="80">
        <v>0</v>
      </c>
      <c r="K570" s="72">
        <v>2022</v>
      </c>
      <c r="L570" s="49">
        <v>100</v>
      </c>
      <c r="M570" s="49">
        <v>100</v>
      </c>
      <c r="N570" s="72"/>
      <c r="O570" s="72"/>
      <c r="P570" s="130" t="s">
        <v>167</v>
      </c>
      <c r="Q570" s="72"/>
    </row>
    <row r="571" spans="1:17" ht="38.25" customHeight="1" x14ac:dyDescent="0.25">
      <c r="A571" s="130" t="s">
        <v>1339</v>
      </c>
      <c r="B571" s="130" t="s">
        <v>485</v>
      </c>
      <c r="C571" s="131" t="s">
        <v>1340</v>
      </c>
      <c r="D571" s="132">
        <v>50</v>
      </c>
      <c r="E571" s="130" t="s">
        <v>46</v>
      </c>
      <c r="F571" s="130" t="s">
        <v>1341</v>
      </c>
      <c r="G571" s="130" t="s">
        <v>1342</v>
      </c>
      <c r="H571" s="131" t="s">
        <v>1333</v>
      </c>
      <c r="I571" s="130" t="s">
        <v>515</v>
      </c>
      <c r="J571" s="138" t="s">
        <v>516</v>
      </c>
      <c r="K571" s="130">
        <v>2022</v>
      </c>
      <c r="L571" s="138" t="s">
        <v>845</v>
      </c>
      <c r="M571" s="138" t="s">
        <v>845</v>
      </c>
      <c r="N571" s="349" t="s">
        <v>1319</v>
      </c>
      <c r="O571" s="349" t="s">
        <v>1157</v>
      </c>
      <c r="P571" s="130" t="s">
        <v>167</v>
      </c>
      <c r="Q571" s="130" t="s">
        <v>1341</v>
      </c>
    </row>
    <row r="572" spans="1:17" ht="63.75" x14ac:dyDescent="0.25">
      <c r="A572" s="130" t="s">
        <v>1343</v>
      </c>
      <c r="B572" s="130" t="s">
        <v>485</v>
      </c>
      <c r="C572" s="131" t="s">
        <v>1344</v>
      </c>
      <c r="D572" s="132"/>
      <c r="E572" s="130"/>
      <c r="F572" s="130" t="s">
        <v>1341</v>
      </c>
      <c r="G572" s="130" t="s">
        <v>1342</v>
      </c>
      <c r="H572" s="131" t="s">
        <v>1345</v>
      </c>
      <c r="I572" s="130" t="s">
        <v>515</v>
      </c>
      <c r="J572" s="138" t="s">
        <v>516</v>
      </c>
      <c r="K572" s="130">
        <v>2022</v>
      </c>
      <c r="L572" s="138" t="s">
        <v>845</v>
      </c>
      <c r="M572" s="138" t="s">
        <v>845</v>
      </c>
      <c r="N572" s="349"/>
      <c r="O572" s="349"/>
      <c r="P572" s="130" t="s">
        <v>1192</v>
      </c>
      <c r="Q572" s="130" t="s">
        <v>1341</v>
      </c>
    </row>
    <row r="573" spans="1:17" ht="63.75" x14ac:dyDescent="0.25">
      <c r="A573" s="130" t="s">
        <v>1346</v>
      </c>
      <c r="B573" s="130" t="s">
        <v>490</v>
      </c>
      <c r="C573" s="131" t="s">
        <v>1347</v>
      </c>
      <c r="D573" s="132">
        <v>50</v>
      </c>
      <c r="E573" s="130" t="s">
        <v>46</v>
      </c>
      <c r="F573" s="130" t="s">
        <v>1341</v>
      </c>
      <c r="G573" s="130" t="s">
        <v>1342</v>
      </c>
      <c r="H573" s="131" t="s">
        <v>1348</v>
      </c>
      <c r="I573" s="130" t="s">
        <v>509</v>
      </c>
      <c r="J573" s="133">
        <v>0</v>
      </c>
      <c r="K573" s="130">
        <v>2022</v>
      </c>
      <c r="L573" s="138">
        <v>10</v>
      </c>
      <c r="M573" s="138">
        <v>25</v>
      </c>
      <c r="N573" s="349"/>
      <c r="O573" s="349"/>
      <c r="P573" s="130" t="s">
        <v>1320</v>
      </c>
      <c r="Q573" s="130" t="s">
        <v>1341</v>
      </c>
    </row>
    <row r="574" spans="1:17" ht="89.25" x14ac:dyDescent="0.25">
      <c r="A574" s="72">
        <v>3.5</v>
      </c>
      <c r="B574" s="72">
        <v>5.4</v>
      </c>
      <c r="C574" s="73" t="s">
        <v>2345</v>
      </c>
      <c r="D574" s="74">
        <f>SUM(D575:D579)</f>
        <v>14000</v>
      </c>
      <c r="E574" s="72"/>
      <c r="F574" s="72" t="s">
        <v>579</v>
      </c>
      <c r="G574" s="72" t="s">
        <v>1130</v>
      </c>
      <c r="H574" s="73" t="s">
        <v>1131</v>
      </c>
      <c r="I574" s="72" t="s">
        <v>509</v>
      </c>
      <c r="J574" s="80">
        <v>0</v>
      </c>
      <c r="K574" s="72">
        <v>2022</v>
      </c>
      <c r="L574" s="49">
        <v>100</v>
      </c>
      <c r="M574" s="49">
        <v>100</v>
      </c>
      <c r="N574" s="72"/>
      <c r="O574" s="72"/>
      <c r="P574" s="72"/>
      <c r="Q574" s="72"/>
    </row>
    <row r="575" spans="1:17" ht="89.25" x14ac:dyDescent="0.25">
      <c r="A575" s="130" t="s">
        <v>1349</v>
      </c>
      <c r="B575" s="130" t="s">
        <v>759</v>
      </c>
      <c r="C575" s="131" t="s">
        <v>1350</v>
      </c>
      <c r="D575" s="132">
        <v>2000</v>
      </c>
      <c r="E575" s="130" t="s">
        <v>46</v>
      </c>
      <c r="F575" s="14" t="s">
        <v>2680</v>
      </c>
      <c r="G575" s="130" t="s">
        <v>1130</v>
      </c>
      <c r="H575" s="131" t="s">
        <v>2320</v>
      </c>
      <c r="I575" s="130" t="s">
        <v>515</v>
      </c>
      <c r="J575" s="138" t="s">
        <v>516</v>
      </c>
      <c r="K575" s="130">
        <v>2022</v>
      </c>
      <c r="L575" s="138" t="s">
        <v>845</v>
      </c>
      <c r="M575" s="138" t="s">
        <v>845</v>
      </c>
      <c r="N575" s="349" t="s">
        <v>1319</v>
      </c>
      <c r="O575" s="349" t="s">
        <v>20</v>
      </c>
      <c r="P575" s="130" t="s">
        <v>167</v>
      </c>
      <c r="Q575" s="130" t="s">
        <v>2584</v>
      </c>
    </row>
    <row r="576" spans="1:17" ht="51" x14ac:dyDescent="0.25">
      <c r="A576" s="130" t="s">
        <v>1351</v>
      </c>
      <c r="B576" s="349" t="s">
        <v>2080</v>
      </c>
      <c r="C576" s="131" t="s">
        <v>1352</v>
      </c>
      <c r="D576" s="132"/>
      <c r="E576" s="130"/>
      <c r="F576" s="130" t="s">
        <v>1353</v>
      </c>
      <c r="G576" s="130" t="s">
        <v>1130</v>
      </c>
      <c r="H576" s="131" t="s">
        <v>2318</v>
      </c>
      <c r="I576" s="130" t="s">
        <v>515</v>
      </c>
      <c r="J576" s="138" t="s">
        <v>516</v>
      </c>
      <c r="K576" s="130">
        <v>2022</v>
      </c>
      <c r="L576" s="138" t="s">
        <v>845</v>
      </c>
      <c r="M576" s="138" t="s">
        <v>845</v>
      </c>
      <c r="N576" s="349"/>
      <c r="O576" s="349"/>
      <c r="P576" s="130" t="s">
        <v>1320</v>
      </c>
      <c r="Q576" s="130" t="s">
        <v>623</v>
      </c>
    </row>
    <row r="577" spans="1:17" ht="51" x14ac:dyDescent="0.25">
      <c r="A577" s="130" t="s">
        <v>1354</v>
      </c>
      <c r="B577" s="349"/>
      <c r="C577" s="131" t="s">
        <v>1355</v>
      </c>
      <c r="D577" s="132">
        <v>2000</v>
      </c>
      <c r="E577" s="130" t="s">
        <v>46</v>
      </c>
      <c r="F577" s="14" t="s">
        <v>2680</v>
      </c>
      <c r="G577" s="130" t="s">
        <v>1130</v>
      </c>
      <c r="H577" s="131" t="s">
        <v>2310</v>
      </c>
      <c r="I577" s="130" t="s">
        <v>30</v>
      </c>
      <c r="J577" s="133">
        <v>208864</v>
      </c>
      <c r="K577" s="130">
        <v>2021</v>
      </c>
      <c r="L577" s="133" t="s">
        <v>165</v>
      </c>
      <c r="M577" s="133" t="s">
        <v>165</v>
      </c>
      <c r="N577" s="349" t="s">
        <v>1356</v>
      </c>
      <c r="O577" s="130" t="s">
        <v>1128</v>
      </c>
      <c r="P577" s="130" t="s">
        <v>167</v>
      </c>
      <c r="Q577" s="130" t="s">
        <v>110</v>
      </c>
    </row>
    <row r="578" spans="1:17" ht="39.75" customHeight="1" x14ac:dyDescent="0.25">
      <c r="A578" s="349" t="s">
        <v>1357</v>
      </c>
      <c r="B578" s="349" t="s">
        <v>2081</v>
      </c>
      <c r="C578" s="351" t="s">
        <v>1358</v>
      </c>
      <c r="D578" s="132">
        <v>5000</v>
      </c>
      <c r="E578" s="130" t="s">
        <v>46</v>
      </c>
      <c r="F578" s="349" t="s">
        <v>1259</v>
      </c>
      <c r="G578" s="349" t="s">
        <v>1130</v>
      </c>
      <c r="H578" s="131" t="s">
        <v>2316</v>
      </c>
      <c r="I578" s="349" t="s">
        <v>1846</v>
      </c>
      <c r="J578" s="133">
        <v>619</v>
      </c>
      <c r="K578" s="130">
        <v>2021</v>
      </c>
      <c r="L578" s="133" t="s">
        <v>165</v>
      </c>
      <c r="M578" s="133" t="s">
        <v>165</v>
      </c>
      <c r="N578" s="349"/>
      <c r="O578" s="130" t="s">
        <v>1128</v>
      </c>
      <c r="P578" s="130" t="s">
        <v>167</v>
      </c>
      <c r="Q578" s="349" t="s">
        <v>1259</v>
      </c>
    </row>
    <row r="579" spans="1:17" ht="38.25" x14ac:dyDescent="0.25">
      <c r="A579" s="349"/>
      <c r="B579" s="349"/>
      <c r="C579" s="351"/>
      <c r="D579" s="132">
        <v>5000</v>
      </c>
      <c r="E579" s="130" t="s">
        <v>46</v>
      </c>
      <c r="F579" s="349"/>
      <c r="G579" s="349"/>
      <c r="H579" s="131" t="s">
        <v>2313</v>
      </c>
      <c r="I579" s="349"/>
      <c r="J579" s="138">
        <v>2130</v>
      </c>
      <c r="K579" s="130">
        <v>2021</v>
      </c>
      <c r="L579" s="138" t="s">
        <v>165</v>
      </c>
      <c r="M579" s="138" t="s">
        <v>165</v>
      </c>
      <c r="N579" s="349"/>
      <c r="O579" s="130" t="s">
        <v>1128</v>
      </c>
      <c r="P579" s="130" t="s">
        <v>167</v>
      </c>
      <c r="Q579" s="349"/>
    </row>
    <row r="580" spans="1:17" ht="38.25" x14ac:dyDescent="0.25">
      <c r="A580" s="72">
        <v>3.6</v>
      </c>
      <c r="B580" s="72">
        <v>5.5</v>
      </c>
      <c r="C580" s="73" t="s">
        <v>1359</v>
      </c>
      <c r="D580" s="74">
        <f>SUM(D581:D582)</f>
        <v>10010</v>
      </c>
      <c r="E580" s="72"/>
      <c r="F580" s="72" t="s">
        <v>579</v>
      </c>
      <c r="G580" s="72" t="s">
        <v>1130</v>
      </c>
      <c r="H580" s="73" t="s">
        <v>1131</v>
      </c>
      <c r="I580" s="72" t="s">
        <v>509</v>
      </c>
      <c r="J580" s="80">
        <v>0</v>
      </c>
      <c r="K580" s="72">
        <v>2022</v>
      </c>
      <c r="L580" s="49">
        <v>100</v>
      </c>
      <c r="M580" s="49">
        <v>100</v>
      </c>
      <c r="N580" s="72"/>
      <c r="O580" s="72"/>
      <c r="P580" s="72"/>
      <c r="Q580" s="72"/>
    </row>
    <row r="581" spans="1:17" ht="89.25" x14ac:dyDescent="0.25">
      <c r="A581" s="130" t="s">
        <v>1360</v>
      </c>
      <c r="B581" s="349" t="s">
        <v>774</v>
      </c>
      <c r="C581" s="131" t="s">
        <v>1361</v>
      </c>
      <c r="D581" s="132">
        <v>10</v>
      </c>
      <c r="E581" s="130" t="s">
        <v>46</v>
      </c>
      <c r="F581" s="130" t="s">
        <v>1362</v>
      </c>
      <c r="G581" s="130" t="s">
        <v>1130</v>
      </c>
      <c r="H581" s="131" t="s">
        <v>1363</v>
      </c>
      <c r="I581" s="130" t="s">
        <v>509</v>
      </c>
      <c r="J581" s="138" t="s">
        <v>1364</v>
      </c>
      <c r="K581" s="130">
        <v>2022</v>
      </c>
      <c r="L581" s="138">
        <v>30</v>
      </c>
      <c r="M581" s="138">
        <v>40</v>
      </c>
      <c r="N581" s="130" t="s">
        <v>1365</v>
      </c>
      <c r="O581" s="349" t="s">
        <v>1334</v>
      </c>
      <c r="P581" s="130" t="s">
        <v>167</v>
      </c>
      <c r="Q581" s="130" t="s">
        <v>1362</v>
      </c>
    </row>
    <row r="582" spans="1:17" ht="63.75" x14ac:dyDescent="0.25">
      <c r="A582" s="130" t="s">
        <v>1366</v>
      </c>
      <c r="B582" s="349"/>
      <c r="C582" s="131" t="s">
        <v>1367</v>
      </c>
      <c r="D582" s="132">
        <v>10000</v>
      </c>
      <c r="E582" s="130" t="s">
        <v>46</v>
      </c>
      <c r="F582" s="130" t="s">
        <v>1362</v>
      </c>
      <c r="G582" s="130" t="s">
        <v>1130</v>
      </c>
      <c r="H582" s="131" t="s">
        <v>1368</v>
      </c>
      <c r="I582" s="130" t="s">
        <v>515</v>
      </c>
      <c r="J582" s="138" t="s">
        <v>516</v>
      </c>
      <c r="K582" s="130">
        <v>2022</v>
      </c>
      <c r="L582" s="138" t="s">
        <v>845</v>
      </c>
      <c r="M582" s="138" t="s">
        <v>845</v>
      </c>
      <c r="N582" s="130" t="s">
        <v>1319</v>
      </c>
      <c r="O582" s="349"/>
      <c r="P582" s="130" t="s">
        <v>1158</v>
      </c>
      <c r="Q582" s="130" t="s">
        <v>1362</v>
      </c>
    </row>
    <row r="583" spans="1:17" ht="51" x14ac:dyDescent="0.25">
      <c r="A583" s="72">
        <v>3.4</v>
      </c>
      <c r="B583" s="72">
        <v>5.2</v>
      </c>
      <c r="C583" s="73" t="s">
        <v>1369</v>
      </c>
      <c r="D583" s="74">
        <f>SUM(D584:D588)</f>
        <v>2100</v>
      </c>
      <c r="E583" s="72"/>
      <c r="F583" s="72" t="s">
        <v>579</v>
      </c>
      <c r="G583" s="72" t="s">
        <v>1130</v>
      </c>
      <c r="H583" s="73" t="s">
        <v>1131</v>
      </c>
      <c r="I583" s="72" t="s">
        <v>509</v>
      </c>
      <c r="J583" s="80">
        <v>0</v>
      </c>
      <c r="K583" s="72">
        <v>2022</v>
      </c>
      <c r="L583" s="49">
        <v>100</v>
      </c>
      <c r="M583" s="49">
        <v>100</v>
      </c>
      <c r="N583" s="72"/>
      <c r="O583" s="72"/>
      <c r="P583" s="72" t="s">
        <v>167</v>
      </c>
      <c r="Q583" s="72" t="s">
        <v>1161</v>
      </c>
    </row>
    <row r="584" spans="1:17" ht="63.75" x14ac:dyDescent="0.25">
      <c r="A584" s="130" t="s">
        <v>1370</v>
      </c>
      <c r="B584" s="130" t="s">
        <v>485</v>
      </c>
      <c r="C584" s="131" t="s">
        <v>1371</v>
      </c>
      <c r="D584" s="132">
        <v>60</v>
      </c>
      <c r="E584" s="130" t="s">
        <v>46</v>
      </c>
      <c r="F584" s="130" t="s">
        <v>623</v>
      </c>
      <c r="G584" s="130" t="s">
        <v>122</v>
      </c>
      <c r="H584" s="131" t="s">
        <v>1372</v>
      </c>
      <c r="I584" s="130" t="s">
        <v>515</v>
      </c>
      <c r="J584" s="138" t="s">
        <v>516</v>
      </c>
      <c r="K584" s="130">
        <v>2022</v>
      </c>
      <c r="L584" s="138" t="s">
        <v>845</v>
      </c>
      <c r="M584" s="138" t="s">
        <v>845</v>
      </c>
      <c r="N584" s="349" t="s">
        <v>1974</v>
      </c>
      <c r="O584" s="349" t="s">
        <v>1157</v>
      </c>
      <c r="P584" s="130" t="s">
        <v>167</v>
      </c>
      <c r="Q584" s="130" t="s">
        <v>623</v>
      </c>
    </row>
    <row r="585" spans="1:17" ht="51" x14ac:dyDescent="0.25">
      <c r="A585" s="130" t="s">
        <v>1373</v>
      </c>
      <c r="B585" s="349" t="s">
        <v>485</v>
      </c>
      <c r="C585" s="131" t="s">
        <v>2346</v>
      </c>
      <c r="D585" s="132">
        <v>20</v>
      </c>
      <c r="E585" s="130" t="s">
        <v>46</v>
      </c>
      <c r="F585" s="130" t="s">
        <v>623</v>
      </c>
      <c r="G585" s="130" t="s">
        <v>122</v>
      </c>
      <c r="H585" s="131" t="s">
        <v>1374</v>
      </c>
      <c r="I585" s="130" t="s">
        <v>515</v>
      </c>
      <c r="J585" s="138" t="s">
        <v>516</v>
      </c>
      <c r="K585" s="130">
        <v>2022</v>
      </c>
      <c r="L585" s="138" t="s">
        <v>845</v>
      </c>
      <c r="M585" s="138" t="s">
        <v>845</v>
      </c>
      <c r="N585" s="349"/>
      <c r="O585" s="349"/>
      <c r="P585" s="130" t="s">
        <v>167</v>
      </c>
      <c r="Q585" s="130" t="s">
        <v>623</v>
      </c>
    </row>
    <row r="586" spans="1:17" ht="51" x14ac:dyDescent="0.25">
      <c r="A586" s="130" t="s">
        <v>1375</v>
      </c>
      <c r="B586" s="349"/>
      <c r="C586" s="131" t="s">
        <v>2347</v>
      </c>
      <c r="D586" s="132">
        <v>2000</v>
      </c>
      <c r="E586" s="130" t="s">
        <v>46</v>
      </c>
      <c r="F586" s="130" t="s">
        <v>623</v>
      </c>
      <c r="G586" s="130" t="s">
        <v>122</v>
      </c>
      <c r="H586" s="131" t="s">
        <v>2308</v>
      </c>
      <c r="I586" s="130" t="s">
        <v>38</v>
      </c>
      <c r="J586" s="133">
        <v>168</v>
      </c>
      <c r="K586" s="130">
        <v>2022</v>
      </c>
      <c r="L586" s="133">
        <v>50</v>
      </c>
      <c r="M586" s="133">
        <v>110</v>
      </c>
      <c r="N586" s="349"/>
      <c r="O586" s="349"/>
      <c r="P586" s="130" t="s">
        <v>167</v>
      </c>
      <c r="Q586" s="130" t="s">
        <v>623</v>
      </c>
    </row>
    <row r="587" spans="1:17" ht="114.75" x14ac:dyDescent="0.25">
      <c r="A587" s="130" t="s">
        <v>1376</v>
      </c>
      <c r="B587" s="349"/>
      <c r="C587" s="131" t="s">
        <v>2348</v>
      </c>
      <c r="D587" s="132">
        <v>20</v>
      </c>
      <c r="E587" s="130" t="s">
        <v>46</v>
      </c>
      <c r="F587" s="130" t="s">
        <v>623</v>
      </c>
      <c r="G587" s="130" t="s">
        <v>1377</v>
      </c>
      <c r="H587" s="131" t="s">
        <v>1378</v>
      </c>
      <c r="I587" s="130" t="s">
        <v>515</v>
      </c>
      <c r="J587" s="138" t="s">
        <v>516</v>
      </c>
      <c r="K587" s="130">
        <v>2022</v>
      </c>
      <c r="L587" s="138" t="s">
        <v>1145</v>
      </c>
      <c r="M587" s="138" t="s">
        <v>1145</v>
      </c>
      <c r="N587" s="349"/>
      <c r="O587" s="349"/>
      <c r="P587" s="130" t="s">
        <v>167</v>
      </c>
      <c r="Q587" s="130" t="s">
        <v>623</v>
      </c>
    </row>
    <row r="588" spans="1:17" ht="63.75" x14ac:dyDescent="0.25">
      <c r="A588" s="130" t="s">
        <v>1379</v>
      </c>
      <c r="B588" s="349"/>
      <c r="C588" s="131" t="s">
        <v>1380</v>
      </c>
      <c r="D588" s="132"/>
      <c r="E588" s="130"/>
      <c r="F588" s="130" t="s">
        <v>623</v>
      </c>
      <c r="G588" s="130" t="s">
        <v>122</v>
      </c>
      <c r="H588" s="131" t="s">
        <v>1381</v>
      </c>
      <c r="I588" s="130" t="s">
        <v>515</v>
      </c>
      <c r="J588" s="138" t="s">
        <v>516</v>
      </c>
      <c r="K588" s="130">
        <v>2022</v>
      </c>
      <c r="L588" s="138" t="s">
        <v>1145</v>
      </c>
      <c r="M588" s="138" t="s">
        <v>1145</v>
      </c>
      <c r="N588" s="349"/>
      <c r="O588" s="349"/>
      <c r="P588" s="130" t="s">
        <v>167</v>
      </c>
      <c r="Q588" s="130" t="s">
        <v>623</v>
      </c>
    </row>
    <row r="589" spans="1:17" ht="102" x14ac:dyDescent="0.25">
      <c r="A589" s="72">
        <v>3.8</v>
      </c>
      <c r="B589" s="72">
        <v>5.4</v>
      </c>
      <c r="C589" s="73" t="s">
        <v>1382</v>
      </c>
      <c r="D589" s="74">
        <f>SUM(D590:D592)</f>
        <v>183060</v>
      </c>
      <c r="E589" s="72"/>
      <c r="F589" s="72" t="s">
        <v>579</v>
      </c>
      <c r="G589" s="72" t="s">
        <v>1130</v>
      </c>
      <c r="H589" s="73" t="s">
        <v>1131</v>
      </c>
      <c r="I589" s="72" t="s">
        <v>509</v>
      </c>
      <c r="J589" s="80">
        <v>0</v>
      </c>
      <c r="K589" s="72">
        <v>2022</v>
      </c>
      <c r="L589" s="49">
        <v>100</v>
      </c>
      <c r="M589" s="49">
        <v>100</v>
      </c>
      <c r="N589" s="72"/>
      <c r="O589" s="72"/>
      <c r="P589" s="130" t="s">
        <v>167</v>
      </c>
      <c r="Q589" s="72"/>
    </row>
    <row r="590" spans="1:17" ht="38.25" x14ac:dyDescent="0.25">
      <c r="A590" s="130" t="s">
        <v>1383</v>
      </c>
      <c r="B590" s="130" t="s">
        <v>759</v>
      </c>
      <c r="C590" s="131" t="s">
        <v>1384</v>
      </c>
      <c r="D590" s="132">
        <v>175000</v>
      </c>
      <c r="E590" s="130" t="s">
        <v>46</v>
      </c>
      <c r="F590" s="130" t="s">
        <v>127</v>
      </c>
      <c r="G590" s="130" t="s">
        <v>1130</v>
      </c>
      <c r="H590" s="131" t="s">
        <v>1385</v>
      </c>
      <c r="I590" s="130" t="s">
        <v>509</v>
      </c>
      <c r="J590" s="138">
        <v>50</v>
      </c>
      <c r="K590" s="130">
        <v>2022</v>
      </c>
      <c r="L590" s="138">
        <v>75</v>
      </c>
      <c r="M590" s="138">
        <v>100</v>
      </c>
      <c r="N590" s="349" t="s">
        <v>1386</v>
      </c>
      <c r="O590" s="349" t="s">
        <v>1313</v>
      </c>
      <c r="P590" s="130" t="s">
        <v>167</v>
      </c>
      <c r="Q590" s="130" t="s">
        <v>127</v>
      </c>
    </row>
    <row r="591" spans="1:17" ht="102" x14ac:dyDescent="0.25">
      <c r="A591" s="130" t="s">
        <v>1387</v>
      </c>
      <c r="B591" s="349" t="s">
        <v>753</v>
      </c>
      <c r="C591" s="131" t="s">
        <v>1857</v>
      </c>
      <c r="D591" s="132">
        <v>60</v>
      </c>
      <c r="E591" s="130" t="s">
        <v>46</v>
      </c>
      <c r="F591" s="130" t="s">
        <v>127</v>
      </c>
      <c r="G591" s="130" t="s">
        <v>1130</v>
      </c>
      <c r="H591" s="131" t="s">
        <v>1388</v>
      </c>
      <c r="I591" s="130" t="s">
        <v>509</v>
      </c>
      <c r="J591" s="138">
        <v>5.9</v>
      </c>
      <c r="K591" s="130">
        <v>2022</v>
      </c>
      <c r="L591" s="138">
        <v>30</v>
      </c>
      <c r="M591" s="138">
        <v>50</v>
      </c>
      <c r="N591" s="349"/>
      <c r="O591" s="349"/>
      <c r="P591" s="130" t="s">
        <v>167</v>
      </c>
      <c r="Q591" s="130" t="s">
        <v>127</v>
      </c>
    </row>
    <row r="592" spans="1:17" ht="38.25" x14ac:dyDescent="0.25">
      <c r="A592" s="130" t="s">
        <v>1389</v>
      </c>
      <c r="B592" s="349"/>
      <c r="C592" s="131" t="s">
        <v>1390</v>
      </c>
      <c r="D592" s="132">
        <v>8000</v>
      </c>
      <c r="E592" s="130" t="s">
        <v>46</v>
      </c>
      <c r="F592" s="130" t="s">
        <v>127</v>
      </c>
      <c r="G592" s="130" t="s">
        <v>1130</v>
      </c>
      <c r="H592" s="131" t="s">
        <v>2305</v>
      </c>
      <c r="I592" s="130" t="s">
        <v>38</v>
      </c>
      <c r="J592" s="133">
        <v>0</v>
      </c>
      <c r="K592" s="130">
        <v>2022</v>
      </c>
      <c r="L592" s="133">
        <v>5</v>
      </c>
      <c r="M592" s="133">
        <v>10</v>
      </c>
      <c r="N592" s="349"/>
      <c r="O592" s="349"/>
      <c r="P592" s="130" t="s">
        <v>167</v>
      </c>
      <c r="Q592" s="130" t="s">
        <v>127</v>
      </c>
    </row>
    <row r="593" spans="1:17" ht="51" x14ac:dyDescent="0.25">
      <c r="A593" s="384">
        <v>4</v>
      </c>
      <c r="B593" s="384">
        <v>5</v>
      </c>
      <c r="C593" s="385" t="s">
        <v>1391</v>
      </c>
      <c r="D593" s="375">
        <f>SUM(D595,D605,D611)</f>
        <v>2730</v>
      </c>
      <c r="E593" s="384"/>
      <c r="F593" s="384"/>
      <c r="G593" s="384"/>
      <c r="H593" s="73" t="s">
        <v>1392</v>
      </c>
      <c r="I593" s="72" t="s">
        <v>509</v>
      </c>
      <c r="J593" s="49">
        <v>39.9</v>
      </c>
      <c r="K593" s="72">
        <v>2020</v>
      </c>
      <c r="L593" s="49">
        <v>47.2</v>
      </c>
      <c r="M593" s="49">
        <v>58.3</v>
      </c>
      <c r="N593" s="72" t="s">
        <v>1253</v>
      </c>
      <c r="O593" s="72" t="s">
        <v>1128</v>
      </c>
      <c r="P593" s="72" t="s">
        <v>167</v>
      </c>
      <c r="Q593" s="72" t="s">
        <v>1393</v>
      </c>
    </row>
    <row r="594" spans="1:17" x14ac:dyDescent="0.25">
      <c r="A594" s="384"/>
      <c r="B594" s="384"/>
      <c r="C594" s="385"/>
      <c r="D594" s="375"/>
      <c r="E594" s="384"/>
      <c r="F594" s="384"/>
      <c r="G594" s="384"/>
      <c r="H594" s="73" t="s">
        <v>1394</v>
      </c>
      <c r="I594" s="72" t="s">
        <v>1275</v>
      </c>
      <c r="J594" s="80" t="s">
        <v>1395</v>
      </c>
      <c r="K594" s="72">
        <v>2022</v>
      </c>
      <c r="L594" s="178" t="s">
        <v>1982</v>
      </c>
      <c r="M594" s="178" t="s">
        <v>1983</v>
      </c>
      <c r="N594" s="72"/>
      <c r="O594" s="72"/>
      <c r="P594" s="130" t="s">
        <v>167</v>
      </c>
      <c r="Q594" s="72"/>
    </row>
    <row r="595" spans="1:17" ht="51" x14ac:dyDescent="0.25">
      <c r="A595" s="72">
        <v>4.0999999999999996</v>
      </c>
      <c r="B595" s="72">
        <v>5.6</v>
      </c>
      <c r="C595" s="73" t="s">
        <v>2195</v>
      </c>
      <c r="D595" s="74">
        <f>SUM(D596:D604)</f>
        <v>760</v>
      </c>
      <c r="E595" s="72"/>
      <c r="F595" s="72" t="s">
        <v>579</v>
      </c>
      <c r="G595" s="72" t="s">
        <v>1130</v>
      </c>
      <c r="H595" s="73" t="s">
        <v>1131</v>
      </c>
      <c r="I595" s="72" t="s">
        <v>509</v>
      </c>
      <c r="J595" s="80">
        <v>0</v>
      </c>
      <c r="K595" s="72">
        <v>2022</v>
      </c>
      <c r="L595" s="49">
        <v>100</v>
      </c>
      <c r="M595" s="49">
        <v>100</v>
      </c>
      <c r="N595" s="72"/>
      <c r="O595" s="72"/>
      <c r="P595" s="130" t="s">
        <v>167</v>
      </c>
      <c r="Q595" s="72"/>
    </row>
    <row r="596" spans="1:17" ht="51" x14ac:dyDescent="0.25">
      <c r="A596" s="130" t="s">
        <v>415</v>
      </c>
      <c r="B596" s="349" t="s">
        <v>1396</v>
      </c>
      <c r="C596" s="131" t="s">
        <v>2206</v>
      </c>
      <c r="D596" s="132">
        <v>50</v>
      </c>
      <c r="E596" s="130" t="s">
        <v>171</v>
      </c>
      <c r="F596" s="130" t="s">
        <v>131</v>
      </c>
      <c r="G596" s="130" t="s">
        <v>1397</v>
      </c>
      <c r="H596" s="131" t="s">
        <v>1398</v>
      </c>
      <c r="I596" s="130" t="s">
        <v>30</v>
      </c>
      <c r="J596" s="133" t="s">
        <v>233</v>
      </c>
      <c r="K596" s="130">
        <v>2021</v>
      </c>
      <c r="L596" s="133">
        <v>1</v>
      </c>
      <c r="M596" s="133">
        <v>2</v>
      </c>
      <c r="N596" s="130" t="s">
        <v>1399</v>
      </c>
      <c r="O596" s="130" t="s">
        <v>1400</v>
      </c>
      <c r="P596" s="130" t="s">
        <v>167</v>
      </c>
      <c r="Q596" s="130" t="s">
        <v>1401</v>
      </c>
    </row>
    <row r="597" spans="1:17" ht="89.25" x14ac:dyDescent="0.25">
      <c r="A597" s="130" t="s">
        <v>421</v>
      </c>
      <c r="B597" s="349"/>
      <c r="C597" s="131" t="s">
        <v>1402</v>
      </c>
      <c r="D597" s="132">
        <v>250</v>
      </c>
      <c r="E597" s="130" t="s">
        <v>171</v>
      </c>
      <c r="F597" s="130" t="s">
        <v>104</v>
      </c>
      <c r="G597" s="130" t="s">
        <v>1403</v>
      </c>
      <c r="H597" s="131" t="s">
        <v>1404</v>
      </c>
      <c r="I597" s="130" t="s">
        <v>18</v>
      </c>
      <c r="J597" s="138" t="s">
        <v>233</v>
      </c>
      <c r="K597" s="130">
        <v>2021</v>
      </c>
      <c r="L597" s="138">
        <v>3</v>
      </c>
      <c r="M597" s="138">
        <v>5</v>
      </c>
      <c r="N597" s="130" t="s">
        <v>1399</v>
      </c>
      <c r="O597" s="130" t="s">
        <v>1400</v>
      </c>
      <c r="P597" s="130" t="s">
        <v>167</v>
      </c>
      <c r="Q597" s="130" t="s">
        <v>1991</v>
      </c>
    </row>
    <row r="598" spans="1:17" ht="76.5" x14ac:dyDescent="0.25">
      <c r="A598" s="130" t="s">
        <v>424</v>
      </c>
      <c r="B598" s="349"/>
      <c r="C598" s="131" t="s">
        <v>1405</v>
      </c>
      <c r="D598" s="132">
        <v>100</v>
      </c>
      <c r="E598" s="130" t="s">
        <v>171</v>
      </c>
      <c r="F598" s="130" t="s">
        <v>1406</v>
      </c>
      <c r="G598" s="130" t="s">
        <v>1407</v>
      </c>
      <c r="H598" s="131" t="s">
        <v>1398</v>
      </c>
      <c r="I598" s="130" t="s">
        <v>30</v>
      </c>
      <c r="J598" s="133" t="s">
        <v>233</v>
      </c>
      <c r="K598" s="130">
        <v>2021</v>
      </c>
      <c r="L598" s="133">
        <v>2</v>
      </c>
      <c r="M598" s="133">
        <v>3</v>
      </c>
      <c r="N598" s="130" t="s">
        <v>1399</v>
      </c>
      <c r="O598" s="130" t="s">
        <v>1400</v>
      </c>
      <c r="P598" s="130" t="s">
        <v>167</v>
      </c>
      <c r="Q598" s="130" t="s">
        <v>1401</v>
      </c>
    </row>
    <row r="599" spans="1:17" ht="89.25" x14ac:dyDescent="0.25">
      <c r="A599" s="130" t="s">
        <v>430</v>
      </c>
      <c r="B599" s="349"/>
      <c r="C599" s="131" t="s">
        <v>2094</v>
      </c>
      <c r="D599" s="132">
        <v>50</v>
      </c>
      <c r="E599" s="130" t="s">
        <v>171</v>
      </c>
      <c r="F599" s="130" t="s">
        <v>1408</v>
      </c>
      <c r="G599" s="130" t="s">
        <v>154</v>
      </c>
      <c r="H599" s="131" t="s">
        <v>1409</v>
      </c>
      <c r="I599" s="130" t="s">
        <v>18</v>
      </c>
      <c r="J599" s="138" t="s">
        <v>233</v>
      </c>
      <c r="K599" s="130">
        <v>2021</v>
      </c>
      <c r="L599" s="138">
        <v>1</v>
      </c>
      <c r="M599" s="138">
        <v>1</v>
      </c>
      <c r="N599" s="130" t="s">
        <v>1399</v>
      </c>
      <c r="O599" s="130" t="s">
        <v>1400</v>
      </c>
      <c r="P599" s="130" t="s">
        <v>167</v>
      </c>
      <c r="Q599" s="130" t="s">
        <v>104</v>
      </c>
    </row>
    <row r="600" spans="1:17" ht="38.25" x14ac:dyDescent="0.25">
      <c r="A600" s="130" t="s">
        <v>443</v>
      </c>
      <c r="B600" s="349"/>
      <c r="C600" s="131" t="s">
        <v>2095</v>
      </c>
      <c r="D600" s="132">
        <v>30</v>
      </c>
      <c r="E600" s="130" t="s">
        <v>171</v>
      </c>
      <c r="F600" s="130" t="s">
        <v>1410</v>
      </c>
      <c r="G600" s="130" t="s">
        <v>1411</v>
      </c>
      <c r="H600" s="131" t="s">
        <v>1412</v>
      </c>
      <c r="I600" s="130" t="s">
        <v>18</v>
      </c>
      <c r="J600" s="138" t="s">
        <v>233</v>
      </c>
      <c r="K600" s="130">
        <v>2021</v>
      </c>
      <c r="L600" s="138">
        <v>0.1</v>
      </c>
      <c r="M600" s="138">
        <v>0.1</v>
      </c>
      <c r="N600" s="130" t="s">
        <v>1399</v>
      </c>
      <c r="O600" s="130" t="s">
        <v>1400</v>
      </c>
      <c r="P600" s="130" t="s">
        <v>167</v>
      </c>
      <c r="Q600" s="130" t="s">
        <v>1992</v>
      </c>
    </row>
    <row r="601" spans="1:17" ht="63.75" x14ac:dyDescent="0.25">
      <c r="A601" s="130" t="s">
        <v>1045</v>
      </c>
      <c r="B601" s="349"/>
      <c r="C601" s="131" t="s">
        <v>2096</v>
      </c>
      <c r="D601" s="132">
        <v>60</v>
      </c>
      <c r="E601" s="130" t="s">
        <v>171</v>
      </c>
      <c r="F601" s="130" t="s">
        <v>1393</v>
      </c>
      <c r="G601" s="130" t="s">
        <v>797</v>
      </c>
      <c r="H601" s="131" t="s">
        <v>1413</v>
      </c>
      <c r="I601" s="130" t="s">
        <v>18</v>
      </c>
      <c r="J601" s="138" t="s">
        <v>233</v>
      </c>
      <c r="K601" s="130">
        <v>2021</v>
      </c>
      <c r="L601" s="138">
        <v>0.2</v>
      </c>
      <c r="M601" s="138">
        <v>0.2</v>
      </c>
      <c r="N601" s="130" t="s">
        <v>1399</v>
      </c>
      <c r="O601" s="130" t="s">
        <v>1400</v>
      </c>
      <c r="P601" s="130" t="s">
        <v>167</v>
      </c>
      <c r="Q601" s="130" t="s">
        <v>104</v>
      </c>
    </row>
    <row r="602" spans="1:17" ht="63.75" x14ac:dyDescent="0.25">
      <c r="A602" s="130" t="s">
        <v>1049</v>
      </c>
      <c r="B602" s="349"/>
      <c r="C602" s="131" t="s">
        <v>2097</v>
      </c>
      <c r="D602" s="132">
        <v>50</v>
      </c>
      <c r="E602" s="130" t="s">
        <v>171</v>
      </c>
      <c r="F602" s="130" t="s">
        <v>721</v>
      </c>
      <c r="G602" s="130" t="s">
        <v>1414</v>
      </c>
      <c r="H602" s="165" t="s">
        <v>1131</v>
      </c>
      <c r="I602" s="130" t="s">
        <v>18</v>
      </c>
      <c r="J602" s="138"/>
      <c r="K602" s="130">
        <v>2021</v>
      </c>
      <c r="L602" s="138"/>
      <c r="M602" s="138"/>
      <c r="N602" s="130" t="s">
        <v>1399</v>
      </c>
      <c r="O602" s="130" t="s">
        <v>1400</v>
      </c>
      <c r="P602" s="130" t="s">
        <v>167</v>
      </c>
      <c r="Q602" s="130" t="s">
        <v>1993</v>
      </c>
    </row>
    <row r="603" spans="1:17" ht="51" x14ac:dyDescent="0.25">
      <c r="A603" s="130" t="s">
        <v>1415</v>
      </c>
      <c r="B603" s="349"/>
      <c r="C603" s="131" t="s">
        <v>1416</v>
      </c>
      <c r="D603" s="132">
        <v>20</v>
      </c>
      <c r="E603" s="130" t="s">
        <v>171</v>
      </c>
      <c r="F603" s="130" t="s">
        <v>1417</v>
      </c>
      <c r="G603" s="130" t="s">
        <v>131</v>
      </c>
      <c r="H603" s="131" t="s">
        <v>1418</v>
      </c>
      <c r="I603" s="130" t="s">
        <v>515</v>
      </c>
      <c r="J603" s="138"/>
      <c r="K603" s="130">
        <v>2021</v>
      </c>
      <c r="L603" s="138"/>
      <c r="M603" s="138"/>
      <c r="N603" s="130" t="s">
        <v>1399</v>
      </c>
      <c r="O603" s="130" t="s">
        <v>1400</v>
      </c>
      <c r="P603" s="130" t="s">
        <v>167</v>
      </c>
      <c r="Q603" s="130" t="s">
        <v>1417</v>
      </c>
    </row>
    <row r="604" spans="1:17" ht="114.75" x14ac:dyDescent="0.25">
      <c r="A604" s="130" t="s">
        <v>1419</v>
      </c>
      <c r="B604" s="349"/>
      <c r="C604" s="131" t="s">
        <v>1420</v>
      </c>
      <c r="D604" s="132">
        <v>150</v>
      </c>
      <c r="E604" s="130" t="s">
        <v>171</v>
      </c>
      <c r="F604" s="130" t="s">
        <v>1161</v>
      </c>
      <c r="G604" s="130" t="s">
        <v>154</v>
      </c>
      <c r="H604" s="165" t="s">
        <v>1131</v>
      </c>
      <c r="I604" s="130" t="s">
        <v>18</v>
      </c>
      <c r="J604" s="138" t="s">
        <v>233</v>
      </c>
      <c r="K604" s="130">
        <v>2021</v>
      </c>
      <c r="L604" s="138">
        <v>0.2</v>
      </c>
      <c r="M604" s="138">
        <v>0.2</v>
      </c>
      <c r="N604" s="130" t="s">
        <v>1399</v>
      </c>
      <c r="O604" s="130" t="s">
        <v>1400</v>
      </c>
      <c r="P604" s="130" t="s">
        <v>167</v>
      </c>
      <c r="Q604" s="130" t="s">
        <v>1421</v>
      </c>
    </row>
    <row r="605" spans="1:17" ht="25.5" x14ac:dyDescent="0.25">
      <c r="A605" s="72">
        <v>4.2</v>
      </c>
      <c r="B605" s="72">
        <v>5</v>
      </c>
      <c r="C605" s="73" t="s">
        <v>2098</v>
      </c>
      <c r="D605" s="74">
        <f>SUM(D606:D610)</f>
        <v>770</v>
      </c>
      <c r="E605" s="72"/>
      <c r="F605" s="72" t="s">
        <v>579</v>
      </c>
      <c r="G605" s="72" t="s">
        <v>1130</v>
      </c>
      <c r="H605" s="73" t="s">
        <v>1131</v>
      </c>
      <c r="I605" s="72" t="s">
        <v>509</v>
      </c>
      <c r="J605" s="80">
        <v>0</v>
      </c>
      <c r="K605" s="72">
        <v>2022</v>
      </c>
      <c r="L605" s="49">
        <v>100</v>
      </c>
      <c r="M605" s="49">
        <v>100</v>
      </c>
      <c r="N605" s="72"/>
      <c r="O605" s="72"/>
      <c r="P605" s="130" t="s">
        <v>167</v>
      </c>
      <c r="Q605" s="72"/>
    </row>
    <row r="606" spans="1:17" ht="153" x14ac:dyDescent="0.25">
      <c r="A606" s="72" t="s">
        <v>681</v>
      </c>
      <c r="B606" s="27" t="s">
        <v>1396</v>
      </c>
      <c r="C606" s="131" t="s">
        <v>1422</v>
      </c>
      <c r="D606" s="132">
        <v>200</v>
      </c>
      <c r="E606" s="130" t="s">
        <v>171</v>
      </c>
      <c r="F606" s="130" t="s">
        <v>104</v>
      </c>
      <c r="G606" s="130" t="s">
        <v>154</v>
      </c>
      <c r="H606" s="131" t="s">
        <v>2294</v>
      </c>
      <c r="I606" s="130" t="s">
        <v>30</v>
      </c>
      <c r="J606" s="133" t="s">
        <v>233</v>
      </c>
      <c r="K606" s="130">
        <v>2021</v>
      </c>
      <c r="L606" s="133">
        <v>2</v>
      </c>
      <c r="M606" s="133">
        <v>3</v>
      </c>
      <c r="N606" s="130" t="s">
        <v>1399</v>
      </c>
      <c r="O606" s="130" t="s">
        <v>1400</v>
      </c>
      <c r="P606" s="130" t="s">
        <v>167</v>
      </c>
      <c r="Q606" s="130" t="s">
        <v>104</v>
      </c>
    </row>
    <row r="607" spans="1:17" ht="38.25" x14ac:dyDescent="0.25">
      <c r="A607" s="130" t="s">
        <v>685</v>
      </c>
      <c r="B607" s="130" t="s">
        <v>1396</v>
      </c>
      <c r="C607" s="131" t="s">
        <v>2099</v>
      </c>
      <c r="D607" s="132">
        <v>100</v>
      </c>
      <c r="E607" s="130" t="s">
        <v>171</v>
      </c>
      <c r="F607" s="130" t="s">
        <v>104</v>
      </c>
      <c r="G607" s="130" t="s">
        <v>154</v>
      </c>
      <c r="H607" s="131" t="s">
        <v>1423</v>
      </c>
      <c r="I607" s="130" t="s">
        <v>18</v>
      </c>
      <c r="J607" s="138" t="s">
        <v>233</v>
      </c>
      <c r="K607" s="130">
        <v>2021</v>
      </c>
      <c r="L607" s="138">
        <v>6</v>
      </c>
      <c r="M607" s="138">
        <v>8</v>
      </c>
      <c r="N607" s="130" t="s">
        <v>1399</v>
      </c>
      <c r="O607" s="130" t="s">
        <v>1400</v>
      </c>
      <c r="P607" s="130" t="s">
        <v>167</v>
      </c>
      <c r="Q607" s="130" t="s">
        <v>104</v>
      </c>
    </row>
    <row r="608" spans="1:17" ht="102" x14ac:dyDescent="0.25">
      <c r="A608" s="130" t="s">
        <v>689</v>
      </c>
      <c r="B608" s="349" t="s">
        <v>2083</v>
      </c>
      <c r="C608" s="131" t="s">
        <v>1424</v>
      </c>
      <c r="D608" s="132">
        <v>250</v>
      </c>
      <c r="E608" s="130" t="s">
        <v>171</v>
      </c>
      <c r="F608" s="130" t="s">
        <v>1393</v>
      </c>
      <c r="G608" s="130" t="s">
        <v>108</v>
      </c>
      <c r="H608" s="131" t="s">
        <v>1425</v>
      </c>
      <c r="I608" s="130" t="s">
        <v>30</v>
      </c>
      <c r="J608" s="133">
        <v>0</v>
      </c>
      <c r="K608" s="130">
        <v>2021</v>
      </c>
      <c r="L608" s="133">
        <v>4</v>
      </c>
      <c r="M608" s="133">
        <v>4</v>
      </c>
      <c r="N608" s="130" t="s">
        <v>1399</v>
      </c>
      <c r="O608" s="130" t="s">
        <v>1400</v>
      </c>
      <c r="P608" s="130" t="s">
        <v>167</v>
      </c>
      <c r="Q608" s="130" t="s">
        <v>1994</v>
      </c>
    </row>
    <row r="609" spans="1:17" ht="165.75" x14ac:dyDescent="0.25">
      <c r="A609" s="130" t="s">
        <v>692</v>
      </c>
      <c r="B609" s="349"/>
      <c r="C609" s="131" t="s">
        <v>1841</v>
      </c>
      <c r="D609" s="132">
        <v>120</v>
      </c>
      <c r="E609" s="130" t="s">
        <v>171</v>
      </c>
      <c r="F609" s="130" t="s">
        <v>1393</v>
      </c>
      <c r="G609" s="130" t="s">
        <v>154</v>
      </c>
      <c r="H609" s="131" t="s">
        <v>1426</v>
      </c>
      <c r="I609" s="130" t="s">
        <v>18</v>
      </c>
      <c r="J609" s="138" t="s">
        <v>1427</v>
      </c>
      <c r="K609" s="130">
        <v>2021</v>
      </c>
      <c r="L609" s="138">
        <v>0</v>
      </c>
      <c r="M609" s="138">
        <v>0</v>
      </c>
      <c r="N609" s="130" t="s">
        <v>1995</v>
      </c>
      <c r="O609" s="130" t="s">
        <v>1313</v>
      </c>
      <c r="P609" s="130" t="s">
        <v>167</v>
      </c>
      <c r="Q609" s="130" t="s">
        <v>1393</v>
      </c>
    </row>
    <row r="610" spans="1:17" ht="127.5" x14ac:dyDescent="0.25">
      <c r="A610" s="130" t="s">
        <v>839</v>
      </c>
      <c r="B610" s="349"/>
      <c r="C610" s="131" t="s">
        <v>2238</v>
      </c>
      <c r="D610" s="132">
        <v>100</v>
      </c>
      <c r="E610" s="130" t="s">
        <v>171</v>
      </c>
      <c r="F610" s="130" t="s">
        <v>1393</v>
      </c>
      <c r="G610" s="130" t="s">
        <v>154</v>
      </c>
      <c r="H610" s="131" t="s">
        <v>1428</v>
      </c>
      <c r="I610" s="130" t="s">
        <v>18</v>
      </c>
      <c r="J610" s="138" t="s">
        <v>233</v>
      </c>
      <c r="K610" s="130">
        <v>2020</v>
      </c>
      <c r="L610" s="138">
        <v>2</v>
      </c>
      <c r="M610" s="138">
        <v>2</v>
      </c>
      <c r="N610" s="130" t="s">
        <v>1399</v>
      </c>
      <c r="O610" s="130" t="s">
        <v>1433</v>
      </c>
      <c r="P610" s="130" t="s">
        <v>167</v>
      </c>
      <c r="Q610" s="130" t="s">
        <v>1393</v>
      </c>
    </row>
    <row r="611" spans="1:17" ht="63.75" x14ac:dyDescent="0.25">
      <c r="A611" s="72">
        <v>4.3</v>
      </c>
      <c r="B611" s="72">
        <v>5.6</v>
      </c>
      <c r="C611" s="73" t="s">
        <v>2084</v>
      </c>
      <c r="D611" s="74">
        <f>SUM(D612:D620)</f>
        <v>1200</v>
      </c>
      <c r="E611" s="72"/>
      <c r="F611" s="72" t="s">
        <v>579</v>
      </c>
      <c r="G611" s="72" t="s">
        <v>1130</v>
      </c>
      <c r="H611" s="73" t="s">
        <v>1131</v>
      </c>
      <c r="I611" s="72" t="s">
        <v>509</v>
      </c>
      <c r="J611" s="80">
        <v>0</v>
      </c>
      <c r="K611" s="72">
        <v>2022</v>
      </c>
      <c r="L611" s="49">
        <v>100</v>
      </c>
      <c r="M611" s="49">
        <v>100</v>
      </c>
      <c r="N611" s="72"/>
      <c r="O611" s="72"/>
      <c r="P611" s="130" t="s">
        <v>167</v>
      </c>
      <c r="Q611" s="72"/>
    </row>
    <row r="612" spans="1:17" ht="140.25" x14ac:dyDescent="0.25">
      <c r="A612" s="130" t="s">
        <v>700</v>
      </c>
      <c r="B612" s="349" t="s">
        <v>1396</v>
      </c>
      <c r="C612" s="131" t="s">
        <v>1429</v>
      </c>
      <c r="D612" s="132">
        <v>100</v>
      </c>
      <c r="E612" s="130" t="s">
        <v>171</v>
      </c>
      <c r="F612" s="130" t="s">
        <v>1430</v>
      </c>
      <c r="G612" s="130" t="s">
        <v>1431</v>
      </c>
      <c r="H612" s="131" t="s">
        <v>1432</v>
      </c>
      <c r="I612" s="130" t="s">
        <v>18</v>
      </c>
      <c r="J612" s="133">
        <v>0</v>
      </c>
      <c r="K612" s="130">
        <v>2021</v>
      </c>
      <c r="L612" s="138">
        <v>3</v>
      </c>
      <c r="M612" s="138">
        <v>3</v>
      </c>
      <c r="N612" s="130" t="s">
        <v>1399</v>
      </c>
      <c r="O612" s="130" t="s">
        <v>1433</v>
      </c>
      <c r="P612" s="130" t="s">
        <v>167</v>
      </c>
      <c r="Q612" s="130" t="s">
        <v>1393</v>
      </c>
    </row>
    <row r="613" spans="1:17" ht="127.5" x14ac:dyDescent="0.25">
      <c r="A613" s="130" t="s">
        <v>706</v>
      </c>
      <c r="B613" s="349"/>
      <c r="C613" s="131" t="s">
        <v>1434</v>
      </c>
      <c r="D613" s="132">
        <v>120</v>
      </c>
      <c r="E613" s="130" t="s">
        <v>171</v>
      </c>
      <c r="F613" s="130" t="s">
        <v>1430</v>
      </c>
      <c r="G613" s="130" t="s">
        <v>1431</v>
      </c>
      <c r="H613" s="131" t="s">
        <v>1435</v>
      </c>
      <c r="I613" s="130" t="s">
        <v>18</v>
      </c>
      <c r="J613" s="133">
        <v>0</v>
      </c>
      <c r="K613" s="130">
        <v>2021</v>
      </c>
      <c r="L613" s="138">
        <v>1</v>
      </c>
      <c r="M613" s="138">
        <v>1</v>
      </c>
      <c r="N613" s="130" t="s">
        <v>1436</v>
      </c>
      <c r="O613" s="130" t="s">
        <v>1433</v>
      </c>
      <c r="P613" s="130" t="s">
        <v>167</v>
      </c>
      <c r="Q613" s="130" t="s">
        <v>104</v>
      </c>
    </row>
    <row r="614" spans="1:17" ht="76.5" x14ac:dyDescent="0.25">
      <c r="A614" s="130" t="s">
        <v>710</v>
      </c>
      <c r="B614" s="349"/>
      <c r="C614" s="131" t="s">
        <v>2430</v>
      </c>
      <c r="D614" s="132">
        <v>80</v>
      </c>
      <c r="E614" s="130" t="s">
        <v>171</v>
      </c>
      <c r="F614" s="130" t="s">
        <v>1430</v>
      </c>
      <c r="G614" s="130" t="s">
        <v>1431</v>
      </c>
      <c r="H614" s="131" t="s">
        <v>1437</v>
      </c>
      <c r="I614" s="130" t="s">
        <v>18</v>
      </c>
      <c r="J614" s="133">
        <v>0</v>
      </c>
      <c r="K614" s="130">
        <v>2021</v>
      </c>
      <c r="L614" s="138">
        <v>1</v>
      </c>
      <c r="M614" s="138">
        <v>1</v>
      </c>
      <c r="N614" s="130" t="s">
        <v>1436</v>
      </c>
      <c r="O614" s="130" t="s">
        <v>1433</v>
      </c>
      <c r="P614" s="130" t="s">
        <v>167</v>
      </c>
      <c r="Q614" s="130" t="s">
        <v>104</v>
      </c>
    </row>
    <row r="615" spans="1:17" ht="153" x14ac:dyDescent="0.25">
      <c r="A615" s="130" t="s">
        <v>714</v>
      </c>
      <c r="B615" s="349"/>
      <c r="C615" s="131" t="s">
        <v>2107</v>
      </c>
      <c r="D615" s="132">
        <v>200</v>
      </c>
      <c r="E615" s="130" t="s">
        <v>171</v>
      </c>
      <c r="F615" s="130" t="s">
        <v>1430</v>
      </c>
      <c r="G615" s="130" t="s">
        <v>2749</v>
      </c>
      <c r="H615" s="131" t="s">
        <v>2294</v>
      </c>
      <c r="I615" s="130" t="s">
        <v>30</v>
      </c>
      <c r="J615" s="133" t="s">
        <v>233</v>
      </c>
      <c r="K615" s="130">
        <v>2021</v>
      </c>
      <c r="L615" s="133">
        <v>12</v>
      </c>
      <c r="M615" s="133">
        <v>18</v>
      </c>
      <c r="N615" s="130" t="s">
        <v>1436</v>
      </c>
      <c r="O615" s="130" t="s">
        <v>1433</v>
      </c>
      <c r="P615" s="130" t="s">
        <v>167</v>
      </c>
      <c r="Q615" s="130" t="s">
        <v>1439</v>
      </c>
    </row>
    <row r="616" spans="1:17" ht="76.5" x14ac:dyDescent="0.25">
      <c r="A616" s="130" t="s">
        <v>719</v>
      </c>
      <c r="B616" s="349"/>
      <c r="C616" s="131" t="s">
        <v>2108</v>
      </c>
      <c r="D616" s="132">
        <v>200</v>
      </c>
      <c r="E616" s="130" t="s">
        <v>171</v>
      </c>
      <c r="F616" s="130" t="s">
        <v>104</v>
      </c>
      <c r="G616" s="130" t="s">
        <v>1438</v>
      </c>
      <c r="H616" s="131" t="s">
        <v>2294</v>
      </c>
      <c r="I616" s="130" t="s">
        <v>30</v>
      </c>
      <c r="J616" s="133" t="s">
        <v>233</v>
      </c>
      <c r="K616" s="130">
        <v>2021</v>
      </c>
      <c r="L616" s="133">
        <v>12</v>
      </c>
      <c r="M616" s="133">
        <v>18</v>
      </c>
      <c r="N616" s="130" t="s">
        <v>1440</v>
      </c>
      <c r="O616" s="130" t="s">
        <v>1433</v>
      </c>
      <c r="P616" s="130" t="s">
        <v>167</v>
      </c>
      <c r="Q616" s="130" t="s">
        <v>1439</v>
      </c>
    </row>
    <row r="617" spans="1:17" ht="63.75" x14ac:dyDescent="0.25">
      <c r="A617" s="130" t="s">
        <v>1441</v>
      </c>
      <c r="B617" s="349"/>
      <c r="C617" s="131" t="s">
        <v>2349</v>
      </c>
      <c r="D617" s="132">
        <v>200</v>
      </c>
      <c r="E617" s="130" t="s">
        <v>171</v>
      </c>
      <c r="F617" s="130" t="s">
        <v>1393</v>
      </c>
      <c r="G617" s="130" t="s">
        <v>1438</v>
      </c>
      <c r="H617" s="131" t="s">
        <v>2294</v>
      </c>
      <c r="I617" s="130" t="s">
        <v>30</v>
      </c>
      <c r="J617" s="133" t="s">
        <v>233</v>
      </c>
      <c r="K617" s="130">
        <v>2021</v>
      </c>
      <c r="L617" s="133">
        <v>12</v>
      </c>
      <c r="M617" s="133">
        <v>18</v>
      </c>
      <c r="N617" s="130" t="s">
        <v>1440</v>
      </c>
      <c r="O617" s="130" t="s">
        <v>1433</v>
      </c>
      <c r="P617" s="130" t="s">
        <v>167</v>
      </c>
      <c r="Q617" s="130" t="s">
        <v>1439</v>
      </c>
    </row>
    <row r="618" spans="1:17" ht="51" x14ac:dyDescent="0.25">
      <c r="A618" s="130" t="s">
        <v>1442</v>
      </c>
      <c r="B618" s="349"/>
      <c r="C618" s="131" t="s">
        <v>1443</v>
      </c>
      <c r="D618" s="132">
        <v>100</v>
      </c>
      <c r="E618" s="130" t="s">
        <v>171</v>
      </c>
      <c r="F618" s="130" t="s">
        <v>1393</v>
      </c>
      <c r="G618" s="130" t="s">
        <v>1444</v>
      </c>
      <c r="H618" s="131" t="s">
        <v>1432</v>
      </c>
      <c r="I618" s="130" t="s">
        <v>18</v>
      </c>
      <c r="J618" s="138" t="s">
        <v>233</v>
      </c>
      <c r="K618" s="130">
        <v>2021</v>
      </c>
      <c r="L618" s="138">
        <v>12</v>
      </c>
      <c r="M618" s="138">
        <v>18</v>
      </c>
      <c r="N618" s="130" t="s">
        <v>1436</v>
      </c>
      <c r="O618" s="130" t="s">
        <v>1433</v>
      </c>
      <c r="P618" s="130" t="s">
        <v>167</v>
      </c>
      <c r="Q618" s="130" t="s">
        <v>104</v>
      </c>
    </row>
    <row r="619" spans="1:17" ht="127.5" x14ac:dyDescent="0.25">
      <c r="A619" s="130" t="s">
        <v>1445</v>
      </c>
      <c r="B619" s="349"/>
      <c r="C619" s="131" t="s">
        <v>1446</v>
      </c>
      <c r="D619" s="132">
        <v>200</v>
      </c>
      <c r="E619" s="130" t="s">
        <v>171</v>
      </c>
      <c r="F619" s="130" t="s">
        <v>1393</v>
      </c>
      <c r="G619" s="130" t="s">
        <v>1447</v>
      </c>
      <c r="H619" s="131" t="s">
        <v>1448</v>
      </c>
      <c r="I619" s="130" t="s">
        <v>18</v>
      </c>
      <c r="J619" s="138" t="s">
        <v>233</v>
      </c>
      <c r="K619" s="130">
        <v>2021</v>
      </c>
      <c r="L619" s="138">
        <v>12</v>
      </c>
      <c r="M619" s="138">
        <v>18</v>
      </c>
      <c r="N619" s="349" t="s">
        <v>1436</v>
      </c>
      <c r="O619" s="349" t="s">
        <v>1433</v>
      </c>
      <c r="P619" s="130" t="s">
        <v>167</v>
      </c>
      <c r="Q619" s="130" t="s">
        <v>1439</v>
      </c>
    </row>
    <row r="620" spans="1:17" ht="76.5" x14ac:dyDescent="0.25">
      <c r="A620" s="130" t="s">
        <v>1449</v>
      </c>
      <c r="B620" s="349"/>
      <c r="C620" s="131" t="s">
        <v>2476</v>
      </c>
      <c r="D620" s="132"/>
      <c r="E620" s="130"/>
      <c r="F620" s="130" t="s">
        <v>623</v>
      </c>
      <c r="G620" s="130"/>
      <c r="H620" s="131" t="s">
        <v>1450</v>
      </c>
      <c r="I620" s="130" t="s">
        <v>515</v>
      </c>
      <c r="J620" s="138" t="s">
        <v>1451</v>
      </c>
      <c r="K620" s="130">
        <v>2022</v>
      </c>
      <c r="L620" s="138" t="s">
        <v>845</v>
      </c>
      <c r="M620" s="138" t="s">
        <v>845</v>
      </c>
      <c r="N620" s="349"/>
      <c r="O620" s="349"/>
      <c r="P620" s="130" t="s">
        <v>167</v>
      </c>
      <c r="Q620" s="130" t="s">
        <v>623</v>
      </c>
    </row>
    <row r="621" spans="1:17" ht="89.25" x14ac:dyDescent="0.25">
      <c r="A621" s="72">
        <v>5</v>
      </c>
      <c r="B621" s="72">
        <v>5</v>
      </c>
      <c r="C621" s="73" t="s">
        <v>2351</v>
      </c>
      <c r="D621" s="74">
        <f>SUM(D622,D625)</f>
        <v>430</v>
      </c>
      <c r="E621" s="72"/>
      <c r="F621" s="72"/>
      <c r="G621" s="72"/>
      <c r="H621" s="73" t="s">
        <v>1452</v>
      </c>
      <c r="I621" s="72" t="s">
        <v>509</v>
      </c>
      <c r="J621" s="49">
        <v>57.1</v>
      </c>
      <c r="K621" s="72">
        <v>2020</v>
      </c>
      <c r="L621" s="49">
        <v>67.599999999999994</v>
      </c>
      <c r="M621" s="49">
        <v>70.2</v>
      </c>
      <c r="N621" s="72" t="s">
        <v>1253</v>
      </c>
      <c r="O621" s="72" t="s">
        <v>1128</v>
      </c>
      <c r="P621" s="72" t="s">
        <v>167</v>
      </c>
      <c r="Q621" s="72"/>
    </row>
    <row r="622" spans="1:17" ht="114.75" x14ac:dyDescent="0.25">
      <c r="A622" s="72">
        <v>5.0999999999999996</v>
      </c>
      <c r="B622" s="72">
        <v>5.5</v>
      </c>
      <c r="C622" s="73" t="s">
        <v>2353</v>
      </c>
      <c r="D622" s="74"/>
      <c r="E622" s="72"/>
      <c r="F622" s="72" t="s">
        <v>579</v>
      </c>
      <c r="G622" s="72" t="s">
        <v>1130</v>
      </c>
      <c r="H622" s="73" t="s">
        <v>1131</v>
      </c>
      <c r="I622" s="72" t="s">
        <v>509</v>
      </c>
      <c r="J622" s="80">
        <v>0</v>
      </c>
      <c r="K622" s="72">
        <v>2022</v>
      </c>
      <c r="L622" s="49">
        <v>100</v>
      </c>
      <c r="M622" s="49">
        <v>100</v>
      </c>
      <c r="N622" s="72"/>
      <c r="O622" s="72"/>
      <c r="P622" s="130" t="s">
        <v>167</v>
      </c>
      <c r="Q622" s="72"/>
    </row>
    <row r="623" spans="1:17" ht="102" x14ac:dyDescent="0.25">
      <c r="A623" s="130" t="s">
        <v>454</v>
      </c>
      <c r="B623" s="130" t="s">
        <v>776</v>
      </c>
      <c r="C623" s="131" t="s">
        <v>2479</v>
      </c>
      <c r="D623" s="132"/>
      <c r="E623" s="130"/>
      <c r="F623" s="130" t="s">
        <v>131</v>
      </c>
      <c r="G623" s="130" t="s">
        <v>154</v>
      </c>
      <c r="H623" s="131" t="s">
        <v>2290</v>
      </c>
      <c r="I623" s="130" t="s">
        <v>515</v>
      </c>
      <c r="J623" s="138" t="s">
        <v>516</v>
      </c>
      <c r="K623" s="130">
        <v>2022</v>
      </c>
      <c r="L623" s="138" t="s">
        <v>845</v>
      </c>
      <c r="M623" s="138" t="s">
        <v>845</v>
      </c>
      <c r="N623" s="349" t="s">
        <v>1453</v>
      </c>
      <c r="O623" s="349" t="s">
        <v>1454</v>
      </c>
      <c r="P623" s="130" t="s">
        <v>167</v>
      </c>
      <c r="Q623" s="130" t="s">
        <v>131</v>
      </c>
    </row>
    <row r="624" spans="1:17" ht="102" x14ac:dyDescent="0.25">
      <c r="A624" s="130" t="s">
        <v>461</v>
      </c>
      <c r="B624" s="130" t="s">
        <v>2059</v>
      </c>
      <c r="C624" s="131" t="s">
        <v>2354</v>
      </c>
      <c r="D624" s="132"/>
      <c r="E624" s="130"/>
      <c r="F624" s="130" t="s">
        <v>1136</v>
      </c>
      <c r="G624" s="130" t="s">
        <v>154</v>
      </c>
      <c r="H624" s="131" t="s">
        <v>1455</v>
      </c>
      <c r="I624" s="130" t="s">
        <v>515</v>
      </c>
      <c r="J624" s="138" t="s">
        <v>516</v>
      </c>
      <c r="K624" s="130">
        <v>2022</v>
      </c>
      <c r="L624" s="138" t="s">
        <v>845</v>
      </c>
      <c r="M624" s="138" t="s">
        <v>845</v>
      </c>
      <c r="N624" s="349"/>
      <c r="O624" s="349"/>
      <c r="P624" s="130" t="s">
        <v>167</v>
      </c>
      <c r="Q624" s="130" t="s">
        <v>1136</v>
      </c>
    </row>
    <row r="625" spans="1:17" ht="76.5" x14ac:dyDescent="0.25">
      <c r="A625" s="72">
        <v>5.2</v>
      </c>
      <c r="B625" s="72">
        <v>5.5</v>
      </c>
      <c r="C625" s="73" t="s">
        <v>2355</v>
      </c>
      <c r="D625" s="74">
        <f>SUM(D626:D630)</f>
        <v>430</v>
      </c>
      <c r="E625" s="72"/>
      <c r="F625" s="72" t="s">
        <v>579</v>
      </c>
      <c r="G625" s="72" t="s">
        <v>1130</v>
      </c>
      <c r="H625" s="73" t="s">
        <v>1131</v>
      </c>
      <c r="I625" s="72" t="s">
        <v>509</v>
      </c>
      <c r="J625" s="80">
        <v>0</v>
      </c>
      <c r="K625" s="72">
        <v>2022</v>
      </c>
      <c r="L625" s="49">
        <v>100</v>
      </c>
      <c r="M625" s="49">
        <v>100</v>
      </c>
      <c r="N625" s="72"/>
      <c r="O625" s="72"/>
      <c r="P625" s="130" t="s">
        <v>167</v>
      </c>
      <c r="Q625" s="72"/>
    </row>
    <row r="626" spans="1:17" ht="114.75" x14ac:dyDescent="0.25">
      <c r="A626" s="130" t="s">
        <v>485</v>
      </c>
      <c r="B626" s="130" t="s">
        <v>774</v>
      </c>
      <c r="C626" s="131" t="s">
        <v>2356</v>
      </c>
      <c r="D626" s="132"/>
      <c r="E626" s="130"/>
      <c r="F626" s="130" t="s">
        <v>623</v>
      </c>
      <c r="G626" s="130" t="s">
        <v>1130</v>
      </c>
      <c r="H626" s="131" t="s">
        <v>2288</v>
      </c>
      <c r="I626" s="130" t="s">
        <v>515</v>
      </c>
      <c r="J626" s="138" t="s">
        <v>516</v>
      </c>
      <c r="K626" s="130">
        <v>2022</v>
      </c>
      <c r="L626" s="138" t="s">
        <v>845</v>
      </c>
      <c r="M626" s="138" t="s">
        <v>845</v>
      </c>
      <c r="N626" s="349" t="s">
        <v>1453</v>
      </c>
      <c r="O626" s="349" t="s">
        <v>1454</v>
      </c>
      <c r="P626" s="349" t="s">
        <v>1158</v>
      </c>
      <c r="Q626" s="130" t="s">
        <v>623</v>
      </c>
    </row>
    <row r="627" spans="1:17" ht="76.5" x14ac:dyDescent="0.25">
      <c r="A627" s="130" t="s">
        <v>490</v>
      </c>
      <c r="B627" s="130" t="s">
        <v>774</v>
      </c>
      <c r="C627" s="131" t="s">
        <v>1456</v>
      </c>
      <c r="D627" s="132">
        <v>300</v>
      </c>
      <c r="E627" s="130" t="s">
        <v>46</v>
      </c>
      <c r="F627" s="130" t="s">
        <v>623</v>
      </c>
      <c r="G627" s="130" t="s">
        <v>112</v>
      </c>
      <c r="H627" s="131"/>
      <c r="I627" s="130" t="s">
        <v>515</v>
      </c>
      <c r="J627" s="138" t="s">
        <v>516</v>
      </c>
      <c r="K627" s="130">
        <v>2022</v>
      </c>
      <c r="L627" s="138" t="s">
        <v>845</v>
      </c>
      <c r="M627" s="138" t="s">
        <v>845</v>
      </c>
      <c r="N627" s="349"/>
      <c r="O627" s="349"/>
      <c r="P627" s="349"/>
      <c r="Q627" s="130" t="s">
        <v>623</v>
      </c>
    </row>
    <row r="628" spans="1:17" ht="127.5" x14ac:dyDescent="0.25">
      <c r="A628" s="130" t="s">
        <v>497</v>
      </c>
      <c r="B628" s="130" t="s">
        <v>774</v>
      </c>
      <c r="C628" s="131" t="s">
        <v>1457</v>
      </c>
      <c r="D628" s="132">
        <v>100</v>
      </c>
      <c r="E628" s="130" t="s">
        <v>46</v>
      </c>
      <c r="F628" s="130" t="s">
        <v>623</v>
      </c>
      <c r="G628" s="130"/>
      <c r="H628" s="131" t="s">
        <v>1458</v>
      </c>
      <c r="I628" s="130" t="s">
        <v>515</v>
      </c>
      <c r="J628" s="138" t="s">
        <v>516</v>
      </c>
      <c r="K628" s="130">
        <v>2022</v>
      </c>
      <c r="L628" s="138" t="s">
        <v>845</v>
      </c>
      <c r="M628" s="138" t="s">
        <v>845</v>
      </c>
      <c r="N628" s="349"/>
      <c r="O628" s="349"/>
      <c r="P628" s="349"/>
      <c r="Q628" s="130" t="s">
        <v>623</v>
      </c>
    </row>
    <row r="629" spans="1:17" ht="89.25" x14ac:dyDescent="0.25">
      <c r="A629" s="130" t="s">
        <v>507</v>
      </c>
      <c r="B629" s="130" t="s">
        <v>776</v>
      </c>
      <c r="C629" s="131" t="s">
        <v>1459</v>
      </c>
      <c r="D629" s="132">
        <v>30</v>
      </c>
      <c r="E629" s="130" t="s">
        <v>46</v>
      </c>
      <c r="F629" s="130" t="s">
        <v>623</v>
      </c>
      <c r="G629" s="130" t="s">
        <v>112</v>
      </c>
      <c r="H629" s="131" t="s">
        <v>1460</v>
      </c>
      <c r="I629" s="130" t="s">
        <v>515</v>
      </c>
      <c r="J629" s="138" t="s">
        <v>516</v>
      </c>
      <c r="K629" s="130">
        <v>2022</v>
      </c>
      <c r="L629" s="138" t="s">
        <v>845</v>
      </c>
      <c r="M629" s="138" t="s">
        <v>845</v>
      </c>
      <c r="N629" s="349"/>
      <c r="O629" s="349"/>
      <c r="P629" s="349"/>
      <c r="Q629" s="130" t="s">
        <v>623</v>
      </c>
    </row>
    <row r="630" spans="1:17" ht="76.5" x14ac:dyDescent="0.25">
      <c r="A630" s="130" t="s">
        <v>518</v>
      </c>
      <c r="B630" s="130" t="s">
        <v>2059</v>
      </c>
      <c r="C630" s="131" t="s">
        <v>1461</v>
      </c>
      <c r="D630" s="132"/>
      <c r="E630" s="130"/>
      <c r="F630" s="130" t="s">
        <v>131</v>
      </c>
      <c r="G630" s="130" t="s">
        <v>154</v>
      </c>
      <c r="H630" s="131" t="s">
        <v>2285</v>
      </c>
      <c r="I630" s="130" t="s">
        <v>515</v>
      </c>
      <c r="J630" s="138" t="s">
        <v>516</v>
      </c>
      <c r="K630" s="130">
        <v>2022</v>
      </c>
      <c r="L630" s="138" t="s">
        <v>845</v>
      </c>
      <c r="M630" s="138" t="s">
        <v>845</v>
      </c>
      <c r="N630" s="349"/>
      <c r="O630" s="349"/>
      <c r="P630" s="349"/>
      <c r="Q630" s="130" t="s">
        <v>131</v>
      </c>
    </row>
    <row r="631" spans="1:17" x14ac:dyDescent="0.25">
      <c r="A631" s="130"/>
      <c r="B631" s="182"/>
      <c r="C631" s="131" t="s">
        <v>523</v>
      </c>
      <c r="D631" s="74">
        <f>SUM(D621,D593,D558,D524,D484)</f>
        <v>2050279.8043</v>
      </c>
      <c r="E631" s="183"/>
      <c r="F631" s="130"/>
      <c r="G631" s="130"/>
      <c r="H631" s="131"/>
      <c r="I631" s="130"/>
      <c r="J631" s="138"/>
      <c r="K631" s="130"/>
      <c r="L631" s="138"/>
      <c r="M631" s="138"/>
      <c r="N631" s="130"/>
      <c r="O631" s="130"/>
      <c r="P631" s="130"/>
      <c r="Q631" s="130"/>
    </row>
    <row r="632" spans="1:17" x14ac:dyDescent="0.25">
      <c r="A632" s="148"/>
      <c r="B632" s="148"/>
      <c r="C632" s="131" t="s">
        <v>48</v>
      </c>
      <c r="D632" s="188">
        <v>5</v>
      </c>
      <c r="E632" s="149"/>
      <c r="F632" s="149"/>
      <c r="G632" s="148"/>
      <c r="H632" s="148"/>
      <c r="I632" s="148"/>
      <c r="J632" s="162"/>
      <c r="K632" s="148"/>
      <c r="L632" s="162"/>
      <c r="M632" s="162"/>
      <c r="N632" s="149"/>
      <c r="O632" s="149"/>
      <c r="P632" s="149"/>
      <c r="Q632" s="149"/>
    </row>
    <row r="633" spans="1:17" x14ac:dyDescent="0.25">
      <c r="A633" s="148"/>
      <c r="B633" s="148"/>
      <c r="C633" s="131" t="s">
        <v>49</v>
      </c>
      <c r="D633" s="188">
        <v>24</v>
      </c>
      <c r="E633" s="149"/>
      <c r="F633" s="149"/>
      <c r="G633" s="148"/>
      <c r="H633" s="148"/>
      <c r="I633" s="148"/>
      <c r="J633" s="162"/>
      <c r="K633" s="148"/>
      <c r="L633" s="162"/>
      <c r="M633" s="162"/>
      <c r="N633" s="149"/>
      <c r="O633" s="149"/>
      <c r="P633" s="149"/>
      <c r="Q633" s="149"/>
    </row>
    <row r="634" spans="1:17" x14ac:dyDescent="0.25">
      <c r="A634" s="148"/>
      <c r="B634" s="148"/>
      <c r="C634" s="131" t="s">
        <v>50</v>
      </c>
      <c r="D634" s="188">
        <v>114</v>
      </c>
      <c r="E634" s="149"/>
      <c r="F634" s="149"/>
      <c r="G634" s="148"/>
      <c r="H634" s="148"/>
      <c r="I634" s="148"/>
      <c r="J634" s="162"/>
      <c r="K634" s="148"/>
      <c r="L634" s="162"/>
      <c r="M634" s="162"/>
      <c r="N634" s="149"/>
      <c r="O634" s="149"/>
      <c r="P634" s="149"/>
      <c r="Q634" s="149"/>
    </row>
    <row r="635" spans="1:17" x14ac:dyDescent="0.25">
      <c r="A635" s="148"/>
      <c r="B635" s="148"/>
      <c r="C635" s="131" t="s">
        <v>3</v>
      </c>
      <c r="D635" s="188">
        <v>143</v>
      </c>
      <c r="E635" s="149"/>
      <c r="F635" s="149"/>
      <c r="G635" s="148"/>
      <c r="H635" s="148"/>
      <c r="I635" s="148"/>
      <c r="J635" s="162"/>
      <c r="K635" s="148"/>
      <c r="L635" s="162"/>
      <c r="M635" s="162"/>
      <c r="N635" s="149"/>
      <c r="O635" s="149"/>
      <c r="P635" s="149"/>
      <c r="Q635" s="149"/>
    </row>
    <row r="636" spans="1:17" s="125" customFormat="1" x14ac:dyDescent="0.25">
      <c r="A636" s="124"/>
      <c r="D636" s="126"/>
      <c r="E636" s="124"/>
      <c r="G636" s="124"/>
      <c r="H636" s="127"/>
      <c r="I636" s="126"/>
      <c r="J636" s="128"/>
      <c r="K636" s="129"/>
      <c r="L636" s="128"/>
      <c r="M636" s="128"/>
    </row>
    <row r="637" spans="1:17" ht="38.25" customHeight="1" x14ac:dyDescent="0.25">
      <c r="B637" s="23"/>
      <c r="C637" s="110"/>
      <c r="D637" s="51"/>
      <c r="F637" s="23"/>
      <c r="I637" s="23"/>
      <c r="J637" s="144"/>
      <c r="K637" s="23"/>
      <c r="L637" s="144"/>
      <c r="M637" s="144"/>
      <c r="N637" s="413" t="s">
        <v>1842</v>
      </c>
      <c r="O637" s="413"/>
      <c r="P637" s="413"/>
      <c r="Q637" s="413"/>
    </row>
    <row r="638" spans="1:17" x14ac:dyDescent="0.25">
      <c r="A638" s="372" t="s">
        <v>1462</v>
      </c>
      <c r="B638" s="372"/>
      <c r="C638" s="372"/>
      <c r="D638" s="372"/>
      <c r="E638" s="372"/>
      <c r="F638" s="372"/>
      <c r="G638" s="372"/>
      <c r="H638" s="372"/>
      <c r="I638" s="372"/>
      <c r="J638" s="372"/>
      <c r="K638" s="372"/>
      <c r="L638" s="372"/>
      <c r="M638" s="372"/>
      <c r="N638" s="372"/>
      <c r="O638" s="372"/>
      <c r="P638" s="372"/>
      <c r="Q638" s="372"/>
    </row>
    <row r="639" spans="1:17" x14ac:dyDescent="0.25">
      <c r="A639" s="76"/>
      <c r="B639" s="76"/>
      <c r="C639" s="76"/>
      <c r="D639" s="36"/>
      <c r="E639" s="76"/>
      <c r="F639" s="76"/>
      <c r="G639" s="76"/>
      <c r="H639" s="35"/>
      <c r="I639" s="76"/>
      <c r="J639" s="52"/>
      <c r="K639" s="76"/>
      <c r="L639" s="52"/>
      <c r="M639" s="52"/>
      <c r="N639" s="76"/>
      <c r="O639" s="76"/>
      <c r="P639" s="76"/>
      <c r="Q639" s="76"/>
    </row>
    <row r="640" spans="1:17" ht="12.75" customHeight="1" x14ac:dyDescent="0.25">
      <c r="A640" s="399" t="s">
        <v>0</v>
      </c>
      <c r="B640" s="374" t="s">
        <v>145</v>
      </c>
      <c r="C640" s="399" t="s">
        <v>1580</v>
      </c>
      <c r="D640" s="414" t="s">
        <v>1</v>
      </c>
      <c r="E640" s="399" t="s">
        <v>2</v>
      </c>
      <c r="F640" s="399" t="s">
        <v>148</v>
      </c>
      <c r="G640" s="399"/>
      <c r="H640" s="399" t="s">
        <v>3</v>
      </c>
      <c r="I640" s="399" t="s">
        <v>4</v>
      </c>
      <c r="J640" s="415" t="s">
        <v>5</v>
      </c>
      <c r="K640" s="415"/>
      <c r="L640" s="416" t="s">
        <v>6</v>
      </c>
      <c r="M640" s="416"/>
      <c r="N640" s="399" t="s">
        <v>7</v>
      </c>
      <c r="O640" s="399" t="s">
        <v>8</v>
      </c>
      <c r="P640" s="399" t="s">
        <v>9</v>
      </c>
      <c r="Q640" s="399" t="s">
        <v>10</v>
      </c>
    </row>
    <row r="641" spans="1:17" ht="25.5" x14ac:dyDescent="0.25">
      <c r="A641" s="399"/>
      <c r="B641" s="374"/>
      <c r="C641" s="399"/>
      <c r="D641" s="414"/>
      <c r="E641" s="399"/>
      <c r="F641" s="87" t="s">
        <v>11</v>
      </c>
      <c r="G641" s="87" t="s">
        <v>12</v>
      </c>
      <c r="H641" s="399"/>
      <c r="I641" s="399"/>
      <c r="J641" s="104" t="s">
        <v>13</v>
      </c>
      <c r="K641" s="87" t="s">
        <v>14</v>
      </c>
      <c r="L641" s="104" t="s">
        <v>149</v>
      </c>
      <c r="M641" s="104" t="s">
        <v>150</v>
      </c>
      <c r="N641" s="399"/>
      <c r="O641" s="399"/>
      <c r="P641" s="399"/>
      <c r="Q641" s="399"/>
    </row>
    <row r="642" spans="1:17" x14ac:dyDescent="0.25">
      <c r="A642" s="87">
        <v>0</v>
      </c>
      <c r="B642" s="87">
        <v>1</v>
      </c>
      <c r="C642" s="87">
        <v>2</v>
      </c>
      <c r="D642" s="26" t="s">
        <v>2010</v>
      </c>
      <c r="E642" s="87">
        <v>4</v>
      </c>
      <c r="F642" s="87">
        <v>5</v>
      </c>
      <c r="G642" s="87">
        <v>6</v>
      </c>
      <c r="H642" s="87">
        <v>7</v>
      </c>
      <c r="I642" s="87">
        <v>8</v>
      </c>
      <c r="J642" s="104">
        <v>9</v>
      </c>
      <c r="K642" s="63">
        <v>10</v>
      </c>
      <c r="L642" s="104">
        <v>11</v>
      </c>
      <c r="M642" s="104">
        <v>12</v>
      </c>
      <c r="N642" s="87">
        <v>13</v>
      </c>
      <c r="O642" s="87">
        <v>14</v>
      </c>
      <c r="P642" s="87">
        <v>15</v>
      </c>
      <c r="Q642" s="87">
        <v>16</v>
      </c>
    </row>
    <row r="643" spans="1:17" ht="51" x14ac:dyDescent="0.25">
      <c r="A643" s="66">
        <v>1</v>
      </c>
      <c r="B643" s="66">
        <v>8</v>
      </c>
      <c r="C643" s="91" t="s">
        <v>1463</v>
      </c>
      <c r="D643" s="68">
        <f>D644+D647</f>
        <v>320630.7</v>
      </c>
      <c r="E643" s="66"/>
      <c r="F643" s="66"/>
      <c r="G643" s="66"/>
      <c r="H643" s="86" t="s">
        <v>1591</v>
      </c>
      <c r="I643" s="66" t="s">
        <v>1846</v>
      </c>
      <c r="J643" s="104"/>
      <c r="K643" s="66"/>
      <c r="L643" s="104"/>
      <c r="M643" s="104"/>
      <c r="N643" s="66" t="s">
        <v>263</v>
      </c>
      <c r="O643" s="66" t="s">
        <v>263</v>
      </c>
      <c r="P643" s="66" t="s">
        <v>263</v>
      </c>
      <c r="Q643" s="66" t="s">
        <v>263</v>
      </c>
    </row>
    <row r="644" spans="1:17" ht="51" x14ac:dyDescent="0.25">
      <c r="A644" s="66">
        <v>1.1000000000000001</v>
      </c>
      <c r="B644" s="66">
        <v>5.2</v>
      </c>
      <c r="C644" s="91" t="s">
        <v>1464</v>
      </c>
      <c r="D644" s="55">
        <f>SUM(D645:D646)</f>
        <v>50431.3</v>
      </c>
      <c r="E644" s="66"/>
      <c r="F644" s="66" t="s">
        <v>1592</v>
      </c>
      <c r="G644" s="66" t="s">
        <v>2687</v>
      </c>
      <c r="H644" s="86" t="s">
        <v>1593</v>
      </c>
      <c r="I644" s="66" t="s">
        <v>18</v>
      </c>
      <c r="J644" s="104">
        <v>50</v>
      </c>
      <c r="K644" s="66">
        <v>2022</v>
      </c>
      <c r="L644" s="104">
        <v>60</v>
      </c>
      <c r="M644" s="104">
        <v>55</v>
      </c>
      <c r="N644" s="66" t="s">
        <v>193</v>
      </c>
      <c r="O644" s="66" t="s">
        <v>1465</v>
      </c>
      <c r="P644" s="66" t="s">
        <v>161</v>
      </c>
      <c r="Q644" s="66" t="s">
        <v>107</v>
      </c>
    </row>
    <row r="645" spans="1:17" ht="51" x14ac:dyDescent="0.25">
      <c r="A645" s="65" t="s">
        <v>156</v>
      </c>
      <c r="B645" s="65" t="s">
        <v>1466</v>
      </c>
      <c r="C645" s="90" t="s">
        <v>2126</v>
      </c>
      <c r="D645" s="84">
        <f>23500+26871.3</f>
        <v>50371.3</v>
      </c>
      <c r="E645" s="65" t="s">
        <v>498</v>
      </c>
      <c r="F645" s="65" t="s">
        <v>2688</v>
      </c>
      <c r="G645" s="65" t="s">
        <v>117</v>
      </c>
      <c r="H645" s="85" t="s">
        <v>1594</v>
      </c>
      <c r="I645" s="65" t="s">
        <v>30</v>
      </c>
      <c r="J645" s="106">
        <v>0</v>
      </c>
      <c r="K645" s="65">
        <v>2021</v>
      </c>
      <c r="L645" s="106">
        <v>25</v>
      </c>
      <c r="M645" s="106">
        <v>50</v>
      </c>
      <c r="N645" s="65" t="s">
        <v>193</v>
      </c>
      <c r="O645" s="65" t="s">
        <v>208</v>
      </c>
      <c r="P645" s="65" t="s">
        <v>152</v>
      </c>
      <c r="Q645" s="65" t="s">
        <v>140</v>
      </c>
    </row>
    <row r="646" spans="1:17" ht="63.75" x14ac:dyDescent="0.25">
      <c r="A646" s="65" t="s">
        <v>162</v>
      </c>
      <c r="B646" s="65" t="s">
        <v>81</v>
      </c>
      <c r="C646" s="90" t="s">
        <v>1595</v>
      </c>
      <c r="D646" s="84">
        <v>60</v>
      </c>
      <c r="E646" s="65" t="s">
        <v>17</v>
      </c>
      <c r="F646" s="65" t="s">
        <v>107</v>
      </c>
      <c r="G646" s="65" t="s">
        <v>105</v>
      </c>
      <c r="H646" s="85" t="s">
        <v>2279</v>
      </c>
      <c r="I646" s="65" t="s">
        <v>30</v>
      </c>
      <c r="J646" s="106">
        <v>105</v>
      </c>
      <c r="K646" s="65">
        <v>2021</v>
      </c>
      <c r="L646" s="106">
        <v>130</v>
      </c>
      <c r="M646" s="106">
        <v>216</v>
      </c>
      <c r="N646" s="65" t="s">
        <v>1467</v>
      </c>
      <c r="O646" s="65" t="s">
        <v>208</v>
      </c>
      <c r="P646" s="65" t="s">
        <v>161</v>
      </c>
      <c r="Q646" s="65" t="s">
        <v>107</v>
      </c>
    </row>
    <row r="647" spans="1:17" ht="38.25" x14ac:dyDescent="0.25">
      <c r="A647" s="66">
        <v>1.2</v>
      </c>
      <c r="B647" s="66">
        <v>8.3000000000000007</v>
      </c>
      <c r="C647" s="86" t="s">
        <v>2128</v>
      </c>
      <c r="D647" s="68">
        <f>SUM(D648:D650)</f>
        <v>270199.40000000002</v>
      </c>
      <c r="E647" s="66"/>
      <c r="F647" s="66" t="s">
        <v>696</v>
      </c>
      <c r="G647" s="66" t="s">
        <v>154</v>
      </c>
      <c r="H647" s="86" t="s">
        <v>1469</v>
      </c>
      <c r="I647" s="66" t="s">
        <v>18</v>
      </c>
      <c r="J647" s="80">
        <v>0</v>
      </c>
      <c r="K647" s="66">
        <v>2022</v>
      </c>
      <c r="L647" s="104">
        <v>50</v>
      </c>
      <c r="M647" s="104">
        <v>100</v>
      </c>
      <c r="N647" s="66" t="s">
        <v>1596</v>
      </c>
      <c r="O647" s="66" t="s">
        <v>208</v>
      </c>
      <c r="P647" s="66" t="s">
        <v>467</v>
      </c>
      <c r="Q647" s="66" t="s">
        <v>1996</v>
      </c>
    </row>
    <row r="648" spans="1:17" ht="51" x14ac:dyDescent="0.25">
      <c r="A648" s="65" t="s">
        <v>197</v>
      </c>
      <c r="B648" s="65" t="s">
        <v>1597</v>
      </c>
      <c r="C648" s="85" t="s">
        <v>1470</v>
      </c>
      <c r="D648" s="84">
        <v>229772.4</v>
      </c>
      <c r="E648" s="65" t="s">
        <v>17</v>
      </c>
      <c r="F648" s="65" t="s">
        <v>1468</v>
      </c>
      <c r="G648" s="65" t="s">
        <v>107</v>
      </c>
      <c r="H648" s="85" t="s">
        <v>2085</v>
      </c>
      <c r="I648" s="65" t="s">
        <v>18</v>
      </c>
      <c r="J648" s="106">
        <v>45</v>
      </c>
      <c r="K648" s="65">
        <v>2022</v>
      </c>
      <c r="L648" s="106">
        <v>70</v>
      </c>
      <c r="M648" s="106">
        <v>100</v>
      </c>
      <c r="N648" s="65" t="s">
        <v>1471</v>
      </c>
      <c r="O648" s="65" t="s">
        <v>1472</v>
      </c>
      <c r="P648" s="65" t="s">
        <v>188</v>
      </c>
      <c r="Q648" s="65" t="s">
        <v>1996</v>
      </c>
    </row>
    <row r="649" spans="1:17" ht="63.75" x14ac:dyDescent="0.25">
      <c r="A649" s="65" t="s">
        <v>564</v>
      </c>
      <c r="B649" s="65" t="s">
        <v>1598</v>
      </c>
      <c r="C649" s="85" t="s">
        <v>1473</v>
      </c>
      <c r="D649" s="84">
        <v>18427</v>
      </c>
      <c r="E649" s="65" t="s">
        <v>17</v>
      </c>
      <c r="F649" s="65" t="s">
        <v>1468</v>
      </c>
      <c r="G649" s="65" t="s">
        <v>107</v>
      </c>
      <c r="H649" s="85" t="s">
        <v>1474</v>
      </c>
      <c r="I649" s="65" t="s">
        <v>1648</v>
      </c>
      <c r="J649" s="133">
        <v>0</v>
      </c>
      <c r="K649" s="65">
        <v>2022</v>
      </c>
      <c r="L649" s="106">
        <v>20</v>
      </c>
      <c r="M649" s="106">
        <v>100</v>
      </c>
      <c r="N649" s="65" t="s">
        <v>1475</v>
      </c>
      <c r="O649" s="65" t="s">
        <v>1476</v>
      </c>
      <c r="P649" s="65" t="s">
        <v>1477</v>
      </c>
      <c r="Q649" s="65" t="s">
        <v>1997</v>
      </c>
    </row>
    <row r="650" spans="1:17" ht="51" x14ac:dyDescent="0.25">
      <c r="A650" s="65" t="s">
        <v>1166</v>
      </c>
      <c r="B650" s="65" t="s">
        <v>99</v>
      </c>
      <c r="C650" s="85" t="s">
        <v>2136</v>
      </c>
      <c r="D650" s="84">
        <v>22000</v>
      </c>
      <c r="E650" s="65" t="s">
        <v>17</v>
      </c>
      <c r="F650" s="65" t="s">
        <v>1468</v>
      </c>
      <c r="G650" s="65" t="s">
        <v>107</v>
      </c>
      <c r="H650" s="85" t="s">
        <v>1478</v>
      </c>
      <c r="I650" s="65" t="s">
        <v>1581</v>
      </c>
      <c r="J650" s="106">
        <v>30</v>
      </c>
      <c r="K650" s="65">
        <v>2022</v>
      </c>
      <c r="L650" s="106">
        <v>50</v>
      </c>
      <c r="M650" s="106">
        <v>100</v>
      </c>
      <c r="N650" s="65" t="s">
        <v>1479</v>
      </c>
      <c r="O650" s="65" t="s">
        <v>1472</v>
      </c>
      <c r="P650" s="65" t="s">
        <v>167</v>
      </c>
      <c r="Q650" s="65" t="s">
        <v>1997</v>
      </c>
    </row>
    <row r="651" spans="1:17" ht="25.5" x14ac:dyDescent="0.25">
      <c r="A651" s="66">
        <v>2</v>
      </c>
      <c r="B651" s="66">
        <v>8</v>
      </c>
      <c r="C651" s="91" t="s">
        <v>1481</v>
      </c>
      <c r="D651" s="68">
        <f>D652+D671+D674+D685+D687+D696+D711</f>
        <v>22578377.600000001</v>
      </c>
      <c r="E651" s="66"/>
      <c r="F651" s="66"/>
      <c r="G651" s="66"/>
      <c r="H651" s="86" t="s">
        <v>1599</v>
      </c>
      <c r="I651" s="66" t="s">
        <v>18</v>
      </c>
      <c r="J651" s="104">
        <v>31.6</v>
      </c>
      <c r="K651" s="66">
        <v>2021</v>
      </c>
      <c r="L651" s="104">
        <v>35.700000000000003</v>
      </c>
      <c r="M651" s="104">
        <v>42.5</v>
      </c>
      <c r="N651" s="104" t="s">
        <v>127</v>
      </c>
      <c r="O651" s="104" t="s">
        <v>1600</v>
      </c>
      <c r="P651" s="104" t="s">
        <v>167</v>
      </c>
      <c r="Q651" s="104" t="s">
        <v>127</v>
      </c>
    </row>
    <row r="652" spans="1:17" ht="38.25" x14ac:dyDescent="0.25">
      <c r="A652" s="66">
        <v>2.1</v>
      </c>
      <c r="B652" s="66" t="s">
        <v>1601</v>
      </c>
      <c r="C652" s="86" t="s">
        <v>2137</v>
      </c>
      <c r="D652" s="68">
        <f>SUM(D653:D670)</f>
        <v>1977497.6000000001</v>
      </c>
      <c r="E652" s="66"/>
      <c r="F652" s="66" t="s">
        <v>1085</v>
      </c>
      <c r="G652" s="66" t="s">
        <v>2690</v>
      </c>
      <c r="H652" s="86" t="s">
        <v>1482</v>
      </c>
      <c r="I652" s="66" t="s">
        <v>18</v>
      </c>
      <c r="J652" s="104"/>
      <c r="K652" s="66"/>
      <c r="L652" s="104"/>
      <c r="M652" s="104"/>
      <c r="N652" s="66" t="s">
        <v>263</v>
      </c>
      <c r="O652" s="66" t="s">
        <v>263</v>
      </c>
      <c r="P652" s="66" t="s">
        <v>263</v>
      </c>
      <c r="Q652" s="66" t="s">
        <v>263</v>
      </c>
    </row>
    <row r="653" spans="1:17" ht="51" x14ac:dyDescent="0.25">
      <c r="A653" s="65" t="s">
        <v>582</v>
      </c>
      <c r="B653" s="65" t="s">
        <v>1602</v>
      </c>
      <c r="C653" s="85" t="s">
        <v>2138</v>
      </c>
      <c r="D653" s="84">
        <v>165000</v>
      </c>
      <c r="E653" s="65" t="s">
        <v>1485</v>
      </c>
      <c r="F653" s="65" t="s">
        <v>130</v>
      </c>
      <c r="G653" s="65" t="s">
        <v>2693</v>
      </c>
      <c r="H653" s="90" t="s">
        <v>2567</v>
      </c>
      <c r="I653" s="65" t="s">
        <v>813</v>
      </c>
      <c r="J653" s="65">
        <v>23.4</v>
      </c>
      <c r="K653" s="65">
        <v>2021</v>
      </c>
      <c r="L653" s="65">
        <v>46.8</v>
      </c>
      <c r="M653" s="65">
        <v>93.6</v>
      </c>
      <c r="N653" s="65" t="s">
        <v>2568</v>
      </c>
      <c r="O653" s="65" t="s">
        <v>2569</v>
      </c>
      <c r="P653" s="65" t="s">
        <v>2570</v>
      </c>
      <c r="Q653" s="65" t="s">
        <v>2568</v>
      </c>
    </row>
    <row r="654" spans="1:17" ht="25.5" x14ac:dyDescent="0.25">
      <c r="A654" s="326" t="s">
        <v>291</v>
      </c>
      <c r="B654" s="326" t="s">
        <v>1484</v>
      </c>
      <c r="C654" s="327" t="s">
        <v>2357</v>
      </c>
      <c r="D654" s="408">
        <v>500000</v>
      </c>
      <c r="E654" s="326" t="s">
        <v>1485</v>
      </c>
      <c r="F654" s="326" t="s">
        <v>130</v>
      </c>
      <c r="G654" s="326" t="s">
        <v>102</v>
      </c>
      <c r="H654" s="90" t="s">
        <v>1486</v>
      </c>
      <c r="I654" s="65" t="s">
        <v>1487</v>
      </c>
      <c r="J654" s="106">
        <v>8900</v>
      </c>
      <c r="K654" s="65">
        <v>2021</v>
      </c>
      <c r="L654" s="106">
        <v>10000</v>
      </c>
      <c r="M654" s="106">
        <v>30000</v>
      </c>
      <c r="N654" s="65" t="s">
        <v>1603</v>
      </c>
      <c r="O654" s="65" t="s">
        <v>1483</v>
      </c>
      <c r="P654" s="65" t="s">
        <v>167</v>
      </c>
      <c r="Q654" s="65" t="s">
        <v>640</v>
      </c>
    </row>
    <row r="655" spans="1:17" ht="25.5" x14ac:dyDescent="0.25">
      <c r="A655" s="326"/>
      <c r="B655" s="326"/>
      <c r="C655" s="327"/>
      <c r="D655" s="408"/>
      <c r="E655" s="326"/>
      <c r="F655" s="326"/>
      <c r="G655" s="326"/>
      <c r="H655" s="90" t="s">
        <v>1488</v>
      </c>
      <c r="I655" s="65" t="s">
        <v>1487</v>
      </c>
      <c r="J655" s="106">
        <v>2800</v>
      </c>
      <c r="K655" s="65">
        <v>2021</v>
      </c>
      <c r="L655" s="106">
        <v>5000</v>
      </c>
      <c r="M655" s="106">
        <v>25000</v>
      </c>
      <c r="N655" s="65" t="s">
        <v>1603</v>
      </c>
      <c r="O655" s="65" t="s">
        <v>1483</v>
      </c>
      <c r="P655" s="65" t="s">
        <v>167</v>
      </c>
      <c r="Q655" s="65" t="s">
        <v>640</v>
      </c>
    </row>
    <row r="656" spans="1:17" ht="25.5" x14ac:dyDescent="0.25">
      <c r="A656" s="326"/>
      <c r="B656" s="326"/>
      <c r="C656" s="327"/>
      <c r="D656" s="408"/>
      <c r="E656" s="326"/>
      <c r="F656" s="326"/>
      <c r="G656" s="326"/>
      <c r="H656" s="85" t="s">
        <v>1489</v>
      </c>
      <c r="I656" s="65" t="s">
        <v>18</v>
      </c>
      <c r="J656" s="106">
        <v>62.4</v>
      </c>
      <c r="K656" s="65">
        <v>2021</v>
      </c>
      <c r="L656" s="106">
        <v>80</v>
      </c>
      <c r="M656" s="106">
        <v>90</v>
      </c>
      <c r="N656" s="65" t="s">
        <v>1603</v>
      </c>
      <c r="O656" s="65" t="s">
        <v>1483</v>
      </c>
      <c r="P656" s="65" t="s">
        <v>167</v>
      </c>
      <c r="Q656" s="65" t="s">
        <v>640</v>
      </c>
    </row>
    <row r="657" spans="1:17" ht="25.5" x14ac:dyDescent="0.25">
      <c r="A657" s="326"/>
      <c r="B657" s="326"/>
      <c r="C657" s="327"/>
      <c r="D657" s="408"/>
      <c r="E657" s="326"/>
      <c r="F657" s="326"/>
      <c r="G657" s="326"/>
      <c r="H657" s="85" t="s">
        <v>1490</v>
      </c>
      <c r="I657" s="65" t="s">
        <v>30</v>
      </c>
      <c r="J657" s="106">
        <v>3000</v>
      </c>
      <c r="K657" s="65">
        <v>2021</v>
      </c>
      <c r="L657" s="106">
        <v>6000</v>
      </c>
      <c r="M657" s="106">
        <v>10000</v>
      </c>
      <c r="N657" s="65" t="s">
        <v>1603</v>
      </c>
      <c r="O657" s="65" t="s">
        <v>1483</v>
      </c>
      <c r="P657" s="65" t="s">
        <v>167</v>
      </c>
      <c r="Q657" s="65" t="s">
        <v>640</v>
      </c>
    </row>
    <row r="658" spans="1:17" ht="25.5" x14ac:dyDescent="0.25">
      <c r="A658" s="326"/>
      <c r="B658" s="326"/>
      <c r="C658" s="327"/>
      <c r="D658" s="408"/>
      <c r="E658" s="326"/>
      <c r="F658" s="326"/>
      <c r="G658" s="326"/>
      <c r="H658" s="85" t="s">
        <v>1491</v>
      </c>
      <c r="I658" s="65" t="s">
        <v>18</v>
      </c>
      <c r="J658" s="106">
        <v>52</v>
      </c>
      <c r="K658" s="65">
        <v>2021</v>
      </c>
      <c r="L658" s="106">
        <v>60</v>
      </c>
      <c r="M658" s="106">
        <v>80</v>
      </c>
      <c r="N658" s="65" t="s">
        <v>1603</v>
      </c>
      <c r="O658" s="65" t="s">
        <v>1483</v>
      </c>
      <c r="P658" s="65" t="s">
        <v>167</v>
      </c>
      <c r="Q658" s="65" t="s">
        <v>640</v>
      </c>
    </row>
    <row r="659" spans="1:17" ht="25.5" x14ac:dyDescent="0.25">
      <c r="A659" s="326"/>
      <c r="B659" s="326"/>
      <c r="C659" s="327"/>
      <c r="D659" s="408"/>
      <c r="E659" s="326"/>
      <c r="F659" s="326"/>
      <c r="G659" s="326"/>
      <c r="H659" s="85" t="s">
        <v>1492</v>
      </c>
      <c r="I659" s="65" t="s">
        <v>18</v>
      </c>
      <c r="J659" s="106">
        <v>100</v>
      </c>
      <c r="K659" s="65">
        <v>2021</v>
      </c>
      <c r="L659" s="106">
        <v>10</v>
      </c>
      <c r="M659" s="106">
        <v>50</v>
      </c>
      <c r="N659" s="65" t="s">
        <v>1603</v>
      </c>
      <c r="O659" s="65" t="s">
        <v>1483</v>
      </c>
      <c r="P659" s="65" t="s">
        <v>167</v>
      </c>
      <c r="Q659" s="65" t="s">
        <v>640</v>
      </c>
    </row>
    <row r="660" spans="1:17" ht="12.75" customHeight="1" x14ac:dyDescent="0.25">
      <c r="A660" s="326" t="s">
        <v>296</v>
      </c>
      <c r="B660" s="326" t="s">
        <v>1604</v>
      </c>
      <c r="C660" s="327" t="s">
        <v>2358</v>
      </c>
      <c r="D660" s="408">
        <v>1257497.6000000001</v>
      </c>
      <c r="E660" s="330" t="s">
        <v>498</v>
      </c>
      <c r="F660" s="326" t="s">
        <v>130</v>
      </c>
      <c r="G660" s="326" t="s">
        <v>140</v>
      </c>
      <c r="H660" s="90" t="s">
        <v>2273</v>
      </c>
      <c r="I660" s="65" t="s">
        <v>18</v>
      </c>
      <c r="J660" s="106">
        <v>100</v>
      </c>
      <c r="K660" s="65">
        <v>2021</v>
      </c>
      <c r="L660" s="106">
        <v>100</v>
      </c>
      <c r="M660" s="106">
        <v>100</v>
      </c>
      <c r="N660" s="326" t="s">
        <v>1603</v>
      </c>
      <c r="O660" s="326" t="s">
        <v>1483</v>
      </c>
      <c r="P660" s="326" t="s">
        <v>188</v>
      </c>
      <c r="Q660" s="326" t="s">
        <v>640</v>
      </c>
    </row>
    <row r="661" spans="1:17" x14ac:dyDescent="0.25">
      <c r="A661" s="326"/>
      <c r="B661" s="326"/>
      <c r="C661" s="327"/>
      <c r="D661" s="408"/>
      <c r="E661" s="409"/>
      <c r="F661" s="326"/>
      <c r="G661" s="326"/>
      <c r="H661" s="90" t="s">
        <v>2272</v>
      </c>
      <c r="I661" s="65" t="s">
        <v>18</v>
      </c>
      <c r="J661" s="106">
        <v>100</v>
      </c>
      <c r="K661" s="65">
        <v>2021</v>
      </c>
      <c r="L661" s="106">
        <v>100</v>
      </c>
      <c r="M661" s="106">
        <v>100</v>
      </c>
      <c r="N661" s="326"/>
      <c r="O661" s="326"/>
      <c r="P661" s="326"/>
      <c r="Q661" s="326"/>
    </row>
    <row r="662" spans="1:17" ht="25.5" x14ac:dyDescent="0.25">
      <c r="A662" s="326"/>
      <c r="B662" s="326"/>
      <c r="C662" s="327"/>
      <c r="D662" s="408"/>
      <c r="E662" s="409"/>
      <c r="F662" s="326"/>
      <c r="G662" s="326"/>
      <c r="H662" s="90" t="s">
        <v>2269</v>
      </c>
      <c r="I662" s="65" t="s">
        <v>18</v>
      </c>
      <c r="J662" s="106">
        <v>60</v>
      </c>
      <c r="K662" s="65">
        <v>2021</v>
      </c>
      <c r="L662" s="106">
        <v>80</v>
      </c>
      <c r="M662" s="106">
        <v>100</v>
      </c>
      <c r="N662" s="65" t="s">
        <v>1603</v>
      </c>
      <c r="O662" s="65" t="s">
        <v>1483</v>
      </c>
      <c r="P662" s="65" t="s">
        <v>167</v>
      </c>
      <c r="Q662" s="65" t="s">
        <v>640</v>
      </c>
    </row>
    <row r="663" spans="1:17" ht="25.5" x14ac:dyDescent="0.25">
      <c r="A663" s="326"/>
      <c r="B663" s="326"/>
      <c r="C663" s="327"/>
      <c r="D663" s="408"/>
      <c r="E663" s="409"/>
      <c r="F663" s="326"/>
      <c r="G663" s="326"/>
      <c r="H663" s="85" t="s">
        <v>2267</v>
      </c>
      <c r="I663" s="65" t="s">
        <v>18</v>
      </c>
      <c r="J663" s="133">
        <v>0</v>
      </c>
      <c r="K663" s="65">
        <v>2021</v>
      </c>
      <c r="L663" s="106">
        <v>10</v>
      </c>
      <c r="M663" s="106">
        <v>20</v>
      </c>
      <c r="N663" s="65" t="s">
        <v>1603</v>
      </c>
      <c r="O663" s="65" t="s">
        <v>1483</v>
      </c>
      <c r="P663" s="65" t="s">
        <v>167</v>
      </c>
      <c r="Q663" s="65" t="s">
        <v>640</v>
      </c>
    </row>
    <row r="664" spans="1:17" ht="25.5" x14ac:dyDescent="0.25">
      <c r="A664" s="326"/>
      <c r="B664" s="326"/>
      <c r="C664" s="327"/>
      <c r="D664" s="408"/>
      <c r="E664" s="409"/>
      <c r="F664" s="326"/>
      <c r="G664" s="326"/>
      <c r="H664" s="85" t="s">
        <v>2265</v>
      </c>
      <c r="I664" s="65" t="s">
        <v>18</v>
      </c>
      <c r="J664" s="133">
        <v>0</v>
      </c>
      <c r="K664" s="65">
        <v>2021</v>
      </c>
      <c r="L664" s="106">
        <v>40</v>
      </c>
      <c r="M664" s="106">
        <v>60</v>
      </c>
      <c r="N664" s="65" t="s">
        <v>1603</v>
      </c>
      <c r="O664" s="65" t="s">
        <v>1483</v>
      </c>
      <c r="P664" s="65" t="s">
        <v>167</v>
      </c>
      <c r="Q664" s="65" t="s">
        <v>640</v>
      </c>
    </row>
    <row r="665" spans="1:17" ht="25.5" x14ac:dyDescent="0.25">
      <c r="A665" s="326"/>
      <c r="B665" s="326"/>
      <c r="C665" s="327"/>
      <c r="D665" s="408"/>
      <c r="E665" s="331"/>
      <c r="F665" s="65" t="s">
        <v>130</v>
      </c>
      <c r="G665" s="65" t="s">
        <v>2694</v>
      </c>
      <c r="H665" s="85" t="s">
        <v>1882</v>
      </c>
      <c r="I665" s="65" t="s">
        <v>18</v>
      </c>
      <c r="J665" s="106" t="s">
        <v>1886</v>
      </c>
      <c r="K665" s="65">
        <v>2021</v>
      </c>
      <c r="L665" s="106">
        <v>142</v>
      </c>
      <c r="M665" s="106">
        <v>162</v>
      </c>
      <c r="N665" s="65" t="s">
        <v>130</v>
      </c>
      <c r="O665" s="65" t="s">
        <v>1483</v>
      </c>
      <c r="P665" s="65" t="s">
        <v>167</v>
      </c>
      <c r="Q665" s="65" t="s">
        <v>1605</v>
      </c>
    </row>
    <row r="666" spans="1:17" ht="25.5" x14ac:dyDescent="0.25">
      <c r="A666" s="326" t="s">
        <v>302</v>
      </c>
      <c r="B666" s="326" t="s">
        <v>933</v>
      </c>
      <c r="C666" s="327" t="s">
        <v>2359</v>
      </c>
      <c r="D666" s="408">
        <v>28000</v>
      </c>
      <c r="E666" s="326" t="s">
        <v>17</v>
      </c>
      <c r="F666" s="326" t="s">
        <v>130</v>
      </c>
      <c r="G666" s="326" t="s">
        <v>1493</v>
      </c>
      <c r="H666" s="85" t="s">
        <v>1494</v>
      </c>
      <c r="I666" s="65" t="s">
        <v>869</v>
      </c>
      <c r="J666" s="106">
        <v>630</v>
      </c>
      <c r="K666" s="65">
        <v>2021</v>
      </c>
      <c r="L666" s="106">
        <v>3000</v>
      </c>
      <c r="M666" s="106">
        <v>8000</v>
      </c>
      <c r="N666" s="65" t="s">
        <v>130</v>
      </c>
      <c r="O666" s="65" t="s">
        <v>208</v>
      </c>
      <c r="P666" s="65" t="s">
        <v>167</v>
      </c>
      <c r="Q666" s="65" t="s">
        <v>640</v>
      </c>
    </row>
    <row r="667" spans="1:17" ht="114.75" x14ac:dyDescent="0.25">
      <c r="A667" s="326"/>
      <c r="B667" s="326"/>
      <c r="C667" s="327"/>
      <c r="D667" s="408"/>
      <c r="E667" s="326"/>
      <c r="F667" s="326"/>
      <c r="G667" s="326"/>
      <c r="H667" s="85" t="s">
        <v>2264</v>
      </c>
      <c r="I667" s="65" t="s">
        <v>18</v>
      </c>
      <c r="J667" s="106" t="s">
        <v>1606</v>
      </c>
      <c r="K667" s="65">
        <v>2021</v>
      </c>
      <c r="L667" s="106">
        <v>60</v>
      </c>
      <c r="M667" s="106">
        <v>100</v>
      </c>
      <c r="N667" s="65" t="s">
        <v>130</v>
      </c>
      <c r="O667" s="65" t="s">
        <v>208</v>
      </c>
      <c r="P667" s="65" t="s">
        <v>167</v>
      </c>
      <c r="Q667" s="65" t="s">
        <v>640</v>
      </c>
    </row>
    <row r="668" spans="1:17" ht="25.5" x14ac:dyDescent="0.25">
      <c r="A668" s="326"/>
      <c r="B668" s="326"/>
      <c r="C668" s="327"/>
      <c r="D668" s="408"/>
      <c r="E668" s="326"/>
      <c r="F668" s="326"/>
      <c r="G668" s="326"/>
      <c r="H668" s="85" t="s">
        <v>1495</v>
      </c>
      <c r="I668" s="65" t="s">
        <v>869</v>
      </c>
      <c r="J668" s="106">
        <v>900</v>
      </c>
      <c r="K668" s="65">
        <v>2021</v>
      </c>
      <c r="L668" s="106">
        <v>1400</v>
      </c>
      <c r="M668" s="106">
        <v>2000</v>
      </c>
      <c r="N668" s="65" t="s">
        <v>130</v>
      </c>
      <c r="O668" s="65" t="s">
        <v>208</v>
      </c>
      <c r="P668" s="65" t="s">
        <v>167</v>
      </c>
      <c r="Q668" s="65" t="s">
        <v>640</v>
      </c>
    </row>
    <row r="669" spans="1:17" ht="38.25" x14ac:dyDescent="0.25">
      <c r="A669" s="65" t="s">
        <v>882</v>
      </c>
      <c r="B669" s="65" t="s">
        <v>93</v>
      </c>
      <c r="C669" s="85" t="s">
        <v>2360</v>
      </c>
      <c r="D669" s="84">
        <v>4500</v>
      </c>
      <c r="E669" s="65" t="s">
        <v>17</v>
      </c>
      <c r="F669" s="65" t="s">
        <v>130</v>
      </c>
      <c r="G669" s="65" t="s">
        <v>2693</v>
      </c>
      <c r="H669" s="85" t="s">
        <v>1496</v>
      </c>
      <c r="I669" s="65" t="s">
        <v>18</v>
      </c>
      <c r="J669" s="106">
        <v>100</v>
      </c>
      <c r="K669" s="65">
        <v>2021</v>
      </c>
      <c r="L669" s="106">
        <v>4</v>
      </c>
      <c r="M669" s="106">
        <v>10</v>
      </c>
      <c r="N669" s="65" t="s">
        <v>1497</v>
      </c>
      <c r="O669" s="65" t="s">
        <v>1498</v>
      </c>
      <c r="P669" s="65" t="s">
        <v>167</v>
      </c>
      <c r="Q669" s="65" t="s">
        <v>1499</v>
      </c>
    </row>
    <row r="670" spans="1:17" ht="25.5" x14ac:dyDescent="0.25">
      <c r="A670" s="65" t="s">
        <v>886</v>
      </c>
      <c r="B670" s="65" t="s">
        <v>872</v>
      </c>
      <c r="C670" s="180" t="s">
        <v>2361</v>
      </c>
      <c r="D670" s="84">
        <v>22500</v>
      </c>
      <c r="E670" s="65" t="s">
        <v>17</v>
      </c>
      <c r="F670" s="65" t="s">
        <v>130</v>
      </c>
      <c r="G670" s="65" t="s">
        <v>2693</v>
      </c>
      <c r="H670" s="85" t="s">
        <v>1500</v>
      </c>
      <c r="I670" s="65" t="s">
        <v>1947</v>
      </c>
      <c r="J670" s="106">
        <v>78.599999999999994</v>
      </c>
      <c r="K670" s="65">
        <v>2021</v>
      </c>
      <c r="L670" s="106">
        <v>100</v>
      </c>
      <c r="M670" s="106">
        <v>130</v>
      </c>
      <c r="N670" s="65" t="s">
        <v>1607</v>
      </c>
      <c r="O670" s="65" t="s">
        <v>263</v>
      </c>
      <c r="P670" s="65" t="s">
        <v>167</v>
      </c>
      <c r="Q670" s="65" t="s">
        <v>130</v>
      </c>
    </row>
    <row r="671" spans="1:17" ht="76.5" x14ac:dyDescent="0.25">
      <c r="A671" s="66">
        <v>2.2000000000000002</v>
      </c>
      <c r="B671" s="66" t="s">
        <v>1601</v>
      </c>
      <c r="C671" s="86" t="s">
        <v>2362</v>
      </c>
      <c r="D671" s="68">
        <f>SUM(D672:D673)</f>
        <v>54100</v>
      </c>
      <c r="E671" s="66"/>
      <c r="F671" s="66" t="s">
        <v>1085</v>
      </c>
      <c r="G671" s="66" t="s">
        <v>2690</v>
      </c>
      <c r="H671" s="86" t="s">
        <v>2262</v>
      </c>
      <c r="I671" s="66" t="s">
        <v>30</v>
      </c>
      <c r="J671" s="104"/>
      <c r="K671" s="66"/>
      <c r="L671" s="104"/>
      <c r="M671" s="104"/>
      <c r="N671" s="66" t="s">
        <v>263</v>
      </c>
      <c r="O671" s="66" t="s">
        <v>263</v>
      </c>
      <c r="P671" s="66" t="s">
        <v>263</v>
      </c>
      <c r="Q671" s="66" t="s">
        <v>263</v>
      </c>
    </row>
    <row r="672" spans="1:17" ht="51" x14ac:dyDescent="0.25">
      <c r="A672" s="65" t="s">
        <v>307</v>
      </c>
      <c r="B672" s="65" t="s">
        <v>1608</v>
      </c>
      <c r="C672" s="85" t="s">
        <v>2571</v>
      </c>
      <c r="D672" s="84">
        <v>42000</v>
      </c>
      <c r="E672" s="65" t="s">
        <v>1485</v>
      </c>
      <c r="F672" s="65" t="s">
        <v>130</v>
      </c>
      <c r="G672" s="65" t="s">
        <v>2693</v>
      </c>
      <c r="H672" s="85" t="s">
        <v>2572</v>
      </c>
      <c r="I672" s="65" t="s">
        <v>30</v>
      </c>
      <c r="J672" s="106">
        <v>6</v>
      </c>
      <c r="K672" s="65">
        <v>2021</v>
      </c>
      <c r="L672" s="106">
        <v>10</v>
      </c>
      <c r="M672" s="106">
        <v>20</v>
      </c>
      <c r="N672" s="65" t="s">
        <v>130</v>
      </c>
      <c r="O672" s="65" t="s">
        <v>1483</v>
      </c>
      <c r="P672" s="65" t="s">
        <v>167</v>
      </c>
      <c r="Q672" s="65" t="s">
        <v>130</v>
      </c>
    </row>
    <row r="673" spans="1:17" ht="51" x14ac:dyDescent="0.25">
      <c r="A673" s="65" t="s">
        <v>311</v>
      </c>
      <c r="B673" s="65" t="s">
        <v>1609</v>
      </c>
      <c r="C673" s="85" t="s">
        <v>2363</v>
      </c>
      <c r="D673" s="84">
        <v>12100</v>
      </c>
      <c r="E673" s="65" t="s">
        <v>1485</v>
      </c>
      <c r="F673" s="65" t="s">
        <v>130</v>
      </c>
      <c r="G673" s="65" t="s">
        <v>2693</v>
      </c>
      <c r="H673" s="85" t="s">
        <v>1501</v>
      </c>
      <c r="I673" s="65" t="s">
        <v>813</v>
      </c>
      <c r="J673" s="106">
        <v>25480</v>
      </c>
      <c r="K673" s="65">
        <v>2020</v>
      </c>
      <c r="L673" s="106">
        <v>38220</v>
      </c>
      <c r="M673" s="106">
        <v>63700</v>
      </c>
      <c r="N673" s="65" t="s">
        <v>127</v>
      </c>
      <c r="O673" s="65" t="s">
        <v>1502</v>
      </c>
      <c r="P673" s="65" t="s">
        <v>167</v>
      </c>
      <c r="Q673" s="65" t="s">
        <v>130</v>
      </c>
    </row>
    <row r="674" spans="1:17" ht="38.25" x14ac:dyDescent="0.25">
      <c r="A674" s="66">
        <v>2.2999999999999998</v>
      </c>
      <c r="B674" s="66" t="s">
        <v>1601</v>
      </c>
      <c r="C674" s="86" t="s">
        <v>2364</v>
      </c>
      <c r="D674" s="68">
        <f>SUM(D675:D684)</f>
        <v>506600</v>
      </c>
      <c r="E674" s="66"/>
      <c r="F674" s="98" t="s">
        <v>1085</v>
      </c>
      <c r="G674" s="66" t="s">
        <v>2690</v>
      </c>
      <c r="H674" s="86" t="s">
        <v>2251</v>
      </c>
      <c r="I674" s="66" t="s">
        <v>30</v>
      </c>
      <c r="J674" s="104"/>
      <c r="K674" s="66"/>
      <c r="L674" s="104"/>
      <c r="M674" s="104"/>
      <c r="N674" s="66" t="s">
        <v>263</v>
      </c>
      <c r="O674" s="66" t="s">
        <v>263</v>
      </c>
      <c r="P674" s="66" t="s">
        <v>263</v>
      </c>
      <c r="Q674" s="66" t="s">
        <v>263</v>
      </c>
    </row>
    <row r="675" spans="1:17" ht="38.25" x14ac:dyDescent="0.25">
      <c r="A675" s="65" t="s">
        <v>325</v>
      </c>
      <c r="B675" s="65" t="s">
        <v>1610</v>
      </c>
      <c r="C675" s="85" t="s">
        <v>2518</v>
      </c>
      <c r="D675" s="84">
        <v>300</v>
      </c>
      <c r="E675" s="65" t="s">
        <v>17</v>
      </c>
      <c r="F675" s="65" t="s">
        <v>130</v>
      </c>
      <c r="G675" s="65" t="s">
        <v>1503</v>
      </c>
      <c r="H675" s="85" t="s">
        <v>1504</v>
      </c>
      <c r="I675" s="65" t="s">
        <v>1505</v>
      </c>
      <c r="J675" s="106">
        <v>15000</v>
      </c>
      <c r="K675" s="65">
        <v>2021</v>
      </c>
      <c r="L675" s="106" t="s">
        <v>1897</v>
      </c>
      <c r="M675" s="106" t="s">
        <v>1898</v>
      </c>
      <c r="N675" s="65" t="s">
        <v>1506</v>
      </c>
      <c r="O675" s="65" t="s">
        <v>1507</v>
      </c>
      <c r="P675" s="65" t="s">
        <v>247</v>
      </c>
      <c r="Q675" s="65" t="s">
        <v>1506</v>
      </c>
    </row>
    <row r="676" spans="1:17" ht="25.5" x14ac:dyDescent="0.25">
      <c r="A676" s="326" t="s">
        <v>328</v>
      </c>
      <c r="B676" s="326" t="s">
        <v>1611</v>
      </c>
      <c r="C676" s="327" t="s">
        <v>2553</v>
      </c>
      <c r="D676" s="84">
        <v>15000</v>
      </c>
      <c r="E676" s="65" t="s">
        <v>17</v>
      </c>
      <c r="F676" s="330" t="s">
        <v>130</v>
      </c>
      <c r="G676" s="330" t="s">
        <v>1508</v>
      </c>
      <c r="H676" s="85" t="s">
        <v>1509</v>
      </c>
      <c r="I676" s="65" t="s">
        <v>1586</v>
      </c>
      <c r="J676" s="106">
        <v>63.7</v>
      </c>
      <c r="K676" s="65">
        <v>2021</v>
      </c>
      <c r="L676" s="106">
        <v>65000</v>
      </c>
      <c r="M676" s="106">
        <v>55000</v>
      </c>
      <c r="N676" s="65" t="s">
        <v>941</v>
      </c>
      <c r="O676" s="65" t="s">
        <v>942</v>
      </c>
      <c r="P676" s="65" t="s">
        <v>167</v>
      </c>
      <c r="Q676" s="65" t="s">
        <v>127</v>
      </c>
    </row>
    <row r="677" spans="1:17" ht="38.25" x14ac:dyDescent="0.25">
      <c r="A677" s="326"/>
      <c r="B677" s="326"/>
      <c r="C677" s="327"/>
      <c r="D677" s="84">
        <v>15000</v>
      </c>
      <c r="E677" s="65" t="s">
        <v>477</v>
      </c>
      <c r="F677" s="409"/>
      <c r="G677" s="409"/>
      <c r="H677" s="85" t="s">
        <v>1510</v>
      </c>
      <c r="I677" s="65" t="s">
        <v>18</v>
      </c>
      <c r="J677" s="106">
        <v>18</v>
      </c>
      <c r="K677" s="65">
        <v>2021</v>
      </c>
      <c r="L677" s="106">
        <v>22</v>
      </c>
      <c r="M677" s="106">
        <v>30</v>
      </c>
      <c r="N677" s="65" t="s">
        <v>103</v>
      </c>
      <c r="O677" s="65" t="s">
        <v>1511</v>
      </c>
      <c r="P677" s="65" t="s">
        <v>167</v>
      </c>
      <c r="Q677" s="65" t="s">
        <v>640</v>
      </c>
    </row>
    <row r="678" spans="1:17" ht="63.75" x14ac:dyDescent="0.25">
      <c r="A678" s="326"/>
      <c r="B678" s="326"/>
      <c r="C678" s="327"/>
      <c r="D678" s="84">
        <v>10000</v>
      </c>
      <c r="E678" s="65" t="s">
        <v>17</v>
      </c>
      <c r="F678" s="331"/>
      <c r="G678" s="331"/>
      <c r="H678" s="85" t="s">
        <v>1512</v>
      </c>
      <c r="I678" s="65" t="s">
        <v>1513</v>
      </c>
      <c r="J678" s="106" t="s">
        <v>517</v>
      </c>
      <c r="K678" s="65">
        <v>2019</v>
      </c>
      <c r="L678" s="106" t="s">
        <v>517</v>
      </c>
      <c r="M678" s="106" t="s">
        <v>517</v>
      </c>
      <c r="N678" s="65" t="s">
        <v>1514</v>
      </c>
      <c r="O678" s="65" t="s">
        <v>1013</v>
      </c>
      <c r="P678" s="65" t="s">
        <v>467</v>
      </c>
      <c r="Q678" s="65" t="s">
        <v>1612</v>
      </c>
    </row>
    <row r="679" spans="1:17" ht="191.25" x14ac:dyDescent="0.25">
      <c r="A679" s="326" t="s">
        <v>331</v>
      </c>
      <c r="B679" s="330" t="s">
        <v>2086</v>
      </c>
      <c r="C679" s="327" t="s">
        <v>2554</v>
      </c>
      <c r="D679" s="84">
        <v>201300</v>
      </c>
      <c r="E679" s="101" t="s">
        <v>17</v>
      </c>
      <c r="F679" s="330" t="s">
        <v>130</v>
      </c>
      <c r="G679" s="330" t="s">
        <v>2694</v>
      </c>
      <c r="H679" s="85" t="s">
        <v>1582</v>
      </c>
      <c r="I679" s="65" t="s">
        <v>18</v>
      </c>
      <c r="J679" s="106" t="s">
        <v>1613</v>
      </c>
      <c r="K679" s="65">
        <v>2021</v>
      </c>
      <c r="L679" s="106" t="s">
        <v>1908</v>
      </c>
      <c r="M679" s="106" t="s">
        <v>1907</v>
      </c>
      <c r="N679" s="65" t="s">
        <v>1515</v>
      </c>
      <c r="O679" s="65" t="s">
        <v>1516</v>
      </c>
      <c r="P679" s="65" t="s">
        <v>167</v>
      </c>
      <c r="Q679" s="65" t="s">
        <v>130</v>
      </c>
    </row>
    <row r="680" spans="1:17" ht="63.75" x14ac:dyDescent="0.25">
      <c r="A680" s="326"/>
      <c r="B680" s="331"/>
      <c r="C680" s="327"/>
      <c r="D680" s="84">
        <v>22000</v>
      </c>
      <c r="E680" s="101" t="s">
        <v>17</v>
      </c>
      <c r="F680" s="331"/>
      <c r="G680" s="331"/>
      <c r="H680" s="85" t="s">
        <v>2250</v>
      </c>
      <c r="I680" s="65" t="s">
        <v>30</v>
      </c>
      <c r="J680" s="106">
        <v>1</v>
      </c>
      <c r="K680" s="65">
        <v>2021</v>
      </c>
      <c r="L680" s="106" t="s">
        <v>1614</v>
      </c>
      <c r="M680" s="106" t="s">
        <v>1615</v>
      </c>
      <c r="N680" s="65" t="s">
        <v>1515</v>
      </c>
      <c r="O680" s="65" t="s">
        <v>1516</v>
      </c>
      <c r="P680" s="65" t="s">
        <v>167</v>
      </c>
      <c r="Q680" s="65" t="s">
        <v>1517</v>
      </c>
    </row>
    <row r="681" spans="1:17" ht="63.75" x14ac:dyDescent="0.25">
      <c r="A681" s="65" t="s">
        <v>1302</v>
      </c>
      <c r="B681" s="326" t="s">
        <v>94</v>
      </c>
      <c r="C681" s="403" t="s">
        <v>2368</v>
      </c>
      <c r="D681" s="408">
        <v>208000</v>
      </c>
      <c r="E681" s="330" t="s">
        <v>498</v>
      </c>
      <c r="F681" s="65" t="s">
        <v>130</v>
      </c>
      <c r="G681" s="65" t="s">
        <v>2694</v>
      </c>
      <c r="H681" s="85" t="s">
        <v>1616</v>
      </c>
      <c r="I681" s="65" t="s">
        <v>18</v>
      </c>
      <c r="J681" s="106">
        <v>85</v>
      </c>
      <c r="K681" s="65">
        <v>2022</v>
      </c>
      <c r="L681" s="106">
        <v>90</v>
      </c>
      <c r="M681" s="106">
        <v>100</v>
      </c>
      <c r="N681" s="65" t="s">
        <v>1515</v>
      </c>
      <c r="O681" s="65" t="s">
        <v>1516</v>
      </c>
      <c r="P681" s="65" t="s">
        <v>167</v>
      </c>
      <c r="Q681" s="65" t="s">
        <v>1517</v>
      </c>
    </row>
    <row r="682" spans="1:17" ht="38.25" x14ac:dyDescent="0.25">
      <c r="A682" s="65"/>
      <c r="B682" s="326"/>
      <c r="C682" s="403"/>
      <c r="D682" s="408"/>
      <c r="E682" s="331"/>
      <c r="F682" s="65" t="s">
        <v>130</v>
      </c>
      <c r="G682" s="65" t="s">
        <v>1588</v>
      </c>
      <c r="H682" s="85" t="s">
        <v>1617</v>
      </c>
      <c r="I682" s="65" t="s">
        <v>30</v>
      </c>
      <c r="J682" s="106">
        <v>476</v>
      </c>
      <c r="K682" s="65">
        <v>2020</v>
      </c>
      <c r="L682" s="106">
        <v>526</v>
      </c>
      <c r="M682" s="106">
        <v>576</v>
      </c>
      <c r="N682" s="65" t="s">
        <v>1618</v>
      </c>
      <c r="O682" s="65" t="s">
        <v>208</v>
      </c>
      <c r="P682" s="65" t="s">
        <v>167</v>
      </c>
      <c r="Q682" s="65" t="s">
        <v>1619</v>
      </c>
    </row>
    <row r="683" spans="1:17" ht="63.75" x14ac:dyDescent="0.25">
      <c r="A683" s="326" t="s">
        <v>1304</v>
      </c>
      <c r="B683" s="326" t="s">
        <v>95</v>
      </c>
      <c r="C683" s="403" t="s">
        <v>2370</v>
      </c>
      <c r="D683" s="84">
        <v>15000</v>
      </c>
      <c r="E683" s="65" t="s">
        <v>1620</v>
      </c>
      <c r="F683" s="65" t="s">
        <v>130</v>
      </c>
      <c r="G683" s="65" t="s">
        <v>2694</v>
      </c>
      <c r="H683" s="85" t="s">
        <v>2249</v>
      </c>
      <c r="I683" s="65" t="s">
        <v>30</v>
      </c>
      <c r="J683" s="106">
        <v>1</v>
      </c>
      <c r="K683" s="65">
        <v>2021</v>
      </c>
      <c r="L683" s="106" t="s">
        <v>165</v>
      </c>
      <c r="M683" s="106" t="s">
        <v>165</v>
      </c>
      <c r="N683" s="65" t="s">
        <v>1515</v>
      </c>
      <c r="O683" s="65" t="s">
        <v>1516</v>
      </c>
      <c r="P683" s="65" t="s">
        <v>167</v>
      </c>
      <c r="Q683" s="65" t="s">
        <v>1517</v>
      </c>
    </row>
    <row r="684" spans="1:17" ht="51" x14ac:dyDescent="0.25">
      <c r="A684" s="326"/>
      <c r="B684" s="326"/>
      <c r="C684" s="403"/>
      <c r="D684" s="84">
        <v>20000</v>
      </c>
      <c r="E684" s="65" t="s">
        <v>498</v>
      </c>
      <c r="F684" s="84" t="s">
        <v>130</v>
      </c>
      <c r="G684" s="84" t="s">
        <v>1843</v>
      </c>
      <c r="H684" s="181" t="s">
        <v>2248</v>
      </c>
      <c r="I684" s="84" t="s">
        <v>30</v>
      </c>
      <c r="J684" s="106">
        <v>842</v>
      </c>
      <c r="K684" s="65">
        <v>2020</v>
      </c>
      <c r="L684" s="106">
        <v>892</v>
      </c>
      <c r="M684" s="106">
        <v>942</v>
      </c>
      <c r="N684" s="84" t="s">
        <v>1618</v>
      </c>
      <c r="O684" s="84" t="s">
        <v>43</v>
      </c>
      <c r="P684" s="84" t="s">
        <v>167</v>
      </c>
      <c r="Q684" s="84" t="s">
        <v>1619</v>
      </c>
    </row>
    <row r="685" spans="1:17" ht="51" x14ac:dyDescent="0.25">
      <c r="A685" s="66">
        <v>2.4</v>
      </c>
      <c r="B685" s="66" t="s">
        <v>1601</v>
      </c>
      <c r="C685" s="86" t="s">
        <v>2372</v>
      </c>
      <c r="D685" s="68">
        <f>SUM(D686)</f>
        <v>1465000</v>
      </c>
      <c r="E685" s="66"/>
      <c r="F685" s="66" t="s">
        <v>1085</v>
      </c>
      <c r="G685" s="66" t="s">
        <v>2702</v>
      </c>
      <c r="H685" s="86" t="s">
        <v>2247</v>
      </c>
      <c r="I685" s="66" t="s">
        <v>30</v>
      </c>
      <c r="J685" s="104"/>
      <c r="K685" s="66"/>
      <c r="L685" s="104"/>
      <c r="M685" s="104"/>
      <c r="N685" s="66" t="s">
        <v>263</v>
      </c>
      <c r="O685" s="66" t="s">
        <v>263</v>
      </c>
      <c r="P685" s="66" t="s">
        <v>263</v>
      </c>
      <c r="Q685" s="66" t="s">
        <v>263</v>
      </c>
    </row>
    <row r="686" spans="1:17" ht="76.5" x14ac:dyDescent="0.25">
      <c r="A686" s="65" t="s">
        <v>340</v>
      </c>
      <c r="B686" s="65" t="s">
        <v>1621</v>
      </c>
      <c r="C686" s="85" t="s">
        <v>2373</v>
      </c>
      <c r="D686" s="84">
        <v>1465000</v>
      </c>
      <c r="E686" s="65" t="s">
        <v>1532</v>
      </c>
      <c r="F686" s="65" t="s">
        <v>140</v>
      </c>
      <c r="G686" s="65" t="s">
        <v>2703</v>
      </c>
      <c r="H686" s="85" t="s">
        <v>2247</v>
      </c>
      <c r="I686" s="65" t="s">
        <v>30</v>
      </c>
      <c r="J686" s="54" t="s">
        <v>233</v>
      </c>
      <c r="K686" s="65">
        <v>2021</v>
      </c>
      <c r="L686" s="106">
        <v>2</v>
      </c>
      <c r="M686" s="106">
        <v>5</v>
      </c>
      <c r="N686" s="65" t="s">
        <v>1622</v>
      </c>
      <c r="O686" s="65" t="s">
        <v>1483</v>
      </c>
      <c r="P686" s="65" t="s">
        <v>167</v>
      </c>
      <c r="Q686" s="65" t="s">
        <v>1622</v>
      </c>
    </row>
    <row r="687" spans="1:17" ht="51" x14ac:dyDescent="0.25">
      <c r="A687" s="66">
        <v>2.5</v>
      </c>
      <c r="B687" s="66" t="s">
        <v>1601</v>
      </c>
      <c r="C687" s="86" t="s">
        <v>2374</v>
      </c>
      <c r="D687" s="68">
        <f>SUM(D688:D695)</f>
        <v>15776600</v>
      </c>
      <c r="E687" s="66"/>
      <c r="F687" s="66" t="s">
        <v>1623</v>
      </c>
      <c r="G687" s="66" t="s">
        <v>2712</v>
      </c>
      <c r="H687" s="86" t="s">
        <v>1625</v>
      </c>
      <c r="I687" s="66" t="s">
        <v>18</v>
      </c>
      <c r="J687" s="104">
        <v>10.9</v>
      </c>
      <c r="K687" s="66">
        <v>2021</v>
      </c>
      <c r="L687" s="104">
        <v>12</v>
      </c>
      <c r="M687" s="104">
        <v>14.6</v>
      </c>
      <c r="N687" s="104" t="s">
        <v>127</v>
      </c>
      <c r="O687" s="104" t="s">
        <v>1600</v>
      </c>
      <c r="P687" s="104" t="s">
        <v>167</v>
      </c>
      <c r="Q687" s="104" t="s">
        <v>127</v>
      </c>
    </row>
    <row r="688" spans="1:17" ht="38.25" x14ac:dyDescent="0.25">
      <c r="A688" s="65" t="s">
        <v>349</v>
      </c>
      <c r="B688" s="65" t="s">
        <v>1589</v>
      </c>
      <c r="C688" s="85" t="s">
        <v>2375</v>
      </c>
      <c r="D688" s="117"/>
      <c r="E688" s="65"/>
      <c r="F688" s="65" t="s">
        <v>2714</v>
      </c>
      <c r="G688" s="65" t="s">
        <v>1624</v>
      </c>
      <c r="H688" s="85" t="s">
        <v>1626</v>
      </c>
      <c r="I688" s="65" t="s">
        <v>885</v>
      </c>
      <c r="J688" s="106">
        <v>679</v>
      </c>
      <c r="K688" s="65">
        <v>2021</v>
      </c>
      <c r="L688" s="106">
        <v>2479</v>
      </c>
      <c r="M688" s="106">
        <v>5479</v>
      </c>
      <c r="N688" s="65" t="s">
        <v>2000</v>
      </c>
      <c r="O688" s="106" t="s">
        <v>1600</v>
      </c>
      <c r="P688" s="106" t="s">
        <v>167</v>
      </c>
      <c r="Q688" s="65" t="s">
        <v>1627</v>
      </c>
    </row>
    <row r="689" spans="1:17" ht="25.5" x14ac:dyDescent="0.25">
      <c r="A689" s="326" t="s">
        <v>353</v>
      </c>
      <c r="B689" s="326" t="s">
        <v>1519</v>
      </c>
      <c r="C689" s="406" t="s">
        <v>2556</v>
      </c>
      <c r="D689" s="408">
        <v>11023300</v>
      </c>
      <c r="E689" s="326" t="s">
        <v>2754</v>
      </c>
      <c r="F689" s="326" t="s">
        <v>1627</v>
      </c>
      <c r="G689" s="326" t="s">
        <v>1624</v>
      </c>
      <c r="H689" s="85" t="s">
        <v>2246</v>
      </c>
      <c r="I689" s="65" t="s">
        <v>30</v>
      </c>
      <c r="J689" s="106">
        <v>0</v>
      </c>
      <c r="K689" s="65">
        <v>2022</v>
      </c>
      <c r="L689" s="106">
        <v>3</v>
      </c>
      <c r="M689" s="106">
        <v>7</v>
      </c>
      <c r="N689" s="326" t="s">
        <v>2000</v>
      </c>
      <c r="O689" s="326" t="s">
        <v>616</v>
      </c>
      <c r="P689" s="326" t="s">
        <v>263</v>
      </c>
      <c r="Q689" s="326" t="s">
        <v>1627</v>
      </c>
    </row>
    <row r="690" spans="1:17" x14ac:dyDescent="0.25">
      <c r="A690" s="326"/>
      <c r="B690" s="326"/>
      <c r="C690" s="406"/>
      <c r="D690" s="408"/>
      <c r="E690" s="326"/>
      <c r="F690" s="326"/>
      <c r="G690" s="326"/>
      <c r="H690" s="85" t="s">
        <v>2244</v>
      </c>
      <c r="I690" s="65" t="s">
        <v>30</v>
      </c>
      <c r="J690" s="106">
        <v>0</v>
      </c>
      <c r="K690" s="65">
        <v>2022</v>
      </c>
      <c r="L690" s="106">
        <v>2563</v>
      </c>
      <c r="M690" s="106">
        <v>2871</v>
      </c>
      <c r="N690" s="326"/>
      <c r="O690" s="326"/>
      <c r="P690" s="326"/>
      <c r="Q690" s="326"/>
    </row>
    <row r="691" spans="1:17" ht="25.5" x14ac:dyDescent="0.25">
      <c r="A691" s="326" t="s">
        <v>357</v>
      </c>
      <c r="B691" s="326" t="s">
        <v>1628</v>
      </c>
      <c r="C691" s="327" t="s">
        <v>2557</v>
      </c>
      <c r="D691" s="408">
        <v>4753300</v>
      </c>
      <c r="E691" s="326" t="s">
        <v>2754</v>
      </c>
      <c r="F691" s="326" t="s">
        <v>124</v>
      </c>
      <c r="G691" s="326" t="s">
        <v>1624</v>
      </c>
      <c r="H691" s="85" t="s">
        <v>1520</v>
      </c>
      <c r="I691" s="65" t="s">
        <v>18</v>
      </c>
      <c r="J691" s="133">
        <v>0</v>
      </c>
      <c r="K691" s="65">
        <v>2022</v>
      </c>
      <c r="L691" s="106">
        <v>60</v>
      </c>
      <c r="M691" s="106">
        <v>55</v>
      </c>
      <c r="N691" s="326" t="s">
        <v>2000</v>
      </c>
      <c r="O691" s="326" t="s">
        <v>263</v>
      </c>
      <c r="P691" s="326" t="s">
        <v>263</v>
      </c>
      <c r="Q691" s="326" t="s">
        <v>1627</v>
      </c>
    </row>
    <row r="692" spans="1:17" ht="63.75" x14ac:dyDescent="0.25">
      <c r="A692" s="326"/>
      <c r="B692" s="326"/>
      <c r="C692" s="327"/>
      <c r="D692" s="408"/>
      <c r="E692" s="326"/>
      <c r="F692" s="326"/>
      <c r="G692" s="326"/>
      <c r="H692" s="85" t="s">
        <v>2245</v>
      </c>
      <c r="I692" s="65" t="s">
        <v>30</v>
      </c>
      <c r="J692" s="106">
        <v>0</v>
      </c>
      <c r="K692" s="65">
        <v>2021</v>
      </c>
      <c r="L692" s="106">
        <v>1</v>
      </c>
      <c r="M692" s="106">
        <v>3</v>
      </c>
      <c r="N692" s="326"/>
      <c r="O692" s="326"/>
      <c r="P692" s="326"/>
      <c r="Q692" s="326"/>
    </row>
    <row r="693" spans="1:17" x14ac:dyDescent="0.25">
      <c r="A693" s="326"/>
      <c r="B693" s="326"/>
      <c r="C693" s="327"/>
      <c r="D693" s="408"/>
      <c r="E693" s="326"/>
      <c r="F693" s="326"/>
      <c r="G693" s="326"/>
      <c r="H693" s="85" t="s">
        <v>2244</v>
      </c>
      <c r="I693" s="65" t="s">
        <v>30</v>
      </c>
      <c r="J693" s="106">
        <v>0</v>
      </c>
      <c r="K693" s="65">
        <v>2022</v>
      </c>
      <c r="L693" s="106">
        <v>400</v>
      </c>
      <c r="M693" s="106">
        <v>150</v>
      </c>
      <c r="N693" s="326"/>
      <c r="O693" s="326"/>
      <c r="P693" s="326"/>
      <c r="Q693" s="326"/>
    </row>
    <row r="694" spans="1:17" ht="25.5" x14ac:dyDescent="0.25">
      <c r="A694" s="326" t="s">
        <v>1034</v>
      </c>
      <c r="B694" s="326" t="s">
        <v>1589</v>
      </c>
      <c r="C694" s="327" t="s">
        <v>2558</v>
      </c>
      <c r="D694" s="417"/>
      <c r="E694" s="330"/>
      <c r="F694" s="330" t="s">
        <v>1627</v>
      </c>
      <c r="G694" s="330" t="s">
        <v>2721</v>
      </c>
      <c r="H694" s="85" t="s">
        <v>2113</v>
      </c>
      <c r="I694" s="65" t="s">
        <v>18</v>
      </c>
      <c r="J694" s="106" t="s">
        <v>1518</v>
      </c>
      <c r="K694" s="65">
        <v>2021</v>
      </c>
      <c r="L694" s="106" t="s">
        <v>165</v>
      </c>
      <c r="M694" s="106" t="s">
        <v>165</v>
      </c>
      <c r="N694" s="65" t="s">
        <v>2000</v>
      </c>
      <c r="O694" s="65" t="s">
        <v>616</v>
      </c>
      <c r="P694" s="65" t="s">
        <v>263</v>
      </c>
      <c r="Q694" s="65" t="s">
        <v>1627</v>
      </c>
    </row>
    <row r="695" spans="1:17" ht="25.5" x14ac:dyDescent="0.25">
      <c r="A695" s="326"/>
      <c r="B695" s="326"/>
      <c r="C695" s="327"/>
      <c r="D695" s="417"/>
      <c r="E695" s="331"/>
      <c r="F695" s="331"/>
      <c r="G695" s="331"/>
      <c r="H695" s="85" t="s">
        <v>2106</v>
      </c>
      <c r="I695" s="65" t="s">
        <v>617</v>
      </c>
      <c r="J695" s="106" t="s">
        <v>165</v>
      </c>
      <c r="K695" s="106" t="s">
        <v>165</v>
      </c>
      <c r="L695" s="106" t="s">
        <v>165</v>
      </c>
      <c r="M695" s="106" t="s">
        <v>165</v>
      </c>
      <c r="N695" s="65" t="s">
        <v>2000</v>
      </c>
      <c r="O695" s="65" t="s">
        <v>263</v>
      </c>
      <c r="P695" s="65" t="s">
        <v>263</v>
      </c>
      <c r="Q695" s="65" t="s">
        <v>32</v>
      </c>
    </row>
    <row r="696" spans="1:17" ht="63.75" x14ac:dyDescent="0.25">
      <c r="A696" s="66">
        <v>2.6</v>
      </c>
      <c r="B696" s="66" t="s">
        <v>1629</v>
      </c>
      <c r="C696" s="86" t="s">
        <v>2526</v>
      </c>
      <c r="D696" s="68">
        <f>SUM(D697:D710)</f>
        <v>25080</v>
      </c>
      <c r="E696" s="66"/>
      <c r="F696" s="66" t="s">
        <v>92</v>
      </c>
      <c r="G696" s="66" t="s">
        <v>154</v>
      </c>
      <c r="H696" s="86" t="s">
        <v>1630</v>
      </c>
      <c r="I696" s="66" t="s">
        <v>18</v>
      </c>
      <c r="J696" s="53" t="s">
        <v>165</v>
      </c>
      <c r="K696" s="66" t="s">
        <v>165</v>
      </c>
      <c r="L696" s="53" t="s">
        <v>165</v>
      </c>
      <c r="M696" s="53" t="s">
        <v>165</v>
      </c>
      <c r="N696" s="66" t="s">
        <v>2001</v>
      </c>
      <c r="O696" s="66" t="s">
        <v>1521</v>
      </c>
      <c r="P696" s="66" t="s">
        <v>167</v>
      </c>
      <c r="Q696" s="66" t="s">
        <v>105</v>
      </c>
    </row>
    <row r="697" spans="1:17" ht="51" x14ac:dyDescent="0.25">
      <c r="A697" s="326" t="s">
        <v>1522</v>
      </c>
      <c r="B697" s="326" t="s">
        <v>1631</v>
      </c>
      <c r="C697" s="327" t="s">
        <v>2379</v>
      </c>
      <c r="D697" s="4">
        <f>1300+8300</f>
        <v>9600</v>
      </c>
      <c r="E697" s="65" t="s">
        <v>558</v>
      </c>
      <c r="F697" s="65" t="s">
        <v>105</v>
      </c>
      <c r="G697" s="65" t="s">
        <v>103</v>
      </c>
      <c r="H697" s="85" t="s">
        <v>2243</v>
      </c>
      <c r="I697" s="65" t="s">
        <v>30</v>
      </c>
      <c r="J697" s="106">
        <v>10</v>
      </c>
      <c r="K697" s="65">
        <v>2021</v>
      </c>
      <c r="L697" s="106">
        <v>15</v>
      </c>
      <c r="M697" s="106">
        <v>20</v>
      </c>
      <c r="N697" s="65" t="s">
        <v>830</v>
      </c>
      <c r="O697" s="65" t="s">
        <v>43</v>
      </c>
      <c r="P697" s="65" t="s">
        <v>167</v>
      </c>
      <c r="Q697" s="65" t="s">
        <v>105</v>
      </c>
    </row>
    <row r="698" spans="1:17" ht="63.75" x14ac:dyDescent="0.25">
      <c r="A698" s="326"/>
      <c r="B698" s="326"/>
      <c r="C698" s="327"/>
      <c r="D698" s="115">
        <v>7280</v>
      </c>
      <c r="E698" s="65" t="s">
        <v>1480</v>
      </c>
      <c r="F698" s="65" t="s">
        <v>117</v>
      </c>
      <c r="G698" s="100"/>
      <c r="H698" s="90" t="s">
        <v>1632</v>
      </c>
      <c r="I698" s="65" t="s">
        <v>30</v>
      </c>
      <c r="J698" s="106" t="s">
        <v>1633</v>
      </c>
      <c r="K698" s="65">
        <v>2021</v>
      </c>
      <c r="L698" s="106">
        <v>15</v>
      </c>
      <c r="M698" s="106">
        <v>20</v>
      </c>
      <c r="N698" s="65" t="s">
        <v>1918</v>
      </c>
      <c r="O698" s="90" t="s">
        <v>43</v>
      </c>
      <c r="P698" s="65" t="s">
        <v>167</v>
      </c>
      <c r="Q698" s="65" t="s">
        <v>117</v>
      </c>
    </row>
    <row r="699" spans="1:17" ht="51" x14ac:dyDescent="0.25">
      <c r="A699" s="326" t="s">
        <v>1523</v>
      </c>
      <c r="B699" s="326" t="s">
        <v>1634</v>
      </c>
      <c r="C699" s="327" t="s">
        <v>2559</v>
      </c>
      <c r="D699" s="117"/>
      <c r="E699" s="65"/>
      <c r="F699" s="326" t="s">
        <v>105</v>
      </c>
      <c r="G699" s="326" t="s">
        <v>2729</v>
      </c>
      <c r="H699" s="85" t="s">
        <v>1635</v>
      </c>
      <c r="I699" s="65" t="s">
        <v>30</v>
      </c>
      <c r="J699" s="106">
        <v>1600</v>
      </c>
      <c r="K699" s="65">
        <v>2021</v>
      </c>
      <c r="L699" s="106">
        <v>2000</v>
      </c>
      <c r="M699" s="106">
        <v>2500</v>
      </c>
      <c r="N699" s="65" t="s">
        <v>2002</v>
      </c>
      <c r="O699" s="65" t="s">
        <v>43</v>
      </c>
      <c r="P699" s="65" t="s">
        <v>167</v>
      </c>
      <c r="Q699" s="65" t="s">
        <v>105</v>
      </c>
    </row>
    <row r="700" spans="1:17" ht="38.25" x14ac:dyDescent="0.25">
      <c r="A700" s="326"/>
      <c r="B700" s="326"/>
      <c r="C700" s="327"/>
      <c r="D700" s="84">
        <v>200</v>
      </c>
      <c r="E700" s="65" t="s">
        <v>477</v>
      </c>
      <c r="F700" s="326"/>
      <c r="G700" s="326"/>
      <c r="H700" s="85" t="s">
        <v>2242</v>
      </c>
      <c r="I700" s="65" t="s">
        <v>30</v>
      </c>
      <c r="J700" s="106">
        <v>15</v>
      </c>
      <c r="K700" s="65">
        <v>2021</v>
      </c>
      <c r="L700" s="106">
        <v>25</v>
      </c>
      <c r="M700" s="106">
        <v>35</v>
      </c>
      <c r="N700" s="65" t="s">
        <v>2002</v>
      </c>
      <c r="O700" s="65" t="s">
        <v>43</v>
      </c>
      <c r="P700" s="65" t="s">
        <v>167</v>
      </c>
      <c r="Q700" s="65" t="s">
        <v>105</v>
      </c>
    </row>
    <row r="701" spans="1:17" ht="76.5" x14ac:dyDescent="0.25">
      <c r="A701" s="326"/>
      <c r="B701" s="326"/>
      <c r="C701" s="327"/>
      <c r="D701" s="84">
        <v>150</v>
      </c>
      <c r="E701" s="65" t="s">
        <v>1532</v>
      </c>
      <c r="F701" s="326"/>
      <c r="G701" s="326"/>
      <c r="H701" s="85" t="s">
        <v>2241</v>
      </c>
      <c r="I701" s="65" t="s">
        <v>30</v>
      </c>
      <c r="J701" s="106">
        <v>100</v>
      </c>
      <c r="K701" s="65">
        <v>2021</v>
      </c>
      <c r="L701" s="106">
        <v>150</v>
      </c>
      <c r="M701" s="106">
        <v>200</v>
      </c>
      <c r="N701" s="65" t="s">
        <v>2004</v>
      </c>
      <c r="O701" s="65" t="s">
        <v>159</v>
      </c>
      <c r="P701" s="65" t="s">
        <v>167</v>
      </c>
      <c r="Q701" s="65" t="s">
        <v>105</v>
      </c>
    </row>
    <row r="702" spans="1:17" ht="63.75" x14ac:dyDescent="0.25">
      <c r="A702" s="326" t="s">
        <v>1524</v>
      </c>
      <c r="B702" s="326" t="s">
        <v>1636</v>
      </c>
      <c r="C702" s="327" t="s">
        <v>2560</v>
      </c>
      <c r="D702" s="117"/>
      <c r="E702" s="65"/>
      <c r="F702" s="65" t="s">
        <v>105</v>
      </c>
      <c r="G702" s="65" t="s">
        <v>103</v>
      </c>
      <c r="H702" s="85" t="s">
        <v>2240</v>
      </c>
      <c r="I702" s="65" t="s">
        <v>30</v>
      </c>
      <c r="J702" s="106">
        <v>26</v>
      </c>
      <c r="K702" s="65">
        <v>2021</v>
      </c>
      <c r="L702" s="106">
        <v>50</v>
      </c>
      <c r="M702" s="106">
        <v>100</v>
      </c>
      <c r="N702" s="65" t="s">
        <v>830</v>
      </c>
      <c r="O702" s="65" t="s">
        <v>43</v>
      </c>
      <c r="P702" s="65" t="s">
        <v>167</v>
      </c>
      <c r="Q702" s="65" t="s">
        <v>105</v>
      </c>
    </row>
    <row r="703" spans="1:17" ht="25.5" x14ac:dyDescent="0.25">
      <c r="A703" s="326"/>
      <c r="B703" s="326"/>
      <c r="C703" s="327"/>
      <c r="D703" s="84"/>
      <c r="E703" s="65"/>
      <c r="F703" s="65" t="s">
        <v>105</v>
      </c>
      <c r="G703" s="65" t="s">
        <v>1583</v>
      </c>
      <c r="H703" s="85" t="s">
        <v>2239</v>
      </c>
      <c r="I703" s="65" t="s">
        <v>30</v>
      </c>
      <c r="J703" s="106">
        <v>20</v>
      </c>
      <c r="K703" s="65">
        <v>2021</v>
      </c>
      <c r="L703" s="106">
        <v>100</v>
      </c>
      <c r="M703" s="106">
        <v>200</v>
      </c>
      <c r="N703" s="65" t="s">
        <v>830</v>
      </c>
      <c r="O703" s="65" t="s">
        <v>43</v>
      </c>
      <c r="P703" s="65" t="s">
        <v>167</v>
      </c>
      <c r="Q703" s="65" t="s">
        <v>105</v>
      </c>
    </row>
    <row r="704" spans="1:17" ht="38.25" x14ac:dyDescent="0.25">
      <c r="A704" s="326"/>
      <c r="B704" s="326"/>
      <c r="C704" s="327"/>
      <c r="D704" s="84">
        <v>5000</v>
      </c>
      <c r="E704" s="65" t="s">
        <v>477</v>
      </c>
      <c r="F704" s="65" t="s">
        <v>105</v>
      </c>
      <c r="G704" s="65" t="s">
        <v>263</v>
      </c>
      <c r="H704" s="85" t="s">
        <v>1525</v>
      </c>
      <c r="I704" s="65" t="s">
        <v>617</v>
      </c>
      <c r="J704" s="106">
        <v>1000</v>
      </c>
      <c r="K704" s="65">
        <v>2021</v>
      </c>
      <c r="L704" s="106">
        <v>4000</v>
      </c>
      <c r="M704" s="106">
        <v>10000</v>
      </c>
      <c r="N704" s="65" t="s">
        <v>830</v>
      </c>
      <c r="O704" s="65" t="s">
        <v>43</v>
      </c>
      <c r="P704" s="65" t="s">
        <v>167</v>
      </c>
      <c r="Q704" s="65" t="s">
        <v>105</v>
      </c>
    </row>
    <row r="705" spans="1:17" ht="38.25" x14ac:dyDescent="0.25">
      <c r="A705" s="326" t="s">
        <v>1526</v>
      </c>
      <c r="B705" s="326" t="s">
        <v>1527</v>
      </c>
      <c r="C705" s="327" t="s">
        <v>2561</v>
      </c>
      <c r="D705" s="84">
        <v>500</v>
      </c>
      <c r="E705" s="65" t="s">
        <v>477</v>
      </c>
      <c r="F705" s="65" t="s">
        <v>105</v>
      </c>
      <c r="G705" s="65" t="s">
        <v>2730</v>
      </c>
      <c r="H705" s="85" t="s">
        <v>1637</v>
      </c>
      <c r="I705" s="65" t="s">
        <v>18</v>
      </c>
      <c r="J705" s="106">
        <v>10</v>
      </c>
      <c r="K705" s="65">
        <v>2021</v>
      </c>
      <c r="L705" s="106">
        <v>80</v>
      </c>
      <c r="M705" s="106">
        <v>95</v>
      </c>
      <c r="N705" s="65" t="s">
        <v>830</v>
      </c>
      <c r="O705" s="65" t="s">
        <v>43</v>
      </c>
      <c r="P705" s="65" t="s">
        <v>167</v>
      </c>
      <c r="Q705" s="65" t="s">
        <v>105</v>
      </c>
    </row>
    <row r="706" spans="1:17" ht="38.25" x14ac:dyDescent="0.25">
      <c r="A706" s="326"/>
      <c r="B706" s="326"/>
      <c r="C706" s="327"/>
      <c r="D706" s="84">
        <v>800</v>
      </c>
      <c r="E706" s="65" t="s">
        <v>477</v>
      </c>
      <c r="F706" s="65" t="s">
        <v>105</v>
      </c>
      <c r="G706" s="65" t="s">
        <v>103</v>
      </c>
      <c r="H706" s="85" t="s">
        <v>2227</v>
      </c>
      <c r="I706" s="65" t="s">
        <v>30</v>
      </c>
      <c r="J706" s="106">
        <v>10</v>
      </c>
      <c r="K706" s="65">
        <v>2021</v>
      </c>
      <c r="L706" s="106">
        <v>500000</v>
      </c>
      <c r="M706" s="106">
        <v>1000000</v>
      </c>
      <c r="N706" s="65" t="s">
        <v>830</v>
      </c>
      <c r="O706" s="65" t="s">
        <v>159</v>
      </c>
      <c r="P706" s="65" t="s">
        <v>167</v>
      </c>
      <c r="Q706" s="65" t="s">
        <v>105</v>
      </c>
    </row>
    <row r="707" spans="1:17" ht="38.25" x14ac:dyDescent="0.25">
      <c r="A707" s="326" t="s">
        <v>1528</v>
      </c>
      <c r="B707" s="326" t="s">
        <v>1529</v>
      </c>
      <c r="C707" s="327" t="s">
        <v>2382</v>
      </c>
      <c r="D707" s="84">
        <v>250</v>
      </c>
      <c r="E707" s="65" t="s">
        <v>477</v>
      </c>
      <c r="F707" s="65" t="s">
        <v>131</v>
      </c>
      <c r="G707" s="65" t="s">
        <v>105</v>
      </c>
      <c r="H707" s="85" t="s">
        <v>2234</v>
      </c>
      <c r="I707" s="65" t="s">
        <v>18</v>
      </c>
      <c r="J707" s="54" t="s">
        <v>233</v>
      </c>
      <c r="K707" s="65">
        <v>2021</v>
      </c>
      <c r="L707" s="106">
        <v>30</v>
      </c>
      <c r="M707" s="106">
        <v>50</v>
      </c>
      <c r="N707" s="65" t="s">
        <v>1530</v>
      </c>
      <c r="O707" s="65" t="s">
        <v>43</v>
      </c>
      <c r="P707" s="65" t="s">
        <v>167</v>
      </c>
      <c r="Q707" s="65" t="s">
        <v>105</v>
      </c>
    </row>
    <row r="708" spans="1:17" ht="38.25" x14ac:dyDescent="0.25">
      <c r="A708" s="326"/>
      <c r="B708" s="326"/>
      <c r="C708" s="327"/>
      <c r="D708" s="84">
        <v>250</v>
      </c>
      <c r="E708" s="65" t="s">
        <v>477</v>
      </c>
      <c r="F708" s="65" t="s">
        <v>141</v>
      </c>
      <c r="G708" s="65" t="s">
        <v>103</v>
      </c>
      <c r="H708" s="85" t="s">
        <v>2235</v>
      </c>
      <c r="I708" s="65" t="s">
        <v>18</v>
      </c>
      <c r="J708" s="54" t="s">
        <v>233</v>
      </c>
      <c r="K708" s="65">
        <v>2021</v>
      </c>
      <c r="L708" s="106">
        <v>50</v>
      </c>
      <c r="M708" s="106">
        <v>100</v>
      </c>
      <c r="N708" s="65" t="s">
        <v>1531</v>
      </c>
      <c r="O708" s="65" t="s">
        <v>43</v>
      </c>
      <c r="P708" s="65" t="s">
        <v>167</v>
      </c>
      <c r="Q708" s="65" t="s">
        <v>105</v>
      </c>
    </row>
    <row r="709" spans="1:17" ht="76.5" x14ac:dyDescent="0.25">
      <c r="A709" s="326"/>
      <c r="B709" s="326"/>
      <c r="C709" s="327"/>
      <c r="D709" s="84">
        <v>250</v>
      </c>
      <c r="E709" s="65" t="s">
        <v>1532</v>
      </c>
      <c r="F709" s="65" t="s">
        <v>130</v>
      </c>
      <c r="G709" s="65" t="s">
        <v>115</v>
      </c>
      <c r="H709" s="85" t="s">
        <v>1638</v>
      </c>
      <c r="I709" s="65" t="s">
        <v>18</v>
      </c>
      <c r="J709" s="106">
        <v>10</v>
      </c>
      <c r="K709" s="65">
        <v>2021</v>
      </c>
      <c r="L709" s="106">
        <v>80</v>
      </c>
      <c r="M709" s="106">
        <v>95</v>
      </c>
      <c r="N709" s="65" t="s">
        <v>2005</v>
      </c>
      <c r="O709" s="65" t="s">
        <v>43</v>
      </c>
      <c r="P709" s="65" t="s">
        <v>167</v>
      </c>
      <c r="Q709" s="65" t="s">
        <v>105</v>
      </c>
    </row>
    <row r="710" spans="1:17" ht="76.5" x14ac:dyDescent="0.25">
      <c r="A710" s="65" t="s">
        <v>1533</v>
      </c>
      <c r="B710" s="65" t="s">
        <v>1639</v>
      </c>
      <c r="C710" s="85" t="s">
        <v>2528</v>
      </c>
      <c r="D710" s="84">
        <v>800</v>
      </c>
      <c r="E710" s="65" t="s">
        <v>1532</v>
      </c>
      <c r="F710" s="65" t="s">
        <v>105</v>
      </c>
      <c r="G710" s="65" t="s">
        <v>2731</v>
      </c>
      <c r="H710" s="85" t="s">
        <v>2225</v>
      </c>
      <c r="I710" s="65" t="s">
        <v>30</v>
      </c>
      <c r="J710" s="106">
        <v>25</v>
      </c>
      <c r="K710" s="65">
        <v>2021</v>
      </c>
      <c r="L710" s="106">
        <v>50</v>
      </c>
      <c r="M710" s="106">
        <v>100</v>
      </c>
      <c r="N710" s="65" t="s">
        <v>2006</v>
      </c>
      <c r="O710" s="65" t="s">
        <v>159</v>
      </c>
      <c r="P710" s="65" t="s">
        <v>167</v>
      </c>
      <c r="Q710" s="65" t="s">
        <v>105</v>
      </c>
    </row>
    <row r="711" spans="1:17" ht="63.75" x14ac:dyDescent="0.25">
      <c r="A711" s="66">
        <v>2.7</v>
      </c>
      <c r="B711" s="66" t="s">
        <v>1601</v>
      </c>
      <c r="C711" s="86" t="s">
        <v>2385</v>
      </c>
      <c r="D711" s="68">
        <f>SUM(D712:D716)</f>
        <v>2773500</v>
      </c>
      <c r="E711" s="66"/>
      <c r="F711" s="66" t="s">
        <v>153</v>
      </c>
      <c r="G711" s="66" t="s">
        <v>154</v>
      </c>
      <c r="H711" s="86" t="s">
        <v>2228</v>
      </c>
      <c r="I711" s="65" t="s">
        <v>30</v>
      </c>
      <c r="J711" s="104">
        <v>0</v>
      </c>
      <c r="K711" s="66">
        <v>2021</v>
      </c>
      <c r="L711" s="104">
        <v>1</v>
      </c>
      <c r="M711" s="104">
        <v>2</v>
      </c>
      <c r="N711" s="66" t="s">
        <v>2748</v>
      </c>
      <c r="O711" s="66" t="s">
        <v>1534</v>
      </c>
      <c r="P711" s="66" t="s">
        <v>167</v>
      </c>
      <c r="Q711" s="66" t="s">
        <v>1641</v>
      </c>
    </row>
    <row r="712" spans="1:17" ht="63.75" x14ac:dyDescent="0.25">
      <c r="A712" s="65" t="s">
        <v>1535</v>
      </c>
      <c r="B712" s="65" t="s">
        <v>1639</v>
      </c>
      <c r="C712" s="85" t="s">
        <v>2388</v>
      </c>
      <c r="D712" s="84">
        <v>73500</v>
      </c>
      <c r="E712" s="65" t="s">
        <v>1640</v>
      </c>
      <c r="F712" s="65" t="s">
        <v>39</v>
      </c>
      <c r="G712" s="65" t="s">
        <v>2693</v>
      </c>
      <c r="H712" s="85" t="s">
        <v>2217</v>
      </c>
      <c r="I712" s="65" t="s">
        <v>30</v>
      </c>
      <c r="J712" s="106" t="s">
        <v>165</v>
      </c>
      <c r="K712" s="65" t="s">
        <v>165</v>
      </c>
      <c r="L712" s="106" t="s">
        <v>165</v>
      </c>
      <c r="M712" s="106" t="s">
        <v>165</v>
      </c>
      <c r="N712" s="65" t="s">
        <v>1536</v>
      </c>
      <c r="O712" s="65" t="s">
        <v>1534</v>
      </c>
      <c r="P712" s="65" t="s">
        <v>672</v>
      </c>
      <c r="Q712" s="65" t="s">
        <v>39</v>
      </c>
    </row>
    <row r="713" spans="1:17" ht="89.25" x14ac:dyDescent="0.25">
      <c r="A713" s="65" t="s">
        <v>1537</v>
      </c>
      <c r="B713" s="65" t="s">
        <v>1642</v>
      </c>
      <c r="C713" s="85" t="s">
        <v>2390</v>
      </c>
      <c r="D713" s="84">
        <v>900000</v>
      </c>
      <c r="E713" s="65" t="s">
        <v>1640</v>
      </c>
      <c r="F713" s="65" t="s">
        <v>39</v>
      </c>
      <c r="G713" s="65" t="s">
        <v>2732</v>
      </c>
      <c r="H713" s="85" t="s">
        <v>2214</v>
      </c>
      <c r="I713" s="65" t="s">
        <v>30</v>
      </c>
      <c r="J713" s="106">
        <v>0</v>
      </c>
      <c r="K713" s="65">
        <v>2021</v>
      </c>
      <c r="L713" s="106">
        <v>2</v>
      </c>
      <c r="M713" s="106">
        <v>6</v>
      </c>
      <c r="N713" s="65" t="s">
        <v>2007</v>
      </c>
      <c r="O713" s="65" t="s">
        <v>1534</v>
      </c>
      <c r="P713" s="65" t="s">
        <v>672</v>
      </c>
      <c r="Q713" s="65" t="s">
        <v>39</v>
      </c>
    </row>
    <row r="714" spans="1:17" ht="140.25" x14ac:dyDescent="0.25">
      <c r="A714" s="326" t="s">
        <v>1538</v>
      </c>
      <c r="B714" s="326" t="s">
        <v>1643</v>
      </c>
      <c r="C714" s="327" t="s">
        <v>2391</v>
      </c>
      <c r="D714" s="408">
        <v>1200000</v>
      </c>
      <c r="E714" s="330" t="s">
        <v>1644</v>
      </c>
      <c r="F714" s="330" t="s">
        <v>39</v>
      </c>
      <c r="G714" s="330" t="s">
        <v>2733</v>
      </c>
      <c r="H714" s="85" t="s">
        <v>2214</v>
      </c>
      <c r="I714" s="65" t="s">
        <v>30</v>
      </c>
      <c r="J714" s="106" t="s">
        <v>165</v>
      </c>
      <c r="K714" s="106" t="s">
        <v>165</v>
      </c>
      <c r="L714" s="106" t="s">
        <v>165</v>
      </c>
      <c r="M714" s="106" t="s">
        <v>165</v>
      </c>
      <c r="N714" s="65" t="s">
        <v>2008</v>
      </c>
      <c r="O714" s="65" t="s">
        <v>1534</v>
      </c>
      <c r="P714" s="65" t="s">
        <v>672</v>
      </c>
      <c r="Q714" s="65" t="s">
        <v>39</v>
      </c>
    </row>
    <row r="715" spans="1:17" ht="63.75" x14ac:dyDescent="0.25">
      <c r="A715" s="326"/>
      <c r="B715" s="326"/>
      <c r="C715" s="327"/>
      <c r="D715" s="408"/>
      <c r="E715" s="331"/>
      <c r="F715" s="331"/>
      <c r="G715" s="331"/>
      <c r="H715" s="85" t="s">
        <v>1539</v>
      </c>
      <c r="I715" s="65" t="s">
        <v>18</v>
      </c>
      <c r="J715" s="106" t="s">
        <v>2003</v>
      </c>
      <c r="K715" s="65">
        <v>2021</v>
      </c>
      <c r="L715" s="106">
        <v>0.05</v>
      </c>
      <c r="M715" s="106">
        <v>0.25</v>
      </c>
      <c r="N715" s="65" t="s">
        <v>1540</v>
      </c>
      <c r="O715" s="65" t="s">
        <v>1534</v>
      </c>
      <c r="P715" s="65" t="s">
        <v>167</v>
      </c>
      <c r="Q715" s="65" t="s">
        <v>39</v>
      </c>
    </row>
    <row r="716" spans="1:17" ht="38.25" x14ac:dyDescent="0.25">
      <c r="A716" s="65" t="s">
        <v>1541</v>
      </c>
      <c r="B716" s="65" t="s">
        <v>51</v>
      </c>
      <c r="C716" s="85" t="s">
        <v>2393</v>
      </c>
      <c r="D716" s="84">
        <v>600000</v>
      </c>
      <c r="E716" s="65" t="s">
        <v>477</v>
      </c>
      <c r="F716" s="65" t="s">
        <v>39</v>
      </c>
      <c r="G716" s="65" t="s">
        <v>2734</v>
      </c>
      <c r="H716" s="85" t="s">
        <v>2211</v>
      </c>
      <c r="I716" s="65" t="s">
        <v>18</v>
      </c>
      <c r="J716" s="106" t="s">
        <v>165</v>
      </c>
      <c r="K716" s="106" t="s">
        <v>165</v>
      </c>
      <c r="L716" s="106" t="s">
        <v>165</v>
      </c>
      <c r="M716" s="106" t="s">
        <v>165</v>
      </c>
      <c r="N716" s="65" t="s">
        <v>263</v>
      </c>
      <c r="O716" s="65" t="s">
        <v>1534</v>
      </c>
      <c r="P716" s="65" t="s">
        <v>167</v>
      </c>
      <c r="Q716" s="65" t="s">
        <v>39</v>
      </c>
    </row>
    <row r="717" spans="1:17" ht="38.25" x14ac:dyDescent="0.25">
      <c r="A717" s="66"/>
      <c r="B717" s="66">
        <v>8</v>
      </c>
      <c r="C717" s="91" t="s">
        <v>1645</v>
      </c>
      <c r="D717" s="68">
        <f>D718+D722+D728+D733+D742+D749+D755+D761</f>
        <v>20097621.399999999</v>
      </c>
      <c r="E717" s="66"/>
      <c r="F717" s="66"/>
      <c r="G717" s="66"/>
      <c r="H717" s="86" t="s">
        <v>1646</v>
      </c>
      <c r="I717" s="66" t="s">
        <v>1846</v>
      </c>
      <c r="J717" s="104" t="s">
        <v>165</v>
      </c>
      <c r="K717" s="104" t="s">
        <v>165</v>
      </c>
      <c r="L717" s="104" t="s">
        <v>165</v>
      </c>
      <c r="M717" s="104" t="s">
        <v>165</v>
      </c>
      <c r="N717" s="68" t="s">
        <v>2009</v>
      </c>
      <c r="O717" s="68" t="s">
        <v>20</v>
      </c>
      <c r="P717" s="68" t="s">
        <v>167</v>
      </c>
      <c r="Q717" s="68" t="s">
        <v>142</v>
      </c>
    </row>
    <row r="718" spans="1:17" ht="63.75" x14ac:dyDescent="0.25">
      <c r="A718" s="66">
        <v>3.1</v>
      </c>
      <c r="B718" s="66">
        <v>4.2</v>
      </c>
      <c r="C718" s="86" t="s">
        <v>2394</v>
      </c>
      <c r="D718" s="68">
        <f>SUM(D719:D721)</f>
        <v>6205.8</v>
      </c>
      <c r="E718" s="68"/>
      <c r="F718" s="66" t="s">
        <v>1654</v>
      </c>
      <c r="G718" s="66" t="s">
        <v>2690</v>
      </c>
      <c r="H718" s="68" t="s">
        <v>1647</v>
      </c>
      <c r="I718" s="68" t="s">
        <v>1648</v>
      </c>
      <c r="J718" s="104">
        <v>0</v>
      </c>
      <c r="K718" s="139">
        <v>2021</v>
      </c>
      <c r="L718" s="104">
        <v>387</v>
      </c>
      <c r="M718" s="104">
        <v>870</v>
      </c>
      <c r="N718" s="68" t="s">
        <v>142</v>
      </c>
      <c r="O718" s="68" t="s">
        <v>20</v>
      </c>
      <c r="P718" s="68" t="s">
        <v>167</v>
      </c>
      <c r="Q718" s="68" t="s">
        <v>142</v>
      </c>
    </row>
    <row r="719" spans="1:17" ht="63.75" x14ac:dyDescent="0.25">
      <c r="A719" s="65" t="s">
        <v>367</v>
      </c>
      <c r="B719" s="65" t="s">
        <v>1649</v>
      </c>
      <c r="C719" s="85" t="s">
        <v>2395</v>
      </c>
      <c r="D719" s="84">
        <v>4119</v>
      </c>
      <c r="E719" s="65" t="s">
        <v>209</v>
      </c>
      <c r="F719" s="65" t="s">
        <v>142</v>
      </c>
      <c r="G719" s="65" t="s">
        <v>721</v>
      </c>
      <c r="H719" s="85" t="s">
        <v>1650</v>
      </c>
      <c r="I719" s="65" t="s">
        <v>1651</v>
      </c>
      <c r="J719" s="106">
        <v>0</v>
      </c>
      <c r="K719" s="65">
        <v>2021</v>
      </c>
      <c r="L719" s="106">
        <v>200</v>
      </c>
      <c r="M719" s="106">
        <v>950</v>
      </c>
      <c r="N719" s="65" t="s">
        <v>142</v>
      </c>
      <c r="O719" s="65" t="s">
        <v>20</v>
      </c>
      <c r="P719" s="65" t="s">
        <v>167</v>
      </c>
      <c r="Q719" s="65" t="s">
        <v>142</v>
      </c>
    </row>
    <row r="720" spans="1:17" ht="63.75" x14ac:dyDescent="0.25">
      <c r="A720" s="65" t="s">
        <v>372</v>
      </c>
      <c r="B720" s="65" t="s">
        <v>79</v>
      </c>
      <c r="C720" s="85" t="s">
        <v>2743</v>
      </c>
      <c r="D720" s="84">
        <v>1502.7</v>
      </c>
      <c r="E720" s="65" t="s">
        <v>209</v>
      </c>
      <c r="F720" s="65" t="s">
        <v>142</v>
      </c>
      <c r="G720" s="65" t="s">
        <v>721</v>
      </c>
      <c r="H720" s="85" t="s">
        <v>2744</v>
      </c>
      <c r="I720" s="65" t="s">
        <v>18</v>
      </c>
      <c r="J720" s="106">
        <v>20</v>
      </c>
      <c r="K720" s="65">
        <v>2021</v>
      </c>
      <c r="L720" s="106">
        <v>100</v>
      </c>
      <c r="M720" s="106">
        <v>100</v>
      </c>
      <c r="N720" s="65" t="s">
        <v>142</v>
      </c>
      <c r="O720" s="65" t="s">
        <v>20</v>
      </c>
      <c r="P720" s="65" t="s">
        <v>167</v>
      </c>
      <c r="Q720" s="65" t="s">
        <v>142</v>
      </c>
    </row>
    <row r="721" spans="1:17" ht="51" x14ac:dyDescent="0.25">
      <c r="A721" s="65" t="s">
        <v>378</v>
      </c>
      <c r="B721" s="65" t="s">
        <v>1652</v>
      </c>
      <c r="C721" s="85" t="s">
        <v>2566</v>
      </c>
      <c r="D721" s="84">
        <v>584.1</v>
      </c>
      <c r="E721" s="112" t="s">
        <v>171</v>
      </c>
      <c r="F721" s="65" t="s">
        <v>142</v>
      </c>
      <c r="G721" s="65" t="s">
        <v>721</v>
      </c>
      <c r="H721" s="85" t="s">
        <v>1653</v>
      </c>
      <c r="I721" s="65" t="s">
        <v>1651</v>
      </c>
      <c r="J721" s="106">
        <v>0</v>
      </c>
      <c r="K721" s="65">
        <v>2021</v>
      </c>
      <c r="L721" s="106">
        <v>411</v>
      </c>
      <c r="M721" s="106">
        <v>630</v>
      </c>
      <c r="N721" s="65" t="s">
        <v>142</v>
      </c>
      <c r="O721" s="65" t="s">
        <v>20</v>
      </c>
      <c r="P721" s="65" t="s">
        <v>167</v>
      </c>
      <c r="Q721" s="65" t="s">
        <v>142</v>
      </c>
    </row>
    <row r="722" spans="1:17" ht="63.75" x14ac:dyDescent="0.25">
      <c r="A722" s="66">
        <v>3.2</v>
      </c>
      <c r="B722" s="66">
        <v>4.2</v>
      </c>
      <c r="C722" s="86" t="s">
        <v>2398</v>
      </c>
      <c r="D722" s="68">
        <f>SUM(D723:D727)</f>
        <v>1412857.3</v>
      </c>
      <c r="E722" s="189"/>
      <c r="F722" s="66" t="s">
        <v>1654</v>
      </c>
      <c r="G722" s="66" t="s">
        <v>2735</v>
      </c>
      <c r="H722" s="86" t="s">
        <v>1655</v>
      </c>
      <c r="I722" s="66" t="s">
        <v>30</v>
      </c>
      <c r="J722" s="104" t="s">
        <v>165</v>
      </c>
      <c r="K722" s="104" t="s">
        <v>165</v>
      </c>
      <c r="L722" s="104" t="s">
        <v>165</v>
      </c>
      <c r="M722" s="104" t="s">
        <v>165</v>
      </c>
      <c r="N722" s="66" t="s">
        <v>263</v>
      </c>
      <c r="O722" s="66" t="s">
        <v>263</v>
      </c>
      <c r="P722" s="66" t="s">
        <v>263</v>
      </c>
      <c r="Q722" s="66" t="s">
        <v>263</v>
      </c>
    </row>
    <row r="723" spans="1:17" ht="38.25" x14ac:dyDescent="0.25">
      <c r="A723" s="326" t="s">
        <v>654</v>
      </c>
      <c r="B723" s="326" t="s">
        <v>1656</v>
      </c>
      <c r="C723" s="327" t="s">
        <v>2400</v>
      </c>
      <c r="D723" s="84">
        <v>16170</v>
      </c>
      <c r="E723" s="65" t="s">
        <v>171</v>
      </c>
      <c r="F723" s="65" t="s">
        <v>105</v>
      </c>
      <c r="G723" s="65" t="s">
        <v>123</v>
      </c>
      <c r="H723" s="85" t="s">
        <v>1570</v>
      </c>
      <c r="I723" s="65" t="s">
        <v>18</v>
      </c>
      <c r="J723" s="106">
        <v>14.8</v>
      </c>
      <c r="K723" s="65">
        <v>2021</v>
      </c>
      <c r="L723" s="106">
        <v>20</v>
      </c>
      <c r="M723" s="106">
        <v>30</v>
      </c>
      <c r="N723" s="65" t="s">
        <v>1571</v>
      </c>
      <c r="O723" s="65" t="s">
        <v>208</v>
      </c>
      <c r="P723" s="65" t="s">
        <v>167</v>
      </c>
      <c r="Q723" s="65" t="s">
        <v>105</v>
      </c>
    </row>
    <row r="724" spans="1:17" ht="38.25" x14ac:dyDescent="0.25">
      <c r="A724" s="326"/>
      <c r="B724" s="326"/>
      <c r="C724" s="327"/>
      <c r="D724" s="84">
        <v>9000</v>
      </c>
      <c r="E724" s="65" t="s">
        <v>17</v>
      </c>
      <c r="F724" s="65" t="s">
        <v>107</v>
      </c>
      <c r="G724" s="65" t="s">
        <v>1572</v>
      </c>
      <c r="H724" s="85" t="s">
        <v>1573</v>
      </c>
      <c r="I724" s="65" t="s">
        <v>18</v>
      </c>
      <c r="J724" s="106">
        <v>82.5</v>
      </c>
      <c r="K724" s="65">
        <v>2021</v>
      </c>
      <c r="L724" s="106">
        <v>85</v>
      </c>
      <c r="M724" s="106">
        <v>87</v>
      </c>
      <c r="N724" s="65" t="s">
        <v>1467</v>
      </c>
      <c r="O724" s="65" t="s">
        <v>208</v>
      </c>
      <c r="P724" s="65" t="s">
        <v>167</v>
      </c>
      <c r="Q724" s="65" t="s">
        <v>105</v>
      </c>
    </row>
    <row r="725" spans="1:17" ht="38.25" x14ac:dyDescent="0.25">
      <c r="A725" s="326"/>
      <c r="B725" s="326"/>
      <c r="C725" s="327"/>
      <c r="D725" s="84">
        <v>15000</v>
      </c>
      <c r="E725" s="65" t="s">
        <v>17</v>
      </c>
      <c r="F725" s="65" t="s">
        <v>107</v>
      </c>
      <c r="G725" s="65" t="s">
        <v>105</v>
      </c>
      <c r="H725" s="85" t="s">
        <v>1574</v>
      </c>
      <c r="I725" s="65" t="s">
        <v>30</v>
      </c>
      <c r="J725" s="106">
        <v>135</v>
      </c>
      <c r="K725" s="65">
        <v>2021</v>
      </c>
      <c r="L725" s="106">
        <v>175</v>
      </c>
      <c r="M725" s="106">
        <v>231</v>
      </c>
      <c r="N725" s="65" t="s">
        <v>1575</v>
      </c>
      <c r="O725" s="65" t="s">
        <v>503</v>
      </c>
      <c r="P725" s="65" t="s">
        <v>167</v>
      </c>
      <c r="Q725" s="65" t="s">
        <v>105</v>
      </c>
    </row>
    <row r="726" spans="1:17" ht="25.5" customHeight="1" x14ac:dyDescent="0.25">
      <c r="A726" s="326" t="s">
        <v>992</v>
      </c>
      <c r="B726" s="326" t="s">
        <v>88</v>
      </c>
      <c r="C726" s="403" t="s">
        <v>2402</v>
      </c>
      <c r="D726" s="4">
        <v>427200</v>
      </c>
      <c r="E726" s="65" t="s">
        <v>999</v>
      </c>
      <c r="F726" s="326" t="s">
        <v>1576</v>
      </c>
      <c r="G726" s="326" t="s">
        <v>1577</v>
      </c>
      <c r="H726" s="85" t="s">
        <v>1578</v>
      </c>
      <c r="I726" s="65" t="s">
        <v>18</v>
      </c>
      <c r="J726" s="106">
        <v>69</v>
      </c>
      <c r="K726" s="65">
        <v>2018</v>
      </c>
      <c r="L726" s="106">
        <v>70</v>
      </c>
      <c r="M726" s="106">
        <v>75</v>
      </c>
      <c r="N726" s="65" t="s">
        <v>36</v>
      </c>
      <c r="O726" s="65" t="s">
        <v>159</v>
      </c>
      <c r="P726" s="65" t="s">
        <v>161</v>
      </c>
      <c r="Q726" s="65" t="s">
        <v>105</v>
      </c>
    </row>
    <row r="727" spans="1:17" ht="89.25" x14ac:dyDescent="0.25">
      <c r="A727" s="326"/>
      <c r="B727" s="326"/>
      <c r="C727" s="403"/>
      <c r="D727" s="4">
        <v>945487.3</v>
      </c>
      <c r="E727" s="65" t="s">
        <v>999</v>
      </c>
      <c r="F727" s="403"/>
      <c r="G727" s="326"/>
      <c r="H727" s="85" t="s">
        <v>2742</v>
      </c>
      <c r="I727" s="65" t="s">
        <v>30</v>
      </c>
      <c r="J727" s="106">
        <v>6</v>
      </c>
      <c r="K727" s="65">
        <v>2021</v>
      </c>
      <c r="L727" s="106">
        <v>12</v>
      </c>
      <c r="M727" s="106">
        <v>13</v>
      </c>
      <c r="N727" s="65" t="s">
        <v>127</v>
      </c>
      <c r="O727" s="65" t="s">
        <v>1579</v>
      </c>
      <c r="P727" s="65" t="s">
        <v>167</v>
      </c>
      <c r="Q727" s="65" t="s">
        <v>105</v>
      </c>
    </row>
    <row r="728" spans="1:17" ht="89.25" x14ac:dyDescent="0.25">
      <c r="A728" s="66">
        <v>3.3</v>
      </c>
      <c r="B728" s="66">
        <v>4.2</v>
      </c>
      <c r="C728" s="86" t="s">
        <v>2403</v>
      </c>
      <c r="D728" s="68">
        <f>SUM(D729:D732)</f>
        <v>7395440</v>
      </c>
      <c r="E728" s="66"/>
      <c r="F728" s="66" t="s">
        <v>91</v>
      </c>
      <c r="G728" s="66" t="s">
        <v>2690</v>
      </c>
      <c r="H728" s="86" t="s">
        <v>1657</v>
      </c>
      <c r="I728" s="66" t="s">
        <v>1648</v>
      </c>
      <c r="J728" s="6" t="s">
        <v>1662</v>
      </c>
      <c r="K728" s="66">
        <v>2021</v>
      </c>
      <c r="L728" s="104">
        <f>L729+L730+L731+L732</f>
        <v>2618.5000000000005</v>
      </c>
      <c r="M728" s="104">
        <f>M729+M730+M731+M732</f>
        <v>4828.1000000000004</v>
      </c>
      <c r="N728" s="65" t="s">
        <v>111</v>
      </c>
      <c r="O728" s="65" t="s">
        <v>43</v>
      </c>
      <c r="P728" s="65" t="s">
        <v>167</v>
      </c>
      <c r="Q728" s="65" t="s">
        <v>111</v>
      </c>
    </row>
    <row r="729" spans="1:17" ht="51" x14ac:dyDescent="0.25">
      <c r="A729" s="65" t="s">
        <v>1331</v>
      </c>
      <c r="B729" s="65" t="s">
        <v>1658</v>
      </c>
      <c r="C729" s="85" t="s">
        <v>2536</v>
      </c>
      <c r="D729" s="84">
        <v>2822760</v>
      </c>
      <c r="E729" s="65" t="s">
        <v>1659</v>
      </c>
      <c r="F729" s="65" t="s">
        <v>111</v>
      </c>
      <c r="G729" s="65" t="s">
        <v>721</v>
      </c>
      <c r="H729" s="85" t="s">
        <v>1660</v>
      </c>
      <c r="I729" s="65" t="s">
        <v>1648</v>
      </c>
      <c r="J729" s="6" t="s">
        <v>1662</v>
      </c>
      <c r="K729" s="65">
        <v>2021</v>
      </c>
      <c r="L729" s="106">
        <v>1186.3</v>
      </c>
      <c r="M729" s="106">
        <v>2352.3000000000002</v>
      </c>
      <c r="N729" s="65" t="s">
        <v>111</v>
      </c>
      <c r="O729" s="65" t="s">
        <v>43</v>
      </c>
      <c r="P729" s="65" t="s">
        <v>167</v>
      </c>
      <c r="Q729" s="65" t="s">
        <v>111</v>
      </c>
    </row>
    <row r="730" spans="1:17" ht="38.25" x14ac:dyDescent="0.25">
      <c r="A730" s="65" t="s">
        <v>1336</v>
      </c>
      <c r="B730" s="65" t="s">
        <v>1661</v>
      </c>
      <c r="C730" s="85" t="s">
        <v>2405</v>
      </c>
      <c r="D730" s="84">
        <v>1057080</v>
      </c>
      <c r="E730" s="65" t="s">
        <v>1659</v>
      </c>
      <c r="F730" s="65" t="s">
        <v>111</v>
      </c>
      <c r="G730" s="65" t="s">
        <v>721</v>
      </c>
      <c r="H730" s="85" t="s">
        <v>1662</v>
      </c>
      <c r="I730" s="65" t="s">
        <v>1648</v>
      </c>
      <c r="J730" s="6" t="s">
        <v>1662</v>
      </c>
      <c r="K730" s="65">
        <v>2021</v>
      </c>
      <c r="L730" s="106">
        <v>534.1</v>
      </c>
      <c r="M730" s="106">
        <v>880.9</v>
      </c>
      <c r="N730" s="65" t="s">
        <v>111</v>
      </c>
      <c r="O730" s="65" t="s">
        <v>43</v>
      </c>
      <c r="P730" s="65" t="s">
        <v>167</v>
      </c>
      <c r="Q730" s="65" t="s">
        <v>111</v>
      </c>
    </row>
    <row r="731" spans="1:17" ht="51" x14ac:dyDescent="0.25">
      <c r="A731" s="65" t="s">
        <v>1543</v>
      </c>
      <c r="B731" s="65" t="s">
        <v>681</v>
      </c>
      <c r="C731" s="85" t="s">
        <v>2406</v>
      </c>
      <c r="D731" s="84">
        <v>1078200</v>
      </c>
      <c r="E731" s="65" t="s">
        <v>1659</v>
      </c>
      <c r="F731" s="65" t="s">
        <v>111</v>
      </c>
      <c r="G731" s="65" t="s">
        <v>721</v>
      </c>
      <c r="H731" s="85" t="s">
        <v>2114</v>
      </c>
      <c r="I731" s="65" t="s">
        <v>1648</v>
      </c>
      <c r="J731" s="6" t="s">
        <v>1662</v>
      </c>
      <c r="K731" s="65">
        <v>2021</v>
      </c>
      <c r="L731" s="106">
        <v>551.70000000000005</v>
      </c>
      <c r="M731" s="106">
        <v>898.5</v>
      </c>
      <c r="N731" s="65" t="s">
        <v>111</v>
      </c>
      <c r="O731" s="65" t="s">
        <v>43</v>
      </c>
      <c r="P731" s="65" t="s">
        <v>167</v>
      </c>
      <c r="Q731" s="65" t="s">
        <v>111</v>
      </c>
    </row>
    <row r="732" spans="1:17" ht="51" x14ac:dyDescent="0.25">
      <c r="A732" s="65" t="s">
        <v>1544</v>
      </c>
      <c r="B732" s="65" t="s">
        <v>1545</v>
      </c>
      <c r="C732" s="85" t="s">
        <v>2537</v>
      </c>
      <c r="D732" s="84">
        <v>2437400</v>
      </c>
      <c r="E732" s="65" t="s">
        <v>1659</v>
      </c>
      <c r="F732" s="65" t="s">
        <v>111</v>
      </c>
      <c r="G732" s="65" t="s">
        <v>721</v>
      </c>
      <c r="H732" s="85" t="s">
        <v>1662</v>
      </c>
      <c r="I732" s="65" t="s">
        <v>1648</v>
      </c>
      <c r="J732" s="6" t="s">
        <v>1662</v>
      </c>
      <c r="K732" s="65">
        <v>2021</v>
      </c>
      <c r="L732" s="106">
        <v>346.4</v>
      </c>
      <c r="M732" s="106">
        <v>696.4</v>
      </c>
      <c r="N732" s="65" t="s">
        <v>111</v>
      </c>
      <c r="O732" s="65" t="s">
        <v>43</v>
      </c>
      <c r="P732" s="65" t="s">
        <v>167</v>
      </c>
      <c r="Q732" s="65" t="s">
        <v>111</v>
      </c>
    </row>
    <row r="733" spans="1:17" ht="51" x14ac:dyDescent="0.25">
      <c r="A733" s="66">
        <v>3.4</v>
      </c>
      <c r="B733" s="66">
        <v>4.2</v>
      </c>
      <c r="C733" s="86" t="s">
        <v>2539</v>
      </c>
      <c r="D733" s="68">
        <f>SUM(D734:D741)</f>
        <v>298334</v>
      </c>
      <c r="E733" s="66"/>
      <c r="F733" s="66" t="s">
        <v>91</v>
      </c>
      <c r="G733" s="66" t="s">
        <v>2690</v>
      </c>
      <c r="H733" s="86" t="s">
        <v>1546</v>
      </c>
      <c r="I733" s="66" t="s">
        <v>30</v>
      </c>
      <c r="J733" s="6"/>
      <c r="K733" s="66"/>
      <c r="L733" s="104"/>
      <c r="M733" s="104"/>
      <c r="N733" s="65" t="s">
        <v>111</v>
      </c>
      <c r="O733" s="65" t="s">
        <v>43</v>
      </c>
      <c r="P733" s="65" t="s">
        <v>167</v>
      </c>
      <c r="Q733" s="65" t="s">
        <v>111</v>
      </c>
    </row>
    <row r="734" spans="1:17" x14ac:dyDescent="0.25">
      <c r="A734" s="326" t="s">
        <v>1339</v>
      </c>
      <c r="B734" s="326" t="s">
        <v>1663</v>
      </c>
      <c r="C734" s="327" t="s">
        <v>2409</v>
      </c>
      <c r="D734" s="408">
        <v>110000</v>
      </c>
      <c r="E734" s="326" t="s">
        <v>1659</v>
      </c>
      <c r="F734" s="326" t="s">
        <v>111</v>
      </c>
      <c r="G734" s="326" t="s">
        <v>1547</v>
      </c>
      <c r="H734" s="85" t="s">
        <v>1548</v>
      </c>
      <c r="I734" s="326" t="s">
        <v>1648</v>
      </c>
      <c r="J734" s="106">
        <v>149000</v>
      </c>
      <c r="K734" s="326">
        <v>2021</v>
      </c>
      <c r="L734" s="106">
        <v>14900</v>
      </c>
      <c r="M734" s="106">
        <v>14900</v>
      </c>
      <c r="N734" s="326" t="s">
        <v>111</v>
      </c>
      <c r="O734" s="326" t="s">
        <v>43</v>
      </c>
      <c r="P734" s="326" t="s">
        <v>167</v>
      </c>
      <c r="Q734" s="326" t="s">
        <v>111</v>
      </c>
    </row>
    <row r="735" spans="1:17" x14ac:dyDescent="0.25">
      <c r="A735" s="326"/>
      <c r="B735" s="326"/>
      <c r="C735" s="327"/>
      <c r="D735" s="408"/>
      <c r="E735" s="326"/>
      <c r="F735" s="326"/>
      <c r="G735" s="326"/>
      <c r="H735" s="85" t="s">
        <v>2207</v>
      </c>
      <c r="I735" s="326"/>
      <c r="J735" s="106">
        <v>100</v>
      </c>
      <c r="K735" s="326"/>
      <c r="L735" s="106">
        <v>225</v>
      </c>
      <c r="M735" s="106">
        <v>300</v>
      </c>
      <c r="N735" s="326"/>
      <c r="O735" s="326"/>
      <c r="P735" s="326"/>
      <c r="Q735" s="326"/>
    </row>
    <row r="736" spans="1:17" x14ac:dyDescent="0.25">
      <c r="A736" s="326"/>
      <c r="B736" s="326"/>
      <c r="C736" s="327"/>
      <c r="D736" s="408"/>
      <c r="E736" s="326"/>
      <c r="F736" s="326"/>
      <c r="G736" s="326"/>
      <c r="H736" s="85" t="s">
        <v>2204</v>
      </c>
      <c r="I736" s="326"/>
      <c r="J736" s="106">
        <v>260</v>
      </c>
      <c r="K736" s="326"/>
      <c r="L736" s="106">
        <v>450</v>
      </c>
      <c r="M736" s="106">
        <v>500</v>
      </c>
      <c r="N736" s="326"/>
      <c r="O736" s="326"/>
      <c r="P736" s="326"/>
      <c r="Q736" s="326"/>
    </row>
    <row r="737" spans="1:17" ht="51" x14ac:dyDescent="0.25">
      <c r="A737" s="326"/>
      <c r="B737" s="326"/>
      <c r="C737" s="327"/>
      <c r="D737" s="408"/>
      <c r="E737" s="326"/>
      <c r="F737" s="326"/>
      <c r="G737" s="326"/>
      <c r="H737" s="85" t="s">
        <v>1542</v>
      </c>
      <c r="I737" s="326"/>
      <c r="J737" s="106" t="s">
        <v>233</v>
      </c>
      <c r="K737" s="326"/>
      <c r="L737" s="106">
        <v>50</v>
      </c>
      <c r="M737" s="106">
        <v>190</v>
      </c>
      <c r="N737" s="326"/>
      <c r="O737" s="326"/>
      <c r="P737" s="326"/>
      <c r="Q737" s="326"/>
    </row>
    <row r="738" spans="1:17" ht="51" x14ac:dyDescent="0.25">
      <c r="A738" s="65" t="s">
        <v>76</v>
      </c>
      <c r="B738" s="65" t="s">
        <v>1664</v>
      </c>
      <c r="C738" s="85" t="s">
        <v>2411</v>
      </c>
      <c r="D738" s="84">
        <v>4871</v>
      </c>
      <c r="E738" s="65" t="s">
        <v>1659</v>
      </c>
      <c r="F738" s="65" t="s">
        <v>111</v>
      </c>
      <c r="G738" s="65" t="s">
        <v>1547</v>
      </c>
      <c r="H738" s="85" t="s">
        <v>1665</v>
      </c>
      <c r="I738" s="65" t="s">
        <v>1932</v>
      </c>
      <c r="J738" s="106">
        <v>54</v>
      </c>
      <c r="K738" s="65">
        <v>2021</v>
      </c>
      <c r="L738" s="106">
        <v>128</v>
      </c>
      <c r="M738" s="106">
        <v>150</v>
      </c>
      <c r="N738" s="65" t="s">
        <v>111</v>
      </c>
      <c r="O738" s="65" t="s">
        <v>43</v>
      </c>
      <c r="P738" s="65" t="s">
        <v>167</v>
      </c>
      <c r="Q738" s="65" t="s">
        <v>111</v>
      </c>
    </row>
    <row r="739" spans="1:17" ht="51" x14ac:dyDescent="0.25">
      <c r="A739" s="65" t="s">
        <v>77</v>
      </c>
      <c r="B739" s="65" t="s">
        <v>2477</v>
      </c>
      <c r="C739" s="85" t="s">
        <v>2412</v>
      </c>
      <c r="D739" s="84">
        <v>1463</v>
      </c>
      <c r="E739" s="65" t="s">
        <v>17</v>
      </c>
      <c r="F739" s="65" t="s">
        <v>111</v>
      </c>
      <c r="G739" s="65" t="s">
        <v>1666</v>
      </c>
      <c r="H739" s="85" t="s">
        <v>1667</v>
      </c>
      <c r="I739" s="65" t="s">
        <v>1932</v>
      </c>
      <c r="J739" s="106">
        <v>10185</v>
      </c>
      <c r="K739" s="65">
        <v>2021</v>
      </c>
      <c r="L739" s="106">
        <v>13840</v>
      </c>
      <c r="M739" s="106">
        <v>17500</v>
      </c>
      <c r="N739" s="65" t="s">
        <v>111</v>
      </c>
      <c r="O739" s="65" t="s">
        <v>43</v>
      </c>
      <c r="P739" s="65" t="s">
        <v>167</v>
      </c>
      <c r="Q739" s="65" t="s">
        <v>111</v>
      </c>
    </row>
    <row r="740" spans="1:17" ht="76.5" x14ac:dyDescent="0.25">
      <c r="A740" s="65" t="s">
        <v>1549</v>
      </c>
      <c r="B740" s="65" t="s">
        <v>1550</v>
      </c>
      <c r="C740" s="85" t="s">
        <v>2414</v>
      </c>
      <c r="D740" s="84">
        <v>160000</v>
      </c>
      <c r="E740" s="65" t="s">
        <v>1659</v>
      </c>
      <c r="F740" s="65" t="s">
        <v>111</v>
      </c>
      <c r="G740" s="65" t="s">
        <v>154</v>
      </c>
      <c r="H740" s="85" t="s">
        <v>1668</v>
      </c>
      <c r="I740" s="65" t="s">
        <v>30</v>
      </c>
      <c r="J740" s="106" t="s">
        <v>165</v>
      </c>
      <c r="K740" s="106" t="s">
        <v>165</v>
      </c>
      <c r="L740" s="106" t="s">
        <v>165</v>
      </c>
      <c r="M740" s="106" t="s">
        <v>165</v>
      </c>
      <c r="N740" s="65" t="s">
        <v>111</v>
      </c>
      <c r="O740" s="65" t="s">
        <v>43</v>
      </c>
      <c r="P740" s="65" t="s">
        <v>167</v>
      </c>
      <c r="Q740" s="65" t="s">
        <v>111</v>
      </c>
    </row>
    <row r="741" spans="1:17" ht="76.5" x14ac:dyDescent="0.25">
      <c r="A741" s="65" t="s">
        <v>1551</v>
      </c>
      <c r="B741" s="65" t="s">
        <v>1669</v>
      </c>
      <c r="C741" s="85" t="s">
        <v>2540</v>
      </c>
      <c r="D741" s="84">
        <v>22000</v>
      </c>
      <c r="E741" s="65" t="s">
        <v>1659</v>
      </c>
      <c r="F741" s="65" t="s">
        <v>111</v>
      </c>
      <c r="G741" s="65" t="s">
        <v>154</v>
      </c>
      <c r="H741" s="85" t="s">
        <v>2116</v>
      </c>
      <c r="I741" s="65" t="s">
        <v>30</v>
      </c>
      <c r="J741" s="106" t="s">
        <v>165</v>
      </c>
      <c r="K741" s="65">
        <v>2021</v>
      </c>
      <c r="L741" s="106" t="s">
        <v>165</v>
      </c>
      <c r="M741" s="106" t="s">
        <v>165</v>
      </c>
      <c r="N741" s="65" t="s">
        <v>111</v>
      </c>
      <c r="O741" s="65" t="s">
        <v>43</v>
      </c>
      <c r="P741" s="65" t="s">
        <v>167</v>
      </c>
      <c r="Q741" s="65" t="s">
        <v>111</v>
      </c>
    </row>
    <row r="742" spans="1:17" ht="38.25" x14ac:dyDescent="0.25">
      <c r="A742" s="66">
        <v>3.5</v>
      </c>
      <c r="B742" s="66">
        <v>4.2</v>
      </c>
      <c r="C742" s="86" t="s">
        <v>2415</v>
      </c>
      <c r="D742" s="68">
        <f>SUM(D743:D748)</f>
        <v>1275110</v>
      </c>
      <c r="E742" s="66"/>
      <c r="F742" s="66" t="s">
        <v>91</v>
      </c>
      <c r="G742" s="66" t="s">
        <v>2690</v>
      </c>
      <c r="H742" s="86" t="s">
        <v>2200</v>
      </c>
      <c r="I742" s="66" t="s">
        <v>30</v>
      </c>
      <c r="J742" s="104" t="s">
        <v>165</v>
      </c>
      <c r="K742" s="21" t="s">
        <v>165</v>
      </c>
      <c r="L742" s="104">
        <f>SUM(L743:L748)</f>
        <v>27</v>
      </c>
      <c r="M742" s="104">
        <f>SUM(M743:M748)</f>
        <v>56</v>
      </c>
      <c r="N742" s="66" t="s">
        <v>111</v>
      </c>
      <c r="O742" s="66" t="s">
        <v>705</v>
      </c>
      <c r="P742" s="66" t="s">
        <v>167</v>
      </c>
      <c r="Q742" s="66" t="s">
        <v>111</v>
      </c>
    </row>
    <row r="743" spans="1:17" ht="38.25" x14ac:dyDescent="0.25">
      <c r="A743" s="65" t="s">
        <v>1349</v>
      </c>
      <c r="B743" s="65" t="s">
        <v>1552</v>
      </c>
      <c r="C743" s="85" t="s">
        <v>2541</v>
      </c>
      <c r="D743" s="84">
        <v>925000</v>
      </c>
      <c r="E743" s="65" t="s">
        <v>1587</v>
      </c>
      <c r="F743" s="65" t="s">
        <v>111</v>
      </c>
      <c r="G743" s="65" t="s">
        <v>103</v>
      </c>
      <c r="H743" s="85" t="s">
        <v>2117</v>
      </c>
      <c r="I743" s="65" t="s">
        <v>30</v>
      </c>
      <c r="J743" s="106" t="s">
        <v>165</v>
      </c>
      <c r="K743" s="65" t="s">
        <v>165</v>
      </c>
      <c r="L743" s="106">
        <v>4</v>
      </c>
      <c r="M743" s="106">
        <v>7</v>
      </c>
      <c r="N743" s="65" t="s">
        <v>111</v>
      </c>
      <c r="O743" s="65" t="s">
        <v>705</v>
      </c>
      <c r="P743" s="65" t="s">
        <v>167</v>
      </c>
      <c r="Q743" s="65" t="s">
        <v>111</v>
      </c>
    </row>
    <row r="744" spans="1:17" ht="38.25" x14ac:dyDescent="0.25">
      <c r="A744" s="65" t="s">
        <v>1351</v>
      </c>
      <c r="B744" s="65" t="s">
        <v>101</v>
      </c>
      <c r="C744" s="85" t="s">
        <v>2417</v>
      </c>
      <c r="D744" s="84">
        <v>137610</v>
      </c>
      <c r="E744" s="65" t="s">
        <v>1587</v>
      </c>
      <c r="F744" s="65" t="s">
        <v>111</v>
      </c>
      <c r="G744" s="65" t="s">
        <v>103</v>
      </c>
      <c r="H744" s="85" t="s">
        <v>2118</v>
      </c>
      <c r="I744" s="65" t="s">
        <v>30</v>
      </c>
      <c r="J744" s="106" t="s">
        <v>165</v>
      </c>
      <c r="K744" s="65" t="s">
        <v>165</v>
      </c>
      <c r="L744" s="106">
        <v>11</v>
      </c>
      <c r="M744" s="106">
        <v>11</v>
      </c>
      <c r="N744" s="65" t="s">
        <v>111</v>
      </c>
      <c r="O744" s="65" t="s">
        <v>705</v>
      </c>
      <c r="P744" s="65" t="s">
        <v>167</v>
      </c>
      <c r="Q744" s="65" t="s">
        <v>111</v>
      </c>
    </row>
    <row r="745" spans="1:17" ht="63.75" x14ac:dyDescent="0.25">
      <c r="A745" s="65" t="s">
        <v>1354</v>
      </c>
      <c r="B745" s="65" t="s">
        <v>101</v>
      </c>
      <c r="C745" s="85" t="s">
        <v>2542</v>
      </c>
      <c r="D745" s="84">
        <v>148500</v>
      </c>
      <c r="E745" s="65" t="s">
        <v>993</v>
      </c>
      <c r="F745" s="65" t="s">
        <v>111</v>
      </c>
      <c r="G745" s="65" t="s">
        <v>103</v>
      </c>
      <c r="H745" s="85" t="s">
        <v>2119</v>
      </c>
      <c r="I745" s="65" t="s">
        <v>30</v>
      </c>
      <c r="J745" s="106" t="s">
        <v>165</v>
      </c>
      <c r="K745" s="65" t="s">
        <v>165</v>
      </c>
      <c r="L745" s="106">
        <v>10</v>
      </c>
      <c r="M745" s="106">
        <v>33</v>
      </c>
      <c r="N745" s="65" t="s">
        <v>111</v>
      </c>
      <c r="O745" s="65" t="s">
        <v>705</v>
      </c>
      <c r="P745" s="65" t="s">
        <v>167</v>
      </c>
      <c r="Q745" s="65" t="s">
        <v>111</v>
      </c>
    </row>
    <row r="746" spans="1:17" ht="38.25" x14ac:dyDescent="0.25">
      <c r="A746" s="65" t="s">
        <v>1357</v>
      </c>
      <c r="B746" s="65" t="s">
        <v>1553</v>
      </c>
      <c r="C746" s="85" t="s">
        <v>2418</v>
      </c>
      <c r="D746" s="84">
        <v>35000</v>
      </c>
      <c r="E746" s="65" t="s">
        <v>1587</v>
      </c>
      <c r="F746" s="65" t="s">
        <v>111</v>
      </c>
      <c r="G746" s="65" t="s">
        <v>103</v>
      </c>
      <c r="H746" s="85" t="s">
        <v>2120</v>
      </c>
      <c r="I746" s="65" t="s">
        <v>30</v>
      </c>
      <c r="J746" s="106" t="s">
        <v>165</v>
      </c>
      <c r="K746" s="65" t="s">
        <v>165</v>
      </c>
      <c r="L746" s="106">
        <v>1</v>
      </c>
      <c r="M746" s="106">
        <v>2</v>
      </c>
      <c r="N746" s="65" t="s">
        <v>111</v>
      </c>
      <c r="O746" s="65" t="s">
        <v>705</v>
      </c>
      <c r="P746" s="65" t="s">
        <v>167</v>
      </c>
      <c r="Q746" s="65" t="s">
        <v>111</v>
      </c>
    </row>
    <row r="747" spans="1:17" ht="76.5" x14ac:dyDescent="0.25">
      <c r="A747" s="65" t="s">
        <v>1554</v>
      </c>
      <c r="B747" s="65" t="s">
        <v>1670</v>
      </c>
      <c r="C747" s="85" t="s">
        <v>2419</v>
      </c>
      <c r="D747" s="84">
        <v>22000</v>
      </c>
      <c r="E747" s="65" t="s">
        <v>17</v>
      </c>
      <c r="F747" s="65" t="s">
        <v>140</v>
      </c>
      <c r="G747" s="65" t="s">
        <v>111</v>
      </c>
      <c r="H747" s="85" t="s">
        <v>1646</v>
      </c>
      <c r="I747" s="65" t="s">
        <v>30</v>
      </c>
      <c r="J747" s="106" t="s">
        <v>165</v>
      </c>
      <c r="K747" s="65" t="s">
        <v>165</v>
      </c>
      <c r="L747" s="106">
        <v>1</v>
      </c>
      <c r="M747" s="106">
        <v>3</v>
      </c>
      <c r="N747" s="65" t="s">
        <v>111</v>
      </c>
      <c r="O747" s="65" t="s">
        <v>705</v>
      </c>
      <c r="P747" s="65" t="s">
        <v>167</v>
      </c>
      <c r="Q747" s="65" t="s">
        <v>111</v>
      </c>
    </row>
    <row r="748" spans="1:17" ht="63.75" x14ac:dyDescent="0.25">
      <c r="A748" s="65" t="s">
        <v>1555</v>
      </c>
      <c r="B748" s="65"/>
      <c r="C748" s="85" t="s">
        <v>2421</v>
      </c>
      <c r="D748" s="84">
        <v>7000</v>
      </c>
      <c r="E748" s="65" t="s">
        <v>399</v>
      </c>
      <c r="F748" s="65" t="s">
        <v>111</v>
      </c>
      <c r="G748" s="65" t="s">
        <v>1557</v>
      </c>
      <c r="H748" s="85" t="s">
        <v>2121</v>
      </c>
      <c r="I748" s="65" t="s">
        <v>18</v>
      </c>
      <c r="J748" s="106" t="s">
        <v>165</v>
      </c>
      <c r="K748" s="65" t="s">
        <v>165</v>
      </c>
      <c r="L748" s="106" t="s">
        <v>1671</v>
      </c>
      <c r="M748" s="106" t="s">
        <v>1556</v>
      </c>
      <c r="N748" s="101" t="s">
        <v>2586</v>
      </c>
      <c r="O748" s="65" t="s">
        <v>705</v>
      </c>
      <c r="P748" s="65" t="s">
        <v>167</v>
      </c>
      <c r="Q748" s="65" t="s">
        <v>111</v>
      </c>
    </row>
    <row r="749" spans="1:17" ht="25.5" x14ac:dyDescent="0.25">
      <c r="A749" s="66">
        <v>3.6</v>
      </c>
      <c r="B749" s="66">
        <v>4.2</v>
      </c>
      <c r="C749" s="86" t="s">
        <v>2423</v>
      </c>
      <c r="D749" s="68">
        <f>SUM(D750:D754)</f>
        <v>35260</v>
      </c>
      <c r="E749" s="66"/>
      <c r="F749" s="66" t="s">
        <v>91</v>
      </c>
      <c r="G749" s="66" t="s">
        <v>2690</v>
      </c>
      <c r="H749" s="86" t="s">
        <v>2192</v>
      </c>
      <c r="I749" s="66" t="s">
        <v>30</v>
      </c>
      <c r="J749" s="104">
        <f>SUM(J750:J754)</f>
        <v>86</v>
      </c>
      <c r="K749" s="66">
        <v>2022</v>
      </c>
      <c r="L749" s="104">
        <f>SUM(L750:L754)</f>
        <v>125</v>
      </c>
      <c r="M749" s="104">
        <f>SUM(M750:M754)</f>
        <v>161</v>
      </c>
      <c r="N749" s="66" t="s">
        <v>111</v>
      </c>
      <c r="O749" s="66" t="s">
        <v>705</v>
      </c>
      <c r="P749" s="66" t="s">
        <v>167</v>
      </c>
      <c r="Q749" s="66" t="s">
        <v>111</v>
      </c>
    </row>
    <row r="750" spans="1:17" ht="63.75" x14ac:dyDescent="0.25">
      <c r="A750" s="65" t="s">
        <v>1360</v>
      </c>
      <c r="B750" s="65" t="s">
        <v>1558</v>
      </c>
      <c r="C750" s="85" t="s">
        <v>2424</v>
      </c>
      <c r="D750" s="4">
        <v>3960</v>
      </c>
      <c r="E750" s="65" t="s">
        <v>1672</v>
      </c>
      <c r="F750" s="65" t="s">
        <v>111</v>
      </c>
      <c r="G750" s="65" t="s">
        <v>2736</v>
      </c>
      <c r="H750" s="85" t="s">
        <v>2192</v>
      </c>
      <c r="I750" s="65" t="s">
        <v>30</v>
      </c>
      <c r="J750" s="106">
        <v>3</v>
      </c>
      <c r="K750" s="65">
        <v>2022</v>
      </c>
      <c r="L750" s="106">
        <v>5</v>
      </c>
      <c r="M750" s="106">
        <v>8</v>
      </c>
      <c r="N750" s="65" t="s">
        <v>111</v>
      </c>
      <c r="O750" s="65" t="s">
        <v>705</v>
      </c>
      <c r="P750" s="65" t="s">
        <v>167</v>
      </c>
      <c r="Q750" s="65" t="s">
        <v>111</v>
      </c>
    </row>
    <row r="751" spans="1:17" x14ac:dyDescent="0.25">
      <c r="A751" s="326" t="s">
        <v>1366</v>
      </c>
      <c r="B751" s="326" t="s">
        <v>1559</v>
      </c>
      <c r="C751" s="405" t="s">
        <v>2425</v>
      </c>
      <c r="D751" s="421">
        <v>21300</v>
      </c>
      <c r="E751" s="326" t="s">
        <v>1672</v>
      </c>
      <c r="F751" s="326" t="s">
        <v>111</v>
      </c>
      <c r="G751" s="326" t="s">
        <v>2736</v>
      </c>
      <c r="H751" s="85" t="s">
        <v>1673</v>
      </c>
      <c r="I751" s="326" t="s">
        <v>30</v>
      </c>
      <c r="J751" s="106">
        <v>61</v>
      </c>
      <c r="K751" s="326">
        <v>2022</v>
      </c>
      <c r="L751" s="106">
        <v>90</v>
      </c>
      <c r="M751" s="106">
        <v>116</v>
      </c>
      <c r="N751" s="65" t="s">
        <v>111</v>
      </c>
      <c r="O751" s="65" t="s">
        <v>705</v>
      </c>
      <c r="P751" s="65" t="s">
        <v>167</v>
      </c>
      <c r="Q751" s="65" t="s">
        <v>111</v>
      </c>
    </row>
    <row r="752" spans="1:17" x14ac:dyDescent="0.25">
      <c r="A752" s="326"/>
      <c r="B752" s="326"/>
      <c r="C752" s="405"/>
      <c r="D752" s="421"/>
      <c r="E752" s="326"/>
      <c r="F752" s="326"/>
      <c r="G752" s="326"/>
      <c r="H752" s="85" t="s">
        <v>2189</v>
      </c>
      <c r="I752" s="326"/>
      <c r="J752" s="106">
        <v>15</v>
      </c>
      <c r="K752" s="326"/>
      <c r="L752" s="106">
        <v>20</v>
      </c>
      <c r="M752" s="106">
        <v>22</v>
      </c>
      <c r="N752" s="65" t="s">
        <v>111</v>
      </c>
      <c r="O752" s="65" t="s">
        <v>705</v>
      </c>
      <c r="P752" s="65" t="s">
        <v>167</v>
      </c>
      <c r="Q752" s="65" t="s">
        <v>111</v>
      </c>
    </row>
    <row r="753" spans="1:17" x14ac:dyDescent="0.25">
      <c r="A753" s="326"/>
      <c r="B753" s="326"/>
      <c r="C753" s="405"/>
      <c r="D753" s="421"/>
      <c r="E753" s="326"/>
      <c r="F753" s="326"/>
      <c r="G753" s="326"/>
      <c r="H753" s="85" t="s">
        <v>2182</v>
      </c>
      <c r="I753" s="326"/>
      <c r="J753" s="106">
        <v>7</v>
      </c>
      <c r="K753" s="326"/>
      <c r="L753" s="106">
        <v>10</v>
      </c>
      <c r="M753" s="106">
        <v>15</v>
      </c>
      <c r="N753" s="65" t="s">
        <v>111</v>
      </c>
      <c r="O753" s="65" t="s">
        <v>705</v>
      </c>
      <c r="P753" s="65" t="s">
        <v>167</v>
      </c>
      <c r="Q753" s="65" t="s">
        <v>111</v>
      </c>
    </row>
    <row r="754" spans="1:17" ht="51" x14ac:dyDescent="0.25">
      <c r="A754" s="65" t="s">
        <v>1560</v>
      </c>
      <c r="B754" s="65" t="s">
        <v>63</v>
      </c>
      <c r="C754" s="85" t="s">
        <v>2427</v>
      </c>
      <c r="D754" s="4">
        <v>10000</v>
      </c>
      <c r="E754" s="65" t="s">
        <v>17</v>
      </c>
      <c r="F754" s="65" t="s">
        <v>111</v>
      </c>
      <c r="G754" s="65" t="s">
        <v>2736</v>
      </c>
      <c r="H754" s="85" t="s">
        <v>2741</v>
      </c>
      <c r="I754" s="65" t="s">
        <v>509</v>
      </c>
      <c r="J754" s="106" t="s">
        <v>165</v>
      </c>
      <c r="K754" s="106" t="s">
        <v>165</v>
      </c>
      <c r="L754" s="106" t="s">
        <v>165</v>
      </c>
      <c r="M754" s="106" t="s">
        <v>165</v>
      </c>
      <c r="N754" s="65" t="s">
        <v>111</v>
      </c>
      <c r="O754" s="65" t="s">
        <v>705</v>
      </c>
      <c r="P754" s="65" t="s">
        <v>167</v>
      </c>
      <c r="Q754" s="65" t="s">
        <v>111</v>
      </c>
    </row>
    <row r="755" spans="1:17" ht="51" x14ac:dyDescent="0.25">
      <c r="A755" s="66">
        <v>3.7</v>
      </c>
      <c r="B755" s="66">
        <v>4.2</v>
      </c>
      <c r="C755" s="86" t="s">
        <v>2429</v>
      </c>
      <c r="D755" s="68">
        <f>SUM(D756:D760)</f>
        <v>1760000</v>
      </c>
      <c r="E755" s="66"/>
      <c r="F755" s="66" t="s">
        <v>91</v>
      </c>
      <c r="G755" s="66" t="s">
        <v>2690</v>
      </c>
      <c r="H755" s="86" t="s">
        <v>1561</v>
      </c>
      <c r="I755" s="66" t="s">
        <v>278</v>
      </c>
      <c r="J755" s="220">
        <v>0.61350000000000005</v>
      </c>
      <c r="K755" s="66">
        <v>2020</v>
      </c>
      <c r="L755" s="221">
        <v>0.71</v>
      </c>
      <c r="M755" s="221">
        <v>0.81</v>
      </c>
      <c r="N755" s="66" t="s">
        <v>2011</v>
      </c>
      <c r="O755" s="66" t="s">
        <v>1563</v>
      </c>
      <c r="P755" s="66" t="s">
        <v>167</v>
      </c>
      <c r="Q755" s="66" t="s">
        <v>569</v>
      </c>
    </row>
    <row r="756" spans="1:17" ht="51" x14ac:dyDescent="0.25">
      <c r="A756" s="65" t="s">
        <v>1370</v>
      </c>
      <c r="B756" s="65" t="s">
        <v>1674</v>
      </c>
      <c r="C756" s="85" t="s">
        <v>2543</v>
      </c>
      <c r="D756" s="84">
        <v>1000000</v>
      </c>
      <c r="E756" s="65" t="s">
        <v>17</v>
      </c>
      <c r="F756" s="65" t="s">
        <v>136</v>
      </c>
      <c r="G756" s="65" t="s">
        <v>1562</v>
      </c>
      <c r="H756" s="85" t="s">
        <v>1561</v>
      </c>
      <c r="I756" s="65" t="s">
        <v>278</v>
      </c>
      <c r="J756" s="219">
        <v>0.61350000000000005</v>
      </c>
      <c r="K756" s="65">
        <v>2020</v>
      </c>
      <c r="L756" s="219">
        <v>0.71</v>
      </c>
      <c r="M756" s="219">
        <v>0.81</v>
      </c>
      <c r="N756" s="65" t="s">
        <v>2011</v>
      </c>
      <c r="O756" s="65" t="s">
        <v>1563</v>
      </c>
      <c r="P756" s="65" t="s">
        <v>167</v>
      </c>
      <c r="Q756" s="65" t="s">
        <v>569</v>
      </c>
    </row>
    <row r="757" spans="1:17" ht="51" x14ac:dyDescent="0.25">
      <c r="A757" s="65" t="s">
        <v>1373</v>
      </c>
      <c r="B757" s="65" t="s">
        <v>1564</v>
      </c>
      <c r="C757" s="85" t="s">
        <v>2432</v>
      </c>
      <c r="D757" s="84">
        <v>575000</v>
      </c>
      <c r="E757" s="65" t="s">
        <v>1675</v>
      </c>
      <c r="F757" s="65" t="s">
        <v>136</v>
      </c>
      <c r="G757" s="65" t="s">
        <v>1562</v>
      </c>
      <c r="H757" s="85" t="s">
        <v>2178</v>
      </c>
      <c r="I757" s="65" t="s">
        <v>18</v>
      </c>
      <c r="J757" s="106" t="s">
        <v>165</v>
      </c>
      <c r="K757" s="106" t="s">
        <v>165</v>
      </c>
      <c r="L757" s="106" t="s">
        <v>165</v>
      </c>
      <c r="M757" s="106" t="s">
        <v>165</v>
      </c>
      <c r="N757" s="65" t="s">
        <v>136</v>
      </c>
      <c r="O757" s="90" t="s">
        <v>705</v>
      </c>
      <c r="P757" s="65" t="s">
        <v>167</v>
      </c>
      <c r="Q757" s="65" t="s">
        <v>136</v>
      </c>
    </row>
    <row r="758" spans="1:17" ht="38.25" x14ac:dyDescent="0.25">
      <c r="A758" s="65" t="s">
        <v>1375</v>
      </c>
      <c r="B758" s="65" t="s">
        <v>69</v>
      </c>
      <c r="C758" s="85" t="s">
        <v>2433</v>
      </c>
      <c r="D758" s="84">
        <v>45000</v>
      </c>
      <c r="E758" s="65" t="s">
        <v>1675</v>
      </c>
      <c r="F758" s="65" t="s">
        <v>136</v>
      </c>
      <c r="G758" s="65" t="s">
        <v>39</v>
      </c>
      <c r="H758" s="85" t="s">
        <v>1565</v>
      </c>
      <c r="I758" s="65" t="s">
        <v>30</v>
      </c>
      <c r="J758" s="106">
        <v>0</v>
      </c>
      <c r="K758" s="65">
        <v>2022</v>
      </c>
      <c r="L758" s="106">
        <v>3</v>
      </c>
      <c r="M758" s="106">
        <v>3</v>
      </c>
      <c r="N758" s="65" t="s">
        <v>2012</v>
      </c>
      <c r="O758" s="90" t="s">
        <v>705</v>
      </c>
      <c r="P758" s="65" t="s">
        <v>167</v>
      </c>
      <c r="Q758" s="65" t="s">
        <v>136</v>
      </c>
    </row>
    <row r="759" spans="1:17" ht="51" x14ac:dyDescent="0.25">
      <c r="A759" s="65" t="s">
        <v>1376</v>
      </c>
      <c r="B759" s="65"/>
      <c r="C759" s="85" t="s">
        <v>2435</v>
      </c>
      <c r="D759" s="84">
        <v>100000</v>
      </c>
      <c r="E759" s="65" t="s">
        <v>1675</v>
      </c>
      <c r="F759" s="65" t="s">
        <v>136</v>
      </c>
      <c r="G759" s="65" t="s">
        <v>111</v>
      </c>
      <c r="H759" s="85" t="s">
        <v>1566</v>
      </c>
      <c r="I759" s="65" t="s">
        <v>1788</v>
      </c>
      <c r="J759" s="166" t="s">
        <v>1933</v>
      </c>
      <c r="K759" s="65">
        <v>2021</v>
      </c>
      <c r="L759" s="106">
        <v>55</v>
      </c>
      <c r="M759" s="106">
        <v>52</v>
      </c>
      <c r="N759" s="65" t="s">
        <v>1584</v>
      </c>
      <c r="O759" s="65" t="s">
        <v>2014</v>
      </c>
      <c r="P759" s="65" t="s">
        <v>167</v>
      </c>
      <c r="Q759" s="65" t="s">
        <v>136</v>
      </c>
    </row>
    <row r="760" spans="1:17" ht="76.5" x14ac:dyDescent="0.25">
      <c r="A760" s="65" t="s">
        <v>1379</v>
      </c>
      <c r="B760" s="65" t="s">
        <v>2529</v>
      </c>
      <c r="C760" s="85" t="s">
        <v>2437</v>
      </c>
      <c r="D760" s="84">
        <v>40000</v>
      </c>
      <c r="E760" s="65" t="s">
        <v>171</v>
      </c>
      <c r="F760" s="65" t="s">
        <v>136</v>
      </c>
      <c r="G760" s="65" t="s">
        <v>1562</v>
      </c>
      <c r="H760" s="85" t="s">
        <v>2175</v>
      </c>
      <c r="I760" s="65" t="s">
        <v>30</v>
      </c>
      <c r="J760" s="106">
        <v>1</v>
      </c>
      <c r="K760" s="65">
        <v>2022</v>
      </c>
      <c r="L760" s="106">
        <v>2</v>
      </c>
      <c r="M760" s="106">
        <v>3</v>
      </c>
      <c r="N760" s="65" t="s">
        <v>136</v>
      </c>
      <c r="O760" s="90" t="s">
        <v>705</v>
      </c>
      <c r="P760" s="65" t="s">
        <v>167</v>
      </c>
      <c r="Q760" s="65" t="s">
        <v>136</v>
      </c>
    </row>
    <row r="761" spans="1:17" ht="51" x14ac:dyDescent="0.25">
      <c r="A761" s="66">
        <v>3.8</v>
      </c>
      <c r="B761" s="66">
        <v>9.3000000000000007</v>
      </c>
      <c r="C761" s="91" t="s">
        <v>2438</v>
      </c>
      <c r="D761" s="55">
        <f>SUM(D762:D767)</f>
        <v>7914414.2999999998</v>
      </c>
      <c r="E761" s="66"/>
      <c r="F761" s="66" t="s">
        <v>1677</v>
      </c>
      <c r="G761" s="66" t="s">
        <v>1654</v>
      </c>
      <c r="H761" s="86" t="s">
        <v>2173</v>
      </c>
      <c r="I761" s="66" t="s">
        <v>509</v>
      </c>
      <c r="J761" s="104"/>
      <c r="K761" s="66"/>
      <c r="L761" s="104"/>
      <c r="M761" s="104"/>
      <c r="N761" s="65" t="s">
        <v>704</v>
      </c>
      <c r="O761" s="90" t="s">
        <v>705</v>
      </c>
      <c r="P761" s="65" t="s">
        <v>167</v>
      </c>
      <c r="Q761" s="65" t="s">
        <v>117</v>
      </c>
    </row>
    <row r="762" spans="1:17" ht="63.75" x14ac:dyDescent="0.25">
      <c r="A762" s="65" t="s">
        <v>1383</v>
      </c>
      <c r="B762" s="65" t="s">
        <v>2530</v>
      </c>
      <c r="C762" s="90" t="s">
        <v>1678</v>
      </c>
      <c r="D762" s="4">
        <v>492622.2</v>
      </c>
      <c r="E762" s="65" t="s">
        <v>1676</v>
      </c>
      <c r="F762" s="65" t="s">
        <v>107</v>
      </c>
      <c r="G762" s="65" t="s">
        <v>117</v>
      </c>
      <c r="H762" s="90" t="s">
        <v>2170</v>
      </c>
      <c r="I762" s="65" t="s">
        <v>18</v>
      </c>
      <c r="J762" s="106">
        <v>65</v>
      </c>
      <c r="K762" s="65">
        <v>2021</v>
      </c>
      <c r="L762" s="106">
        <v>60</v>
      </c>
      <c r="M762" s="106">
        <v>55</v>
      </c>
      <c r="N762" s="65" t="s">
        <v>704</v>
      </c>
      <c r="O762" s="90" t="s">
        <v>705</v>
      </c>
      <c r="P762" s="65" t="s">
        <v>167</v>
      </c>
      <c r="Q762" s="65" t="s">
        <v>117</v>
      </c>
    </row>
    <row r="763" spans="1:17" ht="76.5" x14ac:dyDescent="0.25">
      <c r="A763" s="65" t="s">
        <v>1387</v>
      </c>
      <c r="B763" s="65" t="s">
        <v>2532</v>
      </c>
      <c r="C763" s="85" t="s">
        <v>1679</v>
      </c>
      <c r="D763" s="4">
        <v>2648063.7999999998</v>
      </c>
      <c r="E763" s="65" t="s">
        <v>1676</v>
      </c>
      <c r="F763" s="65" t="s">
        <v>1074</v>
      </c>
      <c r="G763" s="65" t="s">
        <v>117</v>
      </c>
      <c r="H763" s="90" t="s">
        <v>2169</v>
      </c>
      <c r="I763" s="65" t="s">
        <v>18</v>
      </c>
      <c r="J763" s="106">
        <v>95</v>
      </c>
      <c r="K763" s="65">
        <v>2021</v>
      </c>
      <c r="L763" s="106">
        <v>96</v>
      </c>
      <c r="M763" s="106">
        <v>98</v>
      </c>
      <c r="N763" s="65" t="s">
        <v>704</v>
      </c>
      <c r="O763" s="90" t="s">
        <v>705</v>
      </c>
      <c r="P763" s="65" t="s">
        <v>167</v>
      </c>
      <c r="Q763" s="65" t="s">
        <v>117</v>
      </c>
    </row>
    <row r="764" spans="1:17" ht="76.5" x14ac:dyDescent="0.25">
      <c r="A764" s="65" t="s">
        <v>1389</v>
      </c>
      <c r="B764" s="65" t="s">
        <v>2533</v>
      </c>
      <c r="C764" s="85" t="s">
        <v>1680</v>
      </c>
      <c r="D764" s="4">
        <v>2828030.9</v>
      </c>
      <c r="E764" s="65" t="s">
        <v>1676</v>
      </c>
      <c r="F764" s="65" t="s">
        <v>107</v>
      </c>
      <c r="G764" s="65" t="s">
        <v>117</v>
      </c>
      <c r="H764" s="90" t="s">
        <v>1567</v>
      </c>
      <c r="I764" s="65" t="s">
        <v>18</v>
      </c>
      <c r="J764" s="106">
        <v>55</v>
      </c>
      <c r="K764" s="65">
        <v>2021</v>
      </c>
      <c r="L764" s="106">
        <v>60</v>
      </c>
      <c r="M764" s="106">
        <v>65</v>
      </c>
      <c r="N764" s="65" t="s">
        <v>704</v>
      </c>
      <c r="O764" s="90" t="s">
        <v>705</v>
      </c>
      <c r="P764" s="65" t="s">
        <v>167</v>
      </c>
      <c r="Q764" s="65" t="s">
        <v>117</v>
      </c>
    </row>
    <row r="765" spans="1:17" ht="89.25" x14ac:dyDescent="0.25">
      <c r="A765" s="65" t="s">
        <v>1681</v>
      </c>
      <c r="B765" s="65" t="s">
        <v>2534</v>
      </c>
      <c r="C765" s="85" t="s">
        <v>1682</v>
      </c>
      <c r="D765" s="4">
        <v>1087169</v>
      </c>
      <c r="E765" s="65" t="s">
        <v>2755</v>
      </c>
      <c r="F765" s="65" t="s">
        <v>142</v>
      </c>
      <c r="G765" s="65" t="s">
        <v>117</v>
      </c>
      <c r="H765" s="90" t="s">
        <v>1568</v>
      </c>
      <c r="I765" s="65" t="s">
        <v>18</v>
      </c>
      <c r="J765" s="106">
        <v>40</v>
      </c>
      <c r="K765" s="65">
        <v>2020</v>
      </c>
      <c r="L765" s="106">
        <v>25</v>
      </c>
      <c r="M765" s="106">
        <v>0</v>
      </c>
      <c r="N765" s="65" t="s">
        <v>704</v>
      </c>
      <c r="O765" s="90" t="s">
        <v>705</v>
      </c>
      <c r="P765" s="65" t="s">
        <v>167</v>
      </c>
      <c r="Q765" s="65" t="s">
        <v>117</v>
      </c>
    </row>
    <row r="766" spans="1:17" ht="51" x14ac:dyDescent="0.25">
      <c r="A766" s="65" t="s">
        <v>1683</v>
      </c>
      <c r="B766" s="65" t="s">
        <v>2534</v>
      </c>
      <c r="C766" s="85" t="s">
        <v>1684</v>
      </c>
      <c r="D766" s="4">
        <v>830237.8</v>
      </c>
      <c r="E766" s="65" t="s">
        <v>1676</v>
      </c>
      <c r="F766" s="65" t="s">
        <v>142</v>
      </c>
      <c r="G766" s="65" t="s">
        <v>117</v>
      </c>
      <c r="H766" s="90" t="s">
        <v>1569</v>
      </c>
      <c r="I766" s="65" t="s">
        <v>18</v>
      </c>
      <c r="J766" s="106">
        <v>18</v>
      </c>
      <c r="K766" s="65">
        <v>2020</v>
      </c>
      <c r="L766" s="106">
        <v>10</v>
      </c>
      <c r="M766" s="106">
        <v>0</v>
      </c>
      <c r="N766" s="65" t="s">
        <v>704</v>
      </c>
      <c r="O766" s="90" t="s">
        <v>705</v>
      </c>
      <c r="P766" s="65" t="s">
        <v>167</v>
      </c>
      <c r="Q766" s="65" t="s">
        <v>117</v>
      </c>
    </row>
    <row r="767" spans="1:17" ht="89.25" x14ac:dyDescent="0.25">
      <c r="A767" s="65" t="s">
        <v>1685</v>
      </c>
      <c r="B767" s="65" t="s">
        <v>2529</v>
      </c>
      <c r="C767" s="85" t="s">
        <v>1686</v>
      </c>
      <c r="D767" s="4">
        <v>28290.6</v>
      </c>
      <c r="E767" s="65" t="s">
        <v>2755</v>
      </c>
      <c r="F767" s="65" t="s">
        <v>117</v>
      </c>
      <c r="G767" s="65" t="s">
        <v>1687</v>
      </c>
      <c r="H767" s="90" t="s">
        <v>1688</v>
      </c>
      <c r="I767" s="65" t="s">
        <v>18</v>
      </c>
      <c r="J767" s="106">
        <v>30</v>
      </c>
      <c r="K767" s="65">
        <v>2021</v>
      </c>
      <c r="L767" s="106">
        <v>90</v>
      </c>
      <c r="M767" s="106">
        <v>100</v>
      </c>
      <c r="N767" s="65" t="s">
        <v>704</v>
      </c>
      <c r="O767" s="90" t="s">
        <v>705</v>
      </c>
      <c r="P767" s="65" t="s">
        <v>167</v>
      </c>
      <c r="Q767" s="65" t="s">
        <v>117</v>
      </c>
    </row>
    <row r="768" spans="1:17" x14ac:dyDescent="0.25">
      <c r="A768" s="102" t="s">
        <v>263</v>
      </c>
      <c r="B768" s="102" t="s">
        <v>263</v>
      </c>
      <c r="C768" s="56" t="s">
        <v>523</v>
      </c>
      <c r="D768" s="57">
        <f>D643+D651+D717</f>
        <v>42996629.700000003</v>
      </c>
      <c r="E768" s="102" t="s">
        <v>263</v>
      </c>
      <c r="F768" s="102" t="s">
        <v>263</v>
      </c>
      <c r="G768" s="102" t="s">
        <v>263</v>
      </c>
      <c r="H768" s="56" t="s">
        <v>263</v>
      </c>
      <c r="I768" s="102"/>
      <c r="J768" s="58"/>
      <c r="K768" s="102"/>
      <c r="L768" s="58"/>
      <c r="M768" s="58"/>
      <c r="N768" s="102" t="s">
        <v>263</v>
      </c>
      <c r="O768" s="102" t="s">
        <v>263</v>
      </c>
      <c r="P768" s="102" t="s">
        <v>263</v>
      </c>
      <c r="Q768" s="102" t="s">
        <v>263</v>
      </c>
    </row>
    <row r="769" spans="1:17" x14ac:dyDescent="0.25">
      <c r="A769" s="69"/>
      <c r="B769" s="69"/>
      <c r="C769" s="103" t="s">
        <v>48</v>
      </c>
      <c r="D769" s="191">
        <v>3</v>
      </c>
      <c r="E769" s="69"/>
      <c r="F769" s="69"/>
      <c r="G769" s="69"/>
      <c r="H769" s="103"/>
      <c r="I769" s="69"/>
      <c r="J769" s="59"/>
      <c r="K769" s="69"/>
      <c r="L769" s="59"/>
      <c r="M769" s="59"/>
      <c r="N769" s="69"/>
      <c r="O769" s="69"/>
      <c r="P769" s="69"/>
      <c r="Q769" s="69"/>
    </row>
    <row r="770" spans="1:17" x14ac:dyDescent="0.25">
      <c r="A770" s="65"/>
      <c r="B770" s="65"/>
      <c r="C770" s="85" t="s">
        <v>49</v>
      </c>
      <c r="D770" s="84">
        <v>17</v>
      </c>
      <c r="E770" s="65"/>
      <c r="F770" s="65"/>
      <c r="G770" s="65"/>
      <c r="H770" s="85"/>
      <c r="I770" s="65"/>
      <c r="J770" s="106"/>
      <c r="K770" s="65"/>
      <c r="L770" s="106"/>
      <c r="M770" s="106"/>
      <c r="N770" s="65"/>
      <c r="O770" s="65"/>
      <c r="P770" s="65"/>
      <c r="Q770" s="65"/>
    </row>
    <row r="771" spans="1:17" x14ac:dyDescent="0.25">
      <c r="A771" s="65"/>
      <c r="B771" s="65"/>
      <c r="C771" s="85" t="s">
        <v>50</v>
      </c>
      <c r="D771" s="84">
        <v>68</v>
      </c>
      <c r="E771" s="65"/>
      <c r="F771" s="65"/>
      <c r="G771" s="65"/>
      <c r="H771" s="85"/>
      <c r="I771" s="65"/>
      <c r="J771" s="106"/>
      <c r="K771" s="65"/>
      <c r="L771" s="106"/>
      <c r="M771" s="106"/>
      <c r="N771" s="65"/>
      <c r="O771" s="65"/>
      <c r="P771" s="65"/>
      <c r="Q771" s="65"/>
    </row>
    <row r="772" spans="1:17" x14ac:dyDescent="0.25">
      <c r="A772" s="5"/>
      <c r="B772" s="5"/>
      <c r="C772" s="85" t="s">
        <v>3</v>
      </c>
      <c r="D772" s="84">
        <v>125</v>
      </c>
      <c r="E772" s="5"/>
      <c r="F772" s="5"/>
      <c r="G772" s="5"/>
      <c r="H772" s="3"/>
      <c r="I772" s="5"/>
      <c r="J772" s="184"/>
      <c r="K772" s="5"/>
      <c r="L772" s="184"/>
      <c r="M772" s="184"/>
      <c r="N772" s="5"/>
      <c r="O772" s="5"/>
      <c r="P772" s="5"/>
      <c r="Q772" s="5"/>
    </row>
    <row r="773" spans="1:17" s="125" customFormat="1" x14ac:dyDescent="0.25">
      <c r="A773" s="124"/>
      <c r="D773" s="126"/>
      <c r="E773" s="124"/>
      <c r="G773" s="124"/>
      <c r="H773" s="127"/>
      <c r="I773" s="126"/>
      <c r="J773" s="128"/>
      <c r="K773" s="129"/>
      <c r="L773" s="128"/>
      <c r="M773" s="128"/>
    </row>
    <row r="774" spans="1:17" ht="38.25" customHeight="1" x14ac:dyDescent="0.25">
      <c r="B774" s="23"/>
      <c r="C774" s="110"/>
      <c r="D774" s="51"/>
      <c r="F774" s="23"/>
      <c r="I774" s="23"/>
      <c r="J774" s="144"/>
      <c r="K774" s="23"/>
      <c r="L774" s="144"/>
      <c r="M774" s="144"/>
      <c r="N774" s="413" t="s">
        <v>1689</v>
      </c>
      <c r="O774" s="413"/>
      <c r="P774" s="413"/>
      <c r="Q774" s="413"/>
    </row>
    <row r="775" spans="1:17" x14ac:dyDescent="0.25">
      <c r="A775" s="76"/>
      <c r="B775" s="76"/>
      <c r="C775" s="372" t="s">
        <v>1690</v>
      </c>
      <c r="D775" s="372"/>
      <c r="E775" s="372"/>
      <c r="F775" s="372"/>
      <c r="G775" s="372"/>
      <c r="H775" s="372"/>
      <c r="I775" s="372"/>
      <c r="J775" s="372"/>
      <c r="K775" s="372"/>
      <c r="L775" s="372"/>
      <c r="M775" s="372"/>
      <c r="N775" s="372"/>
      <c r="O775" s="372"/>
      <c r="P775" s="372"/>
      <c r="Q775" s="372"/>
    </row>
    <row r="776" spans="1:17" x14ac:dyDescent="0.25">
      <c r="B776" s="23"/>
      <c r="C776" s="429"/>
      <c r="D776" s="429"/>
      <c r="E776" s="429"/>
      <c r="F776" s="429"/>
      <c r="G776" s="429"/>
      <c r="H776" s="429"/>
      <c r="I776" s="429"/>
      <c r="J776" s="429"/>
      <c r="K776" s="429"/>
      <c r="L776" s="429"/>
      <c r="M776" s="429"/>
      <c r="N776" s="429"/>
      <c r="O776" s="429"/>
      <c r="P776" s="429"/>
      <c r="Q776" s="429"/>
    </row>
    <row r="777" spans="1:17" ht="12.75" customHeight="1" x14ac:dyDescent="0.25">
      <c r="A777" s="430" t="s">
        <v>0</v>
      </c>
      <c r="B777" s="422" t="s">
        <v>145</v>
      </c>
      <c r="C777" s="422" t="s">
        <v>146</v>
      </c>
      <c r="D777" s="426" t="s">
        <v>1</v>
      </c>
      <c r="E777" s="422" t="s">
        <v>2</v>
      </c>
      <c r="F777" s="422" t="s">
        <v>148</v>
      </c>
      <c r="G777" s="422"/>
      <c r="H777" s="422" t="s">
        <v>3</v>
      </c>
      <c r="I777" s="427" t="s">
        <v>4</v>
      </c>
      <c r="J777" s="427" t="s">
        <v>5</v>
      </c>
      <c r="K777" s="427"/>
      <c r="L777" s="428" t="s">
        <v>6</v>
      </c>
      <c r="M777" s="428"/>
      <c r="N777" s="422" t="s">
        <v>7</v>
      </c>
      <c r="O777" s="422" t="s">
        <v>8</v>
      </c>
      <c r="P777" s="422" t="s">
        <v>9</v>
      </c>
      <c r="Q777" s="422" t="s">
        <v>10</v>
      </c>
    </row>
    <row r="778" spans="1:17" ht="25.5" x14ac:dyDescent="0.25">
      <c r="A778" s="430"/>
      <c r="B778" s="422"/>
      <c r="C778" s="422"/>
      <c r="D778" s="426"/>
      <c r="E778" s="422"/>
      <c r="F778" s="109" t="s">
        <v>11</v>
      </c>
      <c r="G778" s="109" t="s">
        <v>12</v>
      </c>
      <c r="H778" s="422"/>
      <c r="I778" s="427"/>
      <c r="J778" s="145" t="s">
        <v>13</v>
      </c>
      <c r="K778" s="111" t="s">
        <v>14</v>
      </c>
      <c r="L778" s="145" t="s">
        <v>149</v>
      </c>
      <c r="M778" s="145" t="s">
        <v>150</v>
      </c>
      <c r="N778" s="422"/>
      <c r="O778" s="422"/>
      <c r="P778" s="422"/>
      <c r="Q778" s="422"/>
    </row>
    <row r="779" spans="1:17" x14ac:dyDescent="0.25">
      <c r="A779" s="119">
        <v>0</v>
      </c>
      <c r="B779" s="109">
        <v>1</v>
      </c>
      <c r="C779" s="109">
        <v>2</v>
      </c>
      <c r="D779" s="26" t="s">
        <v>2010</v>
      </c>
      <c r="E779" s="60">
        <v>4</v>
      </c>
      <c r="F779" s="109">
        <v>5</v>
      </c>
      <c r="G779" s="109">
        <v>6</v>
      </c>
      <c r="H779" s="109">
        <v>7</v>
      </c>
      <c r="I779" s="109">
        <v>8</v>
      </c>
      <c r="J779" s="145">
        <v>9</v>
      </c>
      <c r="K779" s="109">
        <v>10</v>
      </c>
      <c r="L779" s="145">
        <v>11</v>
      </c>
      <c r="M779" s="145">
        <v>12</v>
      </c>
      <c r="N779" s="109">
        <v>13</v>
      </c>
      <c r="O779" s="109">
        <v>14</v>
      </c>
      <c r="P779" s="109">
        <v>15</v>
      </c>
      <c r="Q779" s="109">
        <v>16</v>
      </c>
    </row>
    <row r="780" spans="1:17" ht="25.5" x14ac:dyDescent="0.25">
      <c r="A780" s="423">
        <v>1</v>
      </c>
      <c r="B780" s="424">
        <v>4</v>
      </c>
      <c r="C780" s="425" t="s">
        <v>2441</v>
      </c>
      <c r="D780" s="426">
        <f>SUM(D782,D787)</f>
        <v>90000</v>
      </c>
      <c r="E780" s="424"/>
      <c r="F780" s="424"/>
      <c r="G780" s="424"/>
      <c r="H780" s="97" t="s">
        <v>1691</v>
      </c>
      <c r="I780" s="96" t="s">
        <v>18</v>
      </c>
      <c r="J780" s="145">
        <v>1.4</v>
      </c>
      <c r="K780" s="96">
        <v>2021</v>
      </c>
      <c r="L780" s="145">
        <v>6</v>
      </c>
      <c r="M780" s="145">
        <v>6</v>
      </c>
      <c r="N780" s="96" t="s">
        <v>127</v>
      </c>
      <c r="O780" s="96" t="s">
        <v>1692</v>
      </c>
      <c r="P780" s="96" t="s">
        <v>167</v>
      </c>
      <c r="Q780" s="96" t="s">
        <v>127</v>
      </c>
    </row>
    <row r="781" spans="1:17" ht="25.5" x14ac:dyDescent="0.25">
      <c r="A781" s="423"/>
      <c r="B781" s="424"/>
      <c r="C781" s="425"/>
      <c r="D781" s="426"/>
      <c r="E781" s="424"/>
      <c r="F781" s="424"/>
      <c r="G781" s="424"/>
      <c r="H781" s="97" t="s">
        <v>1693</v>
      </c>
      <c r="I781" s="96" t="s">
        <v>18</v>
      </c>
      <c r="J781" s="145">
        <v>13.4</v>
      </c>
      <c r="K781" s="96">
        <v>2021</v>
      </c>
      <c r="L781" s="145">
        <v>6</v>
      </c>
      <c r="M781" s="145">
        <v>6</v>
      </c>
      <c r="N781" s="96" t="s">
        <v>127</v>
      </c>
      <c r="O781" s="96" t="s">
        <v>1692</v>
      </c>
      <c r="P781" s="96" t="s">
        <v>167</v>
      </c>
      <c r="Q781" s="96" t="s">
        <v>127</v>
      </c>
    </row>
    <row r="782" spans="1:17" ht="38.25" x14ac:dyDescent="0.25">
      <c r="A782" s="120">
        <v>1.1000000000000001</v>
      </c>
      <c r="B782" s="96">
        <v>4.0999999999999996</v>
      </c>
      <c r="C782" s="97" t="s">
        <v>2443</v>
      </c>
      <c r="D782" s="116">
        <f>SUM(D783:D786)</f>
        <v>60000</v>
      </c>
      <c r="E782" s="96"/>
      <c r="F782" s="96" t="s">
        <v>1592</v>
      </c>
      <c r="G782" s="96" t="s">
        <v>154</v>
      </c>
      <c r="H782" s="97" t="s">
        <v>1694</v>
      </c>
      <c r="I782" s="96" t="s">
        <v>18</v>
      </c>
      <c r="J782" s="145">
        <v>6.76</v>
      </c>
      <c r="K782" s="96">
        <v>2021</v>
      </c>
      <c r="L782" s="145">
        <v>-2</v>
      </c>
      <c r="M782" s="145">
        <v>0</v>
      </c>
      <c r="N782" s="96" t="s">
        <v>127</v>
      </c>
      <c r="O782" s="96" t="s">
        <v>1692</v>
      </c>
      <c r="P782" s="96" t="s">
        <v>167</v>
      </c>
      <c r="Q782" s="96" t="s">
        <v>1695</v>
      </c>
    </row>
    <row r="783" spans="1:17" ht="63.75" x14ac:dyDescent="0.25">
      <c r="A783" s="121" t="s">
        <v>156</v>
      </c>
      <c r="B783" s="93" t="s">
        <v>1696</v>
      </c>
      <c r="C783" s="94" t="s">
        <v>2446</v>
      </c>
      <c r="D783" s="95">
        <v>20000</v>
      </c>
      <c r="E783" s="93" t="s">
        <v>17</v>
      </c>
      <c r="F783" s="93" t="s">
        <v>122</v>
      </c>
      <c r="G783" s="93" t="s">
        <v>140</v>
      </c>
      <c r="H783" s="94" t="s">
        <v>1697</v>
      </c>
      <c r="I783" s="93" t="s">
        <v>278</v>
      </c>
      <c r="J783" s="31" t="s">
        <v>1698</v>
      </c>
      <c r="K783" s="93">
        <v>2021</v>
      </c>
      <c r="L783" s="31" t="s">
        <v>1699</v>
      </c>
      <c r="M783" s="31" t="s">
        <v>1699</v>
      </c>
      <c r="N783" s="93" t="s">
        <v>1700</v>
      </c>
      <c r="O783" s="93" t="s">
        <v>1701</v>
      </c>
      <c r="P783" s="93" t="s">
        <v>161</v>
      </c>
      <c r="Q783" s="93" t="s">
        <v>122</v>
      </c>
    </row>
    <row r="784" spans="1:17" ht="51" x14ac:dyDescent="0.25">
      <c r="A784" s="121" t="s">
        <v>40</v>
      </c>
      <c r="B784" s="93" t="s">
        <v>1702</v>
      </c>
      <c r="C784" s="94" t="s">
        <v>2448</v>
      </c>
      <c r="D784" s="95">
        <v>15000</v>
      </c>
      <c r="E784" s="93" t="s">
        <v>17</v>
      </c>
      <c r="F784" s="93" t="s">
        <v>122</v>
      </c>
      <c r="G784" s="93" t="s">
        <v>140</v>
      </c>
      <c r="H784" s="94" t="s">
        <v>1697</v>
      </c>
      <c r="I784" s="93" t="s">
        <v>278</v>
      </c>
      <c r="J784" s="31" t="s">
        <v>1698</v>
      </c>
      <c r="K784" s="93">
        <v>2021</v>
      </c>
      <c r="L784" s="31" t="s">
        <v>1699</v>
      </c>
      <c r="M784" s="31" t="s">
        <v>1699</v>
      </c>
      <c r="N784" s="93" t="s">
        <v>1700</v>
      </c>
      <c r="O784" s="93" t="s">
        <v>1701</v>
      </c>
      <c r="P784" s="93" t="s">
        <v>161</v>
      </c>
      <c r="Q784" s="93" t="s">
        <v>122</v>
      </c>
    </row>
    <row r="785" spans="1:17" ht="51" x14ac:dyDescent="0.25">
      <c r="A785" s="121" t="s">
        <v>1703</v>
      </c>
      <c r="B785" s="93" t="s">
        <v>1704</v>
      </c>
      <c r="C785" s="94" t="s">
        <v>2450</v>
      </c>
      <c r="D785" s="95">
        <v>15000</v>
      </c>
      <c r="E785" s="93" t="s">
        <v>17</v>
      </c>
      <c r="F785" s="93" t="s">
        <v>122</v>
      </c>
      <c r="G785" s="93" t="s">
        <v>140</v>
      </c>
      <c r="H785" s="94" t="s">
        <v>1705</v>
      </c>
      <c r="I785" s="93" t="s">
        <v>18</v>
      </c>
      <c r="J785" s="31">
        <v>50.8</v>
      </c>
      <c r="K785" s="93">
        <v>2021</v>
      </c>
      <c r="L785" s="31">
        <v>60</v>
      </c>
      <c r="M785" s="31">
        <v>40</v>
      </c>
      <c r="N785" s="93" t="s">
        <v>127</v>
      </c>
      <c r="O785" s="93" t="s">
        <v>1692</v>
      </c>
      <c r="P785" s="93" t="s">
        <v>167</v>
      </c>
      <c r="Q785" s="93" t="s">
        <v>1695</v>
      </c>
    </row>
    <row r="786" spans="1:17" ht="38.25" x14ac:dyDescent="0.25">
      <c r="A786" s="121">
        <v>1.1399999999999999</v>
      </c>
      <c r="B786" s="93" t="s">
        <v>1706</v>
      </c>
      <c r="C786" s="94" t="s">
        <v>2451</v>
      </c>
      <c r="D786" s="95">
        <v>10000</v>
      </c>
      <c r="E786" s="93" t="s">
        <v>17</v>
      </c>
      <c r="F786" s="93" t="s">
        <v>122</v>
      </c>
      <c r="G786" s="93" t="s">
        <v>1707</v>
      </c>
      <c r="H786" s="94" t="s">
        <v>1708</v>
      </c>
      <c r="I786" s="93" t="s">
        <v>18</v>
      </c>
      <c r="J786" s="31">
        <v>5.8</v>
      </c>
      <c r="K786" s="93">
        <v>2021</v>
      </c>
      <c r="L786" s="31">
        <v>6</v>
      </c>
      <c r="M786" s="31">
        <v>7</v>
      </c>
      <c r="N786" s="93" t="s">
        <v>127</v>
      </c>
      <c r="O786" s="93" t="s">
        <v>1692</v>
      </c>
      <c r="P786" s="93" t="s">
        <v>167</v>
      </c>
      <c r="Q786" s="93" t="s">
        <v>1709</v>
      </c>
    </row>
    <row r="787" spans="1:17" ht="38.25" x14ac:dyDescent="0.25">
      <c r="A787" s="120">
        <v>1.2</v>
      </c>
      <c r="B787" s="66">
        <v>4.3</v>
      </c>
      <c r="C787" s="97" t="s">
        <v>2552</v>
      </c>
      <c r="D787" s="116">
        <f>SUM(D788:D790)</f>
        <v>30000</v>
      </c>
      <c r="E787" s="96"/>
      <c r="F787" s="96" t="s">
        <v>1710</v>
      </c>
      <c r="G787" s="96" t="s">
        <v>154</v>
      </c>
      <c r="H787" s="97" t="s">
        <v>1711</v>
      </c>
      <c r="I787" s="96" t="s">
        <v>18</v>
      </c>
      <c r="J787" s="145">
        <v>24</v>
      </c>
      <c r="K787" s="96">
        <v>2021</v>
      </c>
      <c r="L787" s="145">
        <v>30</v>
      </c>
      <c r="M787" s="145">
        <v>40</v>
      </c>
      <c r="N787" s="96" t="s">
        <v>1712</v>
      </c>
      <c r="O787" s="96" t="s">
        <v>1692</v>
      </c>
      <c r="P787" s="96" t="s">
        <v>247</v>
      </c>
      <c r="Q787" s="96" t="s">
        <v>1713</v>
      </c>
    </row>
    <row r="788" spans="1:17" ht="51" x14ac:dyDescent="0.25">
      <c r="A788" s="121" t="s">
        <v>197</v>
      </c>
      <c r="B788" s="93" t="s">
        <v>1714</v>
      </c>
      <c r="C788" s="94" t="s">
        <v>2453</v>
      </c>
      <c r="D788" s="95">
        <v>10000</v>
      </c>
      <c r="E788" s="93" t="s">
        <v>17</v>
      </c>
      <c r="F788" s="93" t="s">
        <v>120</v>
      </c>
      <c r="G788" s="93" t="s">
        <v>1715</v>
      </c>
      <c r="H788" s="94" t="s">
        <v>2745</v>
      </c>
      <c r="I788" s="93" t="s">
        <v>30</v>
      </c>
      <c r="J788" s="31">
        <v>2</v>
      </c>
      <c r="K788" s="93">
        <v>2021</v>
      </c>
      <c r="L788" s="31">
        <v>10</v>
      </c>
      <c r="M788" s="31">
        <v>20</v>
      </c>
      <c r="N788" s="93" t="s">
        <v>1712</v>
      </c>
      <c r="O788" s="93" t="s">
        <v>1600</v>
      </c>
      <c r="P788" s="93" t="s">
        <v>247</v>
      </c>
      <c r="Q788" s="93" t="s">
        <v>122</v>
      </c>
    </row>
    <row r="789" spans="1:17" ht="25.5" x14ac:dyDescent="0.25">
      <c r="A789" s="433" t="s">
        <v>564</v>
      </c>
      <c r="B789" s="431" t="s">
        <v>1716</v>
      </c>
      <c r="C789" s="434" t="s">
        <v>2455</v>
      </c>
      <c r="D789" s="435">
        <v>20000</v>
      </c>
      <c r="E789" s="431" t="s">
        <v>17</v>
      </c>
      <c r="F789" s="431" t="s">
        <v>120</v>
      </c>
      <c r="G789" s="431" t="s">
        <v>1715</v>
      </c>
      <c r="H789" s="94" t="s">
        <v>2747</v>
      </c>
      <c r="I789" s="93" t="s">
        <v>30</v>
      </c>
      <c r="J789" s="31">
        <v>629</v>
      </c>
      <c r="K789" s="93">
        <v>2021</v>
      </c>
      <c r="L789" s="31">
        <v>680</v>
      </c>
      <c r="M789" s="31">
        <v>730</v>
      </c>
      <c r="N789" s="93" t="s">
        <v>1712</v>
      </c>
      <c r="O789" s="93" t="s">
        <v>1600</v>
      </c>
      <c r="P789" s="93" t="s">
        <v>247</v>
      </c>
      <c r="Q789" s="93" t="s">
        <v>120</v>
      </c>
    </row>
    <row r="790" spans="1:17" ht="25.5" x14ac:dyDescent="0.25">
      <c r="A790" s="433"/>
      <c r="B790" s="431"/>
      <c r="C790" s="434"/>
      <c r="D790" s="435"/>
      <c r="E790" s="431"/>
      <c r="F790" s="431"/>
      <c r="G790" s="431"/>
      <c r="H790" s="94" t="s">
        <v>2746</v>
      </c>
      <c r="I790" s="93" t="s">
        <v>30</v>
      </c>
      <c r="J790" s="31">
        <v>32</v>
      </c>
      <c r="K790" s="93">
        <v>2021</v>
      </c>
      <c r="L790" s="31">
        <v>82</v>
      </c>
      <c r="M790" s="31">
        <v>132</v>
      </c>
      <c r="N790" s="93" t="s">
        <v>120</v>
      </c>
      <c r="O790" s="93" t="s">
        <v>1600</v>
      </c>
      <c r="P790" s="93" t="s">
        <v>247</v>
      </c>
      <c r="Q790" s="93" t="s">
        <v>120</v>
      </c>
    </row>
    <row r="791" spans="1:17" ht="25.5" x14ac:dyDescent="0.25">
      <c r="A791" s="62">
        <v>2</v>
      </c>
      <c r="B791" s="15">
        <v>4</v>
      </c>
      <c r="C791" s="18" t="s">
        <v>2458</v>
      </c>
      <c r="D791" s="17">
        <f>SUM(D792,D800,D809)</f>
        <v>540781.19999999995</v>
      </c>
      <c r="E791" s="13"/>
      <c r="F791" s="197"/>
      <c r="G791" s="197"/>
      <c r="H791" s="18" t="s">
        <v>1717</v>
      </c>
      <c r="I791" s="15" t="s">
        <v>278</v>
      </c>
      <c r="J791" s="146">
        <v>2.91</v>
      </c>
      <c r="K791" s="15">
        <v>2022</v>
      </c>
      <c r="L791" s="146">
        <v>3.5</v>
      </c>
      <c r="M791" s="146">
        <v>3.9</v>
      </c>
      <c r="N791" s="15" t="s">
        <v>114</v>
      </c>
      <c r="O791" s="15" t="s">
        <v>36</v>
      </c>
      <c r="P791" s="15" t="s">
        <v>467</v>
      </c>
      <c r="Q791" s="15" t="s">
        <v>114</v>
      </c>
    </row>
    <row r="792" spans="1:17" ht="25.5" x14ac:dyDescent="0.25">
      <c r="A792" s="62">
        <v>2.1</v>
      </c>
      <c r="B792" s="15">
        <v>4.0999999999999996</v>
      </c>
      <c r="C792" s="18" t="s">
        <v>2459</v>
      </c>
      <c r="D792" s="17">
        <f>SUM(D793:D799)</f>
        <v>781.2</v>
      </c>
      <c r="E792" s="190"/>
      <c r="F792" s="196" t="s">
        <v>322</v>
      </c>
      <c r="G792" s="196" t="s">
        <v>1710</v>
      </c>
      <c r="H792" s="18" t="s">
        <v>1718</v>
      </c>
      <c r="I792" s="15" t="s">
        <v>278</v>
      </c>
      <c r="J792" s="146">
        <v>61.4</v>
      </c>
      <c r="K792" s="15">
        <v>2019</v>
      </c>
      <c r="L792" s="146">
        <v>68.3</v>
      </c>
      <c r="M792" s="146">
        <v>76.7</v>
      </c>
      <c r="N792" s="15" t="s">
        <v>109</v>
      </c>
      <c r="O792" s="93" t="s">
        <v>37</v>
      </c>
      <c r="P792" s="15" t="s">
        <v>167</v>
      </c>
      <c r="Q792" s="15" t="s">
        <v>109</v>
      </c>
    </row>
    <row r="793" spans="1:17" ht="25.5" x14ac:dyDescent="0.25">
      <c r="A793" s="118" t="s">
        <v>582</v>
      </c>
      <c r="B793" s="107" t="s">
        <v>443</v>
      </c>
      <c r="C793" s="108" t="s">
        <v>2462</v>
      </c>
      <c r="D793" s="198"/>
      <c r="E793" s="198"/>
      <c r="F793" s="107" t="s">
        <v>122</v>
      </c>
      <c r="G793" s="107" t="s">
        <v>126</v>
      </c>
      <c r="H793" s="108" t="s">
        <v>1719</v>
      </c>
      <c r="I793" s="107" t="s">
        <v>278</v>
      </c>
      <c r="J793" s="147">
        <v>48.2</v>
      </c>
      <c r="K793" s="107">
        <v>2019</v>
      </c>
      <c r="L793" s="147">
        <v>55</v>
      </c>
      <c r="M793" s="147">
        <v>65</v>
      </c>
      <c r="N793" s="107" t="s">
        <v>109</v>
      </c>
      <c r="O793" s="93" t="s">
        <v>37</v>
      </c>
      <c r="P793" s="107" t="s">
        <v>167</v>
      </c>
      <c r="Q793" s="107" t="s">
        <v>109</v>
      </c>
    </row>
    <row r="794" spans="1:17" ht="51" x14ac:dyDescent="0.25">
      <c r="A794" s="118" t="s">
        <v>291</v>
      </c>
      <c r="B794" s="107" t="s">
        <v>2475</v>
      </c>
      <c r="C794" s="108" t="s">
        <v>2463</v>
      </c>
      <c r="D794" s="198">
        <v>250</v>
      </c>
      <c r="E794" s="214" t="s">
        <v>17</v>
      </c>
      <c r="F794" s="107" t="s">
        <v>120</v>
      </c>
      <c r="G794" s="107" t="s">
        <v>2737</v>
      </c>
      <c r="H794" s="108" t="s">
        <v>1720</v>
      </c>
      <c r="I794" s="107" t="s">
        <v>278</v>
      </c>
      <c r="J794" s="147">
        <v>63</v>
      </c>
      <c r="K794" s="107">
        <v>2019</v>
      </c>
      <c r="L794" s="147">
        <v>70</v>
      </c>
      <c r="M794" s="147">
        <v>80</v>
      </c>
      <c r="N794" s="107" t="s">
        <v>109</v>
      </c>
      <c r="O794" s="93" t="s">
        <v>37</v>
      </c>
      <c r="P794" s="107" t="s">
        <v>167</v>
      </c>
      <c r="Q794" s="107" t="s">
        <v>109</v>
      </c>
    </row>
    <row r="795" spans="1:17" ht="51" x14ac:dyDescent="0.25">
      <c r="A795" s="118" t="s">
        <v>296</v>
      </c>
      <c r="B795" s="107" t="s">
        <v>728</v>
      </c>
      <c r="C795" s="108" t="s">
        <v>2464</v>
      </c>
      <c r="D795" s="198"/>
      <c r="E795" s="198"/>
      <c r="F795" s="107" t="s">
        <v>114</v>
      </c>
      <c r="G795" s="107" t="s">
        <v>131</v>
      </c>
      <c r="H795" s="108" t="s">
        <v>1721</v>
      </c>
      <c r="I795" s="107" t="s">
        <v>278</v>
      </c>
      <c r="J795" s="147">
        <v>73</v>
      </c>
      <c r="K795" s="107">
        <v>2019</v>
      </c>
      <c r="L795" s="147">
        <v>80</v>
      </c>
      <c r="M795" s="147">
        <v>85</v>
      </c>
      <c r="N795" s="107" t="s">
        <v>109</v>
      </c>
      <c r="O795" s="93" t="s">
        <v>37</v>
      </c>
      <c r="P795" s="107" t="s">
        <v>167</v>
      </c>
      <c r="Q795" s="107" t="s">
        <v>109</v>
      </c>
    </row>
    <row r="796" spans="1:17" ht="25.5" x14ac:dyDescent="0.25">
      <c r="A796" s="432" t="s">
        <v>302</v>
      </c>
      <c r="B796" s="419" t="s">
        <v>2468</v>
      </c>
      <c r="C796" s="418" t="s">
        <v>2465</v>
      </c>
      <c r="D796" s="123">
        <v>200</v>
      </c>
      <c r="E796" s="107" t="s">
        <v>17</v>
      </c>
      <c r="F796" s="215" t="s">
        <v>122</v>
      </c>
      <c r="G796" s="215" t="s">
        <v>139</v>
      </c>
      <c r="H796" s="108" t="s">
        <v>1722</v>
      </c>
      <c r="I796" s="107" t="s">
        <v>278</v>
      </c>
      <c r="J796" s="147">
        <v>32.1</v>
      </c>
      <c r="K796" s="107">
        <v>2019</v>
      </c>
      <c r="L796" s="147">
        <v>35</v>
      </c>
      <c r="M796" s="147">
        <v>40</v>
      </c>
      <c r="N796" s="107" t="s">
        <v>109</v>
      </c>
      <c r="O796" s="93" t="s">
        <v>37</v>
      </c>
      <c r="P796" s="107" t="s">
        <v>167</v>
      </c>
      <c r="Q796" s="107" t="s">
        <v>109</v>
      </c>
    </row>
    <row r="797" spans="1:17" ht="25.5" x14ac:dyDescent="0.25">
      <c r="A797" s="432"/>
      <c r="B797" s="419"/>
      <c r="C797" s="418"/>
      <c r="D797" s="95">
        <v>132</v>
      </c>
      <c r="E797" s="107" t="s">
        <v>17</v>
      </c>
      <c r="F797" s="218" t="s">
        <v>139</v>
      </c>
      <c r="G797" s="218" t="s">
        <v>115</v>
      </c>
      <c r="H797" s="108" t="s">
        <v>1723</v>
      </c>
      <c r="I797" s="107" t="s">
        <v>278</v>
      </c>
      <c r="J797" s="147">
        <v>23.1</v>
      </c>
      <c r="K797" s="107">
        <v>2019</v>
      </c>
      <c r="L797" s="147">
        <v>30</v>
      </c>
      <c r="M797" s="147">
        <v>42</v>
      </c>
      <c r="N797" s="107" t="s">
        <v>109</v>
      </c>
      <c r="O797" s="93" t="s">
        <v>37</v>
      </c>
      <c r="P797" s="107" t="s">
        <v>167</v>
      </c>
      <c r="Q797" s="107" t="s">
        <v>109</v>
      </c>
    </row>
    <row r="798" spans="1:17" ht="25.5" x14ac:dyDescent="0.25">
      <c r="A798" s="432"/>
      <c r="B798" s="419"/>
      <c r="C798" s="418"/>
      <c r="D798" s="95">
        <v>88</v>
      </c>
      <c r="E798" s="107" t="s">
        <v>17</v>
      </c>
      <c r="F798" s="218" t="s">
        <v>139</v>
      </c>
      <c r="G798" s="218" t="s">
        <v>115</v>
      </c>
      <c r="H798" s="108" t="s">
        <v>1724</v>
      </c>
      <c r="I798" s="107" t="s">
        <v>278</v>
      </c>
      <c r="J798" s="147">
        <v>59.7</v>
      </c>
      <c r="K798" s="107">
        <v>2019</v>
      </c>
      <c r="L798" s="147">
        <v>70</v>
      </c>
      <c r="M798" s="147">
        <v>80</v>
      </c>
      <c r="N798" s="107" t="s">
        <v>109</v>
      </c>
      <c r="O798" s="93" t="s">
        <v>37</v>
      </c>
      <c r="P798" s="107" t="s">
        <v>167</v>
      </c>
      <c r="Q798" s="107" t="s">
        <v>109</v>
      </c>
    </row>
    <row r="799" spans="1:17" ht="51" x14ac:dyDescent="0.25">
      <c r="A799" s="118" t="s">
        <v>882</v>
      </c>
      <c r="B799" s="107" t="s">
        <v>1725</v>
      </c>
      <c r="C799" s="108" t="s">
        <v>1726</v>
      </c>
      <c r="D799" s="95">
        <v>111.2</v>
      </c>
      <c r="E799" s="107" t="s">
        <v>17</v>
      </c>
      <c r="F799" s="107" t="s">
        <v>121</v>
      </c>
      <c r="G799" s="107" t="s">
        <v>640</v>
      </c>
      <c r="H799" s="108" t="s">
        <v>1727</v>
      </c>
      <c r="I799" s="107" t="s">
        <v>30</v>
      </c>
      <c r="J799" s="147">
        <v>3330</v>
      </c>
      <c r="K799" s="107">
        <v>2021</v>
      </c>
      <c r="L799" s="147">
        <v>3530</v>
      </c>
      <c r="M799" s="147">
        <v>3980</v>
      </c>
      <c r="N799" s="107" t="s">
        <v>121</v>
      </c>
      <c r="O799" s="107" t="s">
        <v>1728</v>
      </c>
      <c r="P799" s="107" t="s">
        <v>672</v>
      </c>
      <c r="Q799" s="107" t="s">
        <v>121</v>
      </c>
    </row>
    <row r="800" spans="1:17" ht="25.5" x14ac:dyDescent="0.25">
      <c r="A800" s="62">
        <v>2.2000000000000002</v>
      </c>
      <c r="B800" s="15">
        <v>4.3</v>
      </c>
      <c r="C800" s="18" t="s">
        <v>2466</v>
      </c>
      <c r="D800" s="17">
        <f>SUM(D801:D808)</f>
        <v>435000</v>
      </c>
      <c r="E800" s="15"/>
      <c r="F800" s="15" t="s">
        <v>1710</v>
      </c>
      <c r="G800" s="15" t="s">
        <v>322</v>
      </c>
      <c r="H800" s="18" t="s">
        <v>1729</v>
      </c>
      <c r="I800" s="15" t="s">
        <v>18</v>
      </c>
      <c r="J800" s="146">
        <v>49.400000000000006</v>
      </c>
      <c r="K800" s="15">
        <v>2021</v>
      </c>
      <c r="L800" s="146">
        <v>64</v>
      </c>
      <c r="M800" s="146">
        <v>73</v>
      </c>
      <c r="N800" s="15" t="s">
        <v>113</v>
      </c>
      <c r="O800" s="15" t="s">
        <v>1600</v>
      </c>
      <c r="P800" s="15" t="s">
        <v>167</v>
      </c>
      <c r="Q800" s="15" t="s">
        <v>1730</v>
      </c>
    </row>
    <row r="801" spans="1:17" ht="51" x14ac:dyDescent="0.25">
      <c r="A801" s="118" t="s">
        <v>307</v>
      </c>
      <c r="B801" s="107" t="s">
        <v>1731</v>
      </c>
      <c r="C801" s="108" t="s">
        <v>2481</v>
      </c>
      <c r="D801" s="123"/>
      <c r="E801" s="107"/>
      <c r="F801" s="107" t="s">
        <v>120</v>
      </c>
      <c r="G801" s="107" t="s">
        <v>1732</v>
      </c>
      <c r="H801" s="108" t="s">
        <v>1733</v>
      </c>
      <c r="I801" s="107" t="s">
        <v>18</v>
      </c>
      <c r="J801" s="147">
        <v>13.9</v>
      </c>
      <c r="K801" s="107">
        <v>2021</v>
      </c>
      <c r="L801" s="147">
        <v>26</v>
      </c>
      <c r="M801" s="147">
        <v>32</v>
      </c>
      <c r="N801" s="107" t="s">
        <v>122</v>
      </c>
      <c r="O801" s="107" t="s">
        <v>1600</v>
      </c>
      <c r="P801" s="107" t="s">
        <v>167</v>
      </c>
      <c r="Q801" s="107" t="s">
        <v>1730</v>
      </c>
    </row>
    <row r="802" spans="1:17" ht="25.5" x14ac:dyDescent="0.25">
      <c r="A802" s="432" t="s">
        <v>311</v>
      </c>
      <c r="B802" s="419" t="s">
        <v>1734</v>
      </c>
      <c r="C802" s="418" t="s">
        <v>2482</v>
      </c>
      <c r="D802" s="123">
        <v>10000</v>
      </c>
      <c r="E802" s="107" t="s">
        <v>17</v>
      </c>
      <c r="F802" s="419" t="s">
        <v>140</v>
      </c>
      <c r="G802" s="419" t="s">
        <v>1735</v>
      </c>
      <c r="H802" s="108" t="s">
        <v>1736</v>
      </c>
      <c r="I802" s="107" t="s">
        <v>18</v>
      </c>
      <c r="J802" s="147">
        <v>21.3</v>
      </c>
      <c r="K802" s="107">
        <v>2021</v>
      </c>
      <c r="L802" s="147">
        <v>23</v>
      </c>
      <c r="M802" s="147">
        <v>25</v>
      </c>
      <c r="N802" s="107" t="s">
        <v>127</v>
      </c>
      <c r="O802" s="107" t="s">
        <v>1600</v>
      </c>
      <c r="P802" s="107" t="s">
        <v>167</v>
      </c>
      <c r="Q802" s="107" t="s">
        <v>127</v>
      </c>
    </row>
    <row r="803" spans="1:17" ht="25.5" x14ac:dyDescent="0.25">
      <c r="A803" s="432"/>
      <c r="B803" s="419"/>
      <c r="C803" s="418"/>
      <c r="D803" s="123">
        <v>15000</v>
      </c>
      <c r="E803" s="107" t="s">
        <v>17</v>
      </c>
      <c r="F803" s="419"/>
      <c r="G803" s="419"/>
      <c r="H803" s="108" t="s">
        <v>1737</v>
      </c>
      <c r="I803" s="107" t="s">
        <v>18</v>
      </c>
      <c r="J803" s="147">
        <v>14.2</v>
      </c>
      <c r="K803" s="107">
        <v>2021</v>
      </c>
      <c r="L803" s="147">
        <v>15</v>
      </c>
      <c r="M803" s="147">
        <v>16</v>
      </c>
      <c r="N803" s="107" t="s">
        <v>127</v>
      </c>
      <c r="O803" s="107" t="s">
        <v>1600</v>
      </c>
      <c r="P803" s="107" t="s">
        <v>167</v>
      </c>
      <c r="Q803" s="107" t="s">
        <v>127</v>
      </c>
    </row>
    <row r="804" spans="1:17" ht="38.25" x14ac:dyDescent="0.25">
      <c r="A804" s="118" t="s">
        <v>317</v>
      </c>
      <c r="B804" s="107" t="s">
        <v>1738</v>
      </c>
      <c r="C804" s="108" t="s">
        <v>2483</v>
      </c>
      <c r="D804" s="123">
        <v>5000</v>
      </c>
      <c r="E804" s="107" t="s">
        <v>17</v>
      </c>
      <c r="F804" s="107" t="s">
        <v>113</v>
      </c>
      <c r="G804" s="107" t="s">
        <v>1108</v>
      </c>
      <c r="H804" s="108" t="s">
        <v>1739</v>
      </c>
      <c r="I804" s="107" t="s">
        <v>18</v>
      </c>
      <c r="J804" s="147">
        <v>14.3</v>
      </c>
      <c r="K804" s="107">
        <v>2021</v>
      </c>
      <c r="L804" s="147">
        <v>10</v>
      </c>
      <c r="M804" s="147">
        <v>8</v>
      </c>
      <c r="N804" s="107" t="s">
        <v>1740</v>
      </c>
      <c r="O804" s="107" t="s">
        <v>1600</v>
      </c>
      <c r="P804" s="107" t="s">
        <v>167</v>
      </c>
      <c r="Q804" s="107" t="s">
        <v>113</v>
      </c>
    </row>
    <row r="805" spans="1:17" ht="38.25" x14ac:dyDescent="0.25">
      <c r="A805" s="118" t="s">
        <v>911</v>
      </c>
      <c r="B805" s="107" t="s">
        <v>78</v>
      </c>
      <c r="C805" s="108" t="s">
        <v>2484</v>
      </c>
      <c r="D805" s="123">
        <v>5000</v>
      </c>
      <c r="E805" s="107" t="s">
        <v>17</v>
      </c>
      <c r="F805" s="107" t="s">
        <v>113</v>
      </c>
      <c r="G805" s="107" t="s">
        <v>140</v>
      </c>
      <c r="H805" s="108" t="s">
        <v>1741</v>
      </c>
      <c r="I805" s="107" t="s">
        <v>18</v>
      </c>
      <c r="J805" s="147">
        <v>29.5</v>
      </c>
      <c r="K805" s="107">
        <v>2021</v>
      </c>
      <c r="L805" s="147">
        <v>31</v>
      </c>
      <c r="M805" s="147">
        <v>33</v>
      </c>
      <c r="N805" s="107" t="s">
        <v>113</v>
      </c>
      <c r="O805" s="107" t="s">
        <v>1600</v>
      </c>
      <c r="P805" s="107" t="s">
        <v>167</v>
      </c>
      <c r="Q805" s="107" t="s">
        <v>113</v>
      </c>
    </row>
    <row r="806" spans="1:17" ht="38.25" x14ac:dyDescent="0.25">
      <c r="A806" s="122"/>
      <c r="B806" s="359" t="s">
        <v>1742</v>
      </c>
      <c r="C806" s="440" t="s">
        <v>2486</v>
      </c>
      <c r="D806" s="443">
        <v>400000</v>
      </c>
      <c r="E806" s="359" t="s">
        <v>17</v>
      </c>
      <c r="F806" s="359" t="s">
        <v>130</v>
      </c>
      <c r="G806" s="437" t="s">
        <v>551</v>
      </c>
      <c r="H806" s="167" t="s">
        <v>1827</v>
      </c>
      <c r="I806" s="168" t="s">
        <v>30</v>
      </c>
      <c r="J806" s="169">
        <v>811</v>
      </c>
      <c r="K806" s="170">
        <v>2020</v>
      </c>
      <c r="L806" s="171">
        <v>5263</v>
      </c>
      <c r="M806" s="171">
        <v>8893</v>
      </c>
      <c r="N806" s="107" t="s">
        <v>2588</v>
      </c>
      <c r="O806" s="107" t="s">
        <v>37</v>
      </c>
      <c r="P806" s="107" t="s">
        <v>167</v>
      </c>
      <c r="Q806" s="107" t="s">
        <v>1744</v>
      </c>
    </row>
    <row r="807" spans="1:17" ht="38.25" x14ac:dyDescent="0.25">
      <c r="A807" s="437" t="s">
        <v>921</v>
      </c>
      <c r="B807" s="420"/>
      <c r="C807" s="441"/>
      <c r="D807" s="444"/>
      <c r="E807" s="420"/>
      <c r="F807" s="420"/>
      <c r="G807" s="438"/>
      <c r="H807" s="172" t="s">
        <v>2122</v>
      </c>
      <c r="I807" s="168" t="s">
        <v>30</v>
      </c>
      <c r="J807" s="173">
        <v>1497</v>
      </c>
      <c r="K807" s="170">
        <v>2020</v>
      </c>
      <c r="L807" s="174">
        <v>9849</v>
      </c>
      <c r="M807" s="174">
        <v>16414</v>
      </c>
      <c r="N807" s="107" t="s">
        <v>2588</v>
      </c>
      <c r="O807" s="107" t="s">
        <v>37</v>
      </c>
      <c r="P807" s="107" t="s">
        <v>167</v>
      </c>
      <c r="Q807" s="107" t="s">
        <v>1744</v>
      </c>
    </row>
    <row r="808" spans="1:17" ht="25.5" x14ac:dyDescent="0.25">
      <c r="A808" s="439"/>
      <c r="B808" s="360"/>
      <c r="C808" s="442"/>
      <c r="D808" s="445"/>
      <c r="E808" s="360"/>
      <c r="F808" s="360"/>
      <c r="G808" s="439"/>
      <c r="H808" s="108" t="s">
        <v>1745</v>
      </c>
      <c r="I808" s="107" t="s">
        <v>617</v>
      </c>
      <c r="J808" s="147">
        <v>44700</v>
      </c>
      <c r="K808" s="107">
        <v>2019</v>
      </c>
      <c r="L808" s="147">
        <v>150000</v>
      </c>
      <c r="M808" s="147">
        <v>250000</v>
      </c>
      <c r="N808" s="107" t="s">
        <v>1743</v>
      </c>
      <c r="O808" s="107" t="s">
        <v>37</v>
      </c>
      <c r="P808" s="107" t="s">
        <v>167</v>
      </c>
      <c r="Q808" s="107" t="s">
        <v>1744</v>
      </c>
    </row>
    <row r="809" spans="1:17" ht="38.25" x14ac:dyDescent="0.25">
      <c r="A809" s="62">
        <v>2.2999999999999998</v>
      </c>
      <c r="B809" s="15">
        <v>4.2</v>
      </c>
      <c r="C809" s="18" t="s">
        <v>2487</v>
      </c>
      <c r="D809" s="17">
        <f>SUM(D810:D814)</f>
        <v>105000</v>
      </c>
      <c r="E809" s="15"/>
      <c r="F809" s="15" t="s">
        <v>1592</v>
      </c>
      <c r="G809" s="15" t="s">
        <v>1746</v>
      </c>
      <c r="H809" s="18" t="s">
        <v>1747</v>
      </c>
      <c r="I809" s="15" t="s">
        <v>1748</v>
      </c>
      <c r="J809" s="146">
        <v>9247.1</v>
      </c>
      <c r="K809" s="15">
        <v>2021</v>
      </c>
      <c r="L809" s="146">
        <v>14020</v>
      </c>
      <c r="M809" s="146">
        <v>29660</v>
      </c>
      <c r="N809" s="15" t="s">
        <v>122</v>
      </c>
      <c r="O809" s="15" t="s">
        <v>1749</v>
      </c>
      <c r="P809" s="15" t="s">
        <v>1585</v>
      </c>
      <c r="Q809" s="15" t="s">
        <v>122</v>
      </c>
    </row>
    <row r="810" spans="1:17" ht="25.5" x14ac:dyDescent="0.25">
      <c r="A810" s="432" t="s">
        <v>325</v>
      </c>
      <c r="B810" s="419" t="s">
        <v>1750</v>
      </c>
      <c r="C810" s="418" t="s">
        <v>2488</v>
      </c>
      <c r="D810" s="436">
        <v>2000</v>
      </c>
      <c r="E810" s="419" t="s">
        <v>171</v>
      </c>
      <c r="F810" s="359" t="s">
        <v>140</v>
      </c>
      <c r="G810" s="359" t="s">
        <v>1752</v>
      </c>
      <c r="H810" s="108" t="s">
        <v>1751</v>
      </c>
      <c r="I810" s="107" t="s">
        <v>18</v>
      </c>
      <c r="J810" s="147">
        <v>7</v>
      </c>
      <c r="K810" s="107">
        <v>2021</v>
      </c>
      <c r="L810" s="147">
        <v>10</v>
      </c>
      <c r="M810" s="147">
        <v>15</v>
      </c>
      <c r="N810" s="107" t="s">
        <v>122</v>
      </c>
      <c r="O810" s="107" t="s">
        <v>1749</v>
      </c>
      <c r="P810" s="107" t="s">
        <v>167</v>
      </c>
      <c r="Q810" s="107" t="s">
        <v>708</v>
      </c>
    </row>
    <row r="811" spans="1:17" ht="25.5" x14ac:dyDescent="0.25">
      <c r="A811" s="432"/>
      <c r="B811" s="419"/>
      <c r="C811" s="418"/>
      <c r="D811" s="436"/>
      <c r="E811" s="419"/>
      <c r="F811" s="420"/>
      <c r="G811" s="420"/>
      <c r="H811" s="108" t="s">
        <v>1753</v>
      </c>
      <c r="I811" s="107" t="s">
        <v>30</v>
      </c>
      <c r="J811" s="147">
        <v>17</v>
      </c>
      <c r="K811" s="107">
        <v>2021</v>
      </c>
      <c r="L811" s="147">
        <v>18</v>
      </c>
      <c r="M811" s="147">
        <v>21</v>
      </c>
      <c r="N811" s="107" t="s">
        <v>32</v>
      </c>
      <c r="O811" s="107" t="s">
        <v>193</v>
      </c>
      <c r="P811" s="107" t="s">
        <v>167</v>
      </c>
      <c r="Q811" s="107" t="s">
        <v>140</v>
      </c>
    </row>
    <row r="812" spans="1:17" ht="25.5" x14ac:dyDescent="0.25">
      <c r="A812" s="432"/>
      <c r="B812" s="419"/>
      <c r="C812" s="418"/>
      <c r="D812" s="436"/>
      <c r="E812" s="419"/>
      <c r="F812" s="360"/>
      <c r="G812" s="360"/>
      <c r="H812" s="108" t="s">
        <v>1754</v>
      </c>
      <c r="I812" s="107" t="s">
        <v>1748</v>
      </c>
      <c r="J812" s="147" t="s">
        <v>165</v>
      </c>
      <c r="K812" s="107" t="s">
        <v>165</v>
      </c>
      <c r="L812" s="147" t="s">
        <v>165</v>
      </c>
      <c r="M812" s="147" t="s">
        <v>165</v>
      </c>
      <c r="N812" s="107" t="s">
        <v>122</v>
      </c>
      <c r="O812" s="107" t="s">
        <v>1749</v>
      </c>
      <c r="P812" s="107" t="s">
        <v>167</v>
      </c>
      <c r="Q812" s="107" t="s">
        <v>1755</v>
      </c>
    </row>
    <row r="813" spans="1:17" ht="38.25" x14ac:dyDescent="0.25">
      <c r="A813" s="118" t="s">
        <v>328</v>
      </c>
      <c r="B813" s="107" t="s">
        <v>1756</v>
      </c>
      <c r="C813" s="108" t="s">
        <v>2489</v>
      </c>
      <c r="D813" s="123">
        <v>100000</v>
      </c>
      <c r="E813" s="107" t="s">
        <v>171</v>
      </c>
      <c r="F813" s="107" t="s">
        <v>140</v>
      </c>
      <c r="G813" s="107" t="s">
        <v>1757</v>
      </c>
      <c r="H813" s="94" t="s">
        <v>1758</v>
      </c>
      <c r="I813" s="93" t="s">
        <v>278</v>
      </c>
      <c r="J813" s="50">
        <v>30.6</v>
      </c>
      <c r="K813" s="93">
        <v>2019</v>
      </c>
      <c r="L813" s="50">
        <v>35</v>
      </c>
      <c r="M813" s="50">
        <v>40</v>
      </c>
      <c r="N813" s="93" t="s">
        <v>109</v>
      </c>
      <c r="O813" s="93" t="s">
        <v>36</v>
      </c>
      <c r="P813" s="93" t="s">
        <v>167</v>
      </c>
      <c r="Q813" s="93" t="s">
        <v>109</v>
      </c>
    </row>
    <row r="814" spans="1:17" ht="38.25" x14ac:dyDescent="0.25">
      <c r="A814" s="118" t="s">
        <v>331</v>
      </c>
      <c r="B814" s="107" t="s">
        <v>1759</v>
      </c>
      <c r="C814" s="108" t="s">
        <v>1760</v>
      </c>
      <c r="D814" s="123">
        <v>3000</v>
      </c>
      <c r="E814" s="107" t="s">
        <v>171</v>
      </c>
      <c r="F814" s="107" t="s">
        <v>140</v>
      </c>
      <c r="G814" s="107" t="s">
        <v>1761</v>
      </c>
      <c r="H814" s="108" t="s">
        <v>1762</v>
      </c>
      <c r="I814" s="107" t="s">
        <v>18</v>
      </c>
      <c r="J814" s="147" t="s">
        <v>165</v>
      </c>
      <c r="K814" s="107" t="s">
        <v>165</v>
      </c>
      <c r="L814" s="147" t="s">
        <v>165</v>
      </c>
      <c r="M814" s="147" t="s">
        <v>165</v>
      </c>
      <c r="N814" s="107" t="s">
        <v>1763</v>
      </c>
      <c r="O814" s="107" t="s">
        <v>1749</v>
      </c>
      <c r="P814" s="61" t="s">
        <v>167</v>
      </c>
      <c r="Q814" s="107" t="s">
        <v>1764</v>
      </c>
    </row>
    <row r="815" spans="1:17" ht="38.25" x14ac:dyDescent="0.25">
      <c r="A815" s="62">
        <v>3</v>
      </c>
      <c r="B815" s="15" t="s">
        <v>2091</v>
      </c>
      <c r="C815" s="18" t="s">
        <v>2490</v>
      </c>
      <c r="D815" s="17">
        <f>SUM(D816,D828)</f>
        <v>2194200</v>
      </c>
      <c r="E815" s="15"/>
      <c r="F815" s="15"/>
      <c r="G815" s="15"/>
      <c r="H815" s="18" t="s">
        <v>1625</v>
      </c>
      <c r="I815" s="15" t="s">
        <v>18</v>
      </c>
      <c r="J815" s="146">
        <v>9</v>
      </c>
      <c r="K815" s="15">
        <v>2021</v>
      </c>
      <c r="L815" s="146">
        <v>12</v>
      </c>
      <c r="M815" s="146">
        <v>14.6</v>
      </c>
      <c r="N815" s="15" t="s">
        <v>127</v>
      </c>
      <c r="O815" s="15" t="s">
        <v>193</v>
      </c>
      <c r="P815" s="185" t="s">
        <v>167</v>
      </c>
      <c r="Q815" s="15" t="s">
        <v>127</v>
      </c>
    </row>
    <row r="816" spans="1:17" ht="38.25" x14ac:dyDescent="0.25">
      <c r="A816" s="62">
        <v>3.1</v>
      </c>
      <c r="B816" s="15">
        <v>4.2</v>
      </c>
      <c r="C816" s="18" t="s">
        <v>2491</v>
      </c>
      <c r="D816" s="17">
        <f>SUM(D817:D827)</f>
        <v>1642700</v>
      </c>
      <c r="E816" s="15"/>
      <c r="F816" s="15" t="s">
        <v>1592</v>
      </c>
      <c r="G816" s="15" t="s">
        <v>154</v>
      </c>
      <c r="H816" s="18" t="s">
        <v>1765</v>
      </c>
      <c r="I816" s="15" t="s">
        <v>617</v>
      </c>
      <c r="J816" s="146">
        <v>22.5</v>
      </c>
      <c r="K816" s="15">
        <v>2021</v>
      </c>
      <c r="L816" s="146">
        <v>26.2</v>
      </c>
      <c r="M816" s="146">
        <v>29.3</v>
      </c>
      <c r="N816" s="15" t="s">
        <v>127</v>
      </c>
      <c r="O816" s="15" t="s">
        <v>1692</v>
      </c>
      <c r="P816" s="15" t="s">
        <v>167</v>
      </c>
      <c r="Q816" s="15" t="s">
        <v>1766</v>
      </c>
    </row>
    <row r="817" spans="1:17" ht="43.5" customHeight="1" x14ac:dyDescent="0.25">
      <c r="A817" s="432" t="s">
        <v>367</v>
      </c>
      <c r="B817" s="107" t="s">
        <v>1767</v>
      </c>
      <c r="C817" s="418" t="s">
        <v>2493</v>
      </c>
      <c r="D817" s="436">
        <v>200000</v>
      </c>
      <c r="E817" s="359" t="s">
        <v>379</v>
      </c>
      <c r="F817" s="359" t="s">
        <v>130</v>
      </c>
      <c r="G817" s="359" t="s">
        <v>2585</v>
      </c>
      <c r="H817" s="108" t="s">
        <v>2159</v>
      </c>
      <c r="I817" s="107" t="s">
        <v>18</v>
      </c>
      <c r="J817" s="147">
        <v>5.6</v>
      </c>
      <c r="K817" s="107">
        <v>2021</v>
      </c>
      <c r="L817" s="147">
        <v>7</v>
      </c>
      <c r="M817" s="147">
        <v>9</v>
      </c>
      <c r="N817" s="107" t="s">
        <v>2018</v>
      </c>
      <c r="O817" s="107" t="s">
        <v>193</v>
      </c>
      <c r="P817" s="107" t="s">
        <v>167</v>
      </c>
      <c r="Q817" s="107" t="s">
        <v>130</v>
      </c>
    </row>
    <row r="818" spans="1:17" ht="51" x14ac:dyDescent="0.25">
      <c r="A818" s="432"/>
      <c r="B818" s="107" t="s">
        <v>1769</v>
      </c>
      <c r="C818" s="418"/>
      <c r="D818" s="436"/>
      <c r="E818" s="360"/>
      <c r="F818" s="360"/>
      <c r="G818" s="360"/>
      <c r="H818" s="94" t="s">
        <v>1770</v>
      </c>
      <c r="I818" s="93" t="s">
        <v>1748</v>
      </c>
      <c r="J818" s="147">
        <v>193.59</v>
      </c>
      <c r="K818" s="107">
        <v>2021</v>
      </c>
      <c r="L818" s="147">
        <v>212.9</v>
      </c>
      <c r="M818" s="147">
        <v>232.3</v>
      </c>
      <c r="N818" s="107" t="s">
        <v>1695</v>
      </c>
      <c r="O818" s="107" t="s">
        <v>43</v>
      </c>
      <c r="P818" s="107" t="s">
        <v>167</v>
      </c>
      <c r="Q818" s="107" t="s">
        <v>130</v>
      </c>
    </row>
    <row r="819" spans="1:17" ht="76.5" x14ac:dyDescent="0.25">
      <c r="A819" s="432" t="s">
        <v>372</v>
      </c>
      <c r="B819" s="419" t="s">
        <v>1771</v>
      </c>
      <c r="C819" s="418" t="s">
        <v>2494</v>
      </c>
      <c r="D819" s="123">
        <v>537700</v>
      </c>
      <c r="E819" s="107" t="s">
        <v>171</v>
      </c>
      <c r="F819" s="218" t="s">
        <v>130</v>
      </c>
      <c r="G819" s="218" t="s">
        <v>154</v>
      </c>
      <c r="H819" s="108" t="s">
        <v>1772</v>
      </c>
      <c r="I819" s="107" t="s">
        <v>18</v>
      </c>
      <c r="J819" s="147">
        <v>25</v>
      </c>
      <c r="K819" s="107">
        <v>2020</v>
      </c>
      <c r="L819" s="147">
        <v>40</v>
      </c>
      <c r="M819" s="147">
        <v>60</v>
      </c>
      <c r="N819" s="107" t="s">
        <v>1773</v>
      </c>
      <c r="O819" s="107" t="s">
        <v>2019</v>
      </c>
      <c r="P819" s="107" t="s">
        <v>167</v>
      </c>
      <c r="Q819" s="107" t="s">
        <v>130</v>
      </c>
    </row>
    <row r="820" spans="1:17" ht="25.5" x14ac:dyDescent="0.25">
      <c r="A820" s="432"/>
      <c r="B820" s="419"/>
      <c r="C820" s="418"/>
      <c r="D820" s="198"/>
      <c r="E820" s="198"/>
      <c r="F820" s="218" t="s">
        <v>1774</v>
      </c>
      <c r="G820" s="218" t="s">
        <v>122</v>
      </c>
      <c r="H820" s="108" t="s">
        <v>1775</v>
      </c>
      <c r="I820" s="107" t="s">
        <v>18</v>
      </c>
      <c r="J820" s="147">
        <v>5</v>
      </c>
      <c r="K820" s="107">
        <v>2021</v>
      </c>
      <c r="L820" s="147">
        <v>15</v>
      </c>
      <c r="M820" s="147">
        <v>30</v>
      </c>
      <c r="N820" s="107" t="s">
        <v>127</v>
      </c>
      <c r="O820" s="93" t="s">
        <v>1600</v>
      </c>
      <c r="P820" s="107" t="s">
        <v>167</v>
      </c>
      <c r="Q820" s="107" t="s">
        <v>1774</v>
      </c>
    </row>
    <row r="821" spans="1:17" ht="25.5" x14ac:dyDescent="0.25">
      <c r="A821" s="432"/>
      <c r="B821" s="419"/>
      <c r="C821" s="418"/>
      <c r="D821" s="198"/>
      <c r="E821" s="198"/>
      <c r="F821" s="218" t="s">
        <v>107</v>
      </c>
      <c r="G821" s="218" t="s">
        <v>114</v>
      </c>
      <c r="H821" s="108" t="s">
        <v>2132</v>
      </c>
      <c r="I821" s="107" t="s">
        <v>18</v>
      </c>
      <c r="J821" s="147">
        <v>30</v>
      </c>
      <c r="K821" s="107">
        <v>2022</v>
      </c>
      <c r="L821" s="147">
        <v>40</v>
      </c>
      <c r="M821" s="147">
        <v>60</v>
      </c>
      <c r="N821" s="107" t="s">
        <v>107</v>
      </c>
      <c r="O821" s="107" t="s">
        <v>1776</v>
      </c>
      <c r="P821" s="107" t="s">
        <v>167</v>
      </c>
      <c r="Q821" s="107" t="s">
        <v>107</v>
      </c>
    </row>
    <row r="822" spans="1:17" ht="38.25" x14ac:dyDescent="0.25">
      <c r="A822" s="118" t="s">
        <v>378</v>
      </c>
      <c r="B822" s="107" t="s">
        <v>1777</v>
      </c>
      <c r="C822" s="108" t="s">
        <v>2495</v>
      </c>
      <c r="D822" s="198"/>
      <c r="E822" s="198"/>
      <c r="F822" s="107" t="s">
        <v>1778</v>
      </c>
      <c r="G822" s="107" t="s">
        <v>154</v>
      </c>
      <c r="H822" s="108" t="s">
        <v>2135</v>
      </c>
      <c r="I822" s="107" t="s">
        <v>30</v>
      </c>
      <c r="J822" s="147" t="s">
        <v>165</v>
      </c>
      <c r="K822" s="107" t="s">
        <v>165</v>
      </c>
      <c r="L822" s="147" t="s">
        <v>165</v>
      </c>
      <c r="M822" s="147" t="s">
        <v>165</v>
      </c>
      <c r="N822" s="107"/>
      <c r="O822" s="107" t="s">
        <v>37</v>
      </c>
      <c r="P822" s="107" t="s">
        <v>167</v>
      </c>
      <c r="Q822" s="107" t="s">
        <v>1778</v>
      </c>
    </row>
    <row r="823" spans="1:17" ht="25.5" x14ac:dyDescent="0.25">
      <c r="A823" s="432" t="s">
        <v>385</v>
      </c>
      <c r="B823" s="419" t="s">
        <v>1779</v>
      </c>
      <c r="C823" s="418" t="s">
        <v>2496</v>
      </c>
      <c r="D823" s="123">
        <v>200000</v>
      </c>
      <c r="E823" s="107" t="s">
        <v>17</v>
      </c>
      <c r="F823" s="218" t="s">
        <v>39</v>
      </c>
      <c r="G823" s="218" t="s">
        <v>154</v>
      </c>
      <c r="H823" s="108" t="s">
        <v>1780</v>
      </c>
      <c r="I823" s="107" t="s">
        <v>18</v>
      </c>
      <c r="J823" s="147">
        <v>0.4</v>
      </c>
      <c r="K823" s="107">
        <v>2021</v>
      </c>
      <c r="L823" s="147">
        <v>2</v>
      </c>
      <c r="M823" s="147">
        <v>4</v>
      </c>
      <c r="N823" s="107" t="s">
        <v>39</v>
      </c>
      <c r="O823" s="107" t="s">
        <v>37</v>
      </c>
      <c r="P823" s="107" t="s">
        <v>167</v>
      </c>
      <c r="Q823" s="107" t="s">
        <v>39</v>
      </c>
    </row>
    <row r="824" spans="1:17" ht="38.25" x14ac:dyDescent="0.25">
      <c r="A824" s="432"/>
      <c r="B824" s="419"/>
      <c r="C824" s="418"/>
      <c r="D824" s="95">
        <v>200000</v>
      </c>
      <c r="E824" s="107" t="s">
        <v>171</v>
      </c>
      <c r="F824" s="65" t="s">
        <v>136</v>
      </c>
      <c r="G824" s="65" t="s">
        <v>154</v>
      </c>
      <c r="H824" s="94" t="s">
        <v>1781</v>
      </c>
      <c r="I824" s="93" t="s">
        <v>18</v>
      </c>
      <c r="J824" s="31">
        <v>1</v>
      </c>
      <c r="K824" s="93">
        <v>2020</v>
      </c>
      <c r="L824" s="31">
        <v>2</v>
      </c>
      <c r="M824" s="31">
        <v>4</v>
      </c>
      <c r="N824" s="93" t="s">
        <v>136</v>
      </c>
      <c r="O824" s="93" t="s">
        <v>1782</v>
      </c>
      <c r="P824" s="93" t="s">
        <v>152</v>
      </c>
      <c r="Q824" s="93" t="s">
        <v>136</v>
      </c>
    </row>
    <row r="825" spans="1:17" x14ac:dyDescent="0.25">
      <c r="A825" s="432" t="s">
        <v>390</v>
      </c>
      <c r="B825" s="419" t="s">
        <v>1783</v>
      </c>
      <c r="C825" s="418" t="s">
        <v>2497</v>
      </c>
      <c r="D825" s="436">
        <v>500000</v>
      </c>
      <c r="E825" s="419" t="s">
        <v>17</v>
      </c>
      <c r="F825" s="419" t="s">
        <v>105</v>
      </c>
      <c r="G825" s="419" t="s">
        <v>154</v>
      </c>
      <c r="H825" s="108" t="s">
        <v>1784</v>
      </c>
      <c r="I825" s="107" t="s">
        <v>1785</v>
      </c>
      <c r="J825" s="147">
        <v>0.57699999999999996</v>
      </c>
      <c r="K825" s="107">
        <v>2019</v>
      </c>
      <c r="L825" s="147">
        <v>1</v>
      </c>
      <c r="M825" s="147">
        <v>2</v>
      </c>
      <c r="N825" s="107" t="s">
        <v>127</v>
      </c>
      <c r="O825" s="107" t="s">
        <v>43</v>
      </c>
      <c r="P825" s="107" t="s">
        <v>167</v>
      </c>
      <c r="Q825" s="107" t="s">
        <v>1786</v>
      </c>
    </row>
    <row r="826" spans="1:17" ht="63.75" x14ac:dyDescent="0.25">
      <c r="A826" s="432"/>
      <c r="B826" s="419"/>
      <c r="C826" s="418"/>
      <c r="D826" s="436"/>
      <c r="E826" s="419"/>
      <c r="F826" s="419"/>
      <c r="G826" s="419"/>
      <c r="H826" s="108" t="s">
        <v>1787</v>
      </c>
      <c r="I826" s="107" t="s">
        <v>1788</v>
      </c>
      <c r="J826" s="147">
        <v>93</v>
      </c>
      <c r="K826" s="107">
        <v>2019</v>
      </c>
      <c r="L826" s="147">
        <v>90</v>
      </c>
      <c r="M826" s="147">
        <v>80</v>
      </c>
      <c r="N826" s="107" t="s">
        <v>1789</v>
      </c>
      <c r="O826" s="107" t="s">
        <v>43</v>
      </c>
      <c r="P826" s="93" t="s">
        <v>152</v>
      </c>
      <c r="Q826" s="107" t="s">
        <v>105</v>
      </c>
    </row>
    <row r="827" spans="1:17" ht="76.5" x14ac:dyDescent="0.25">
      <c r="A827" s="118" t="s">
        <v>394</v>
      </c>
      <c r="B827" s="107" t="s">
        <v>1790</v>
      </c>
      <c r="C827" s="108" t="s">
        <v>2498</v>
      </c>
      <c r="D827" s="123">
        <v>5000</v>
      </c>
      <c r="E827" s="107" t="s">
        <v>171</v>
      </c>
      <c r="F827" s="107" t="s">
        <v>130</v>
      </c>
      <c r="G827" s="107" t="s">
        <v>154</v>
      </c>
      <c r="H827" s="108" t="s">
        <v>2155</v>
      </c>
      <c r="I827" s="107" t="s">
        <v>30</v>
      </c>
      <c r="J827" s="147">
        <v>3</v>
      </c>
      <c r="K827" s="107">
        <v>2021</v>
      </c>
      <c r="L827" s="147">
        <v>8</v>
      </c>
      <c r="M827" s="147">
        <v>15</v>
      </c>
      <c r="N827" s="107" t="s">
        <v>1768</v>
      </c>
      <c r="O827" s="107" t="s">
        <v>1791</v>
      </c>
      <c r="P827" s="107" t="s">
        <v>167</v>
      </c>
      <c r="Q827" s="107" t="s">
        <v>130</v>
      </c>
    </row>
    <row r="828" spans="1:17" ht="25.5" x14ac:dyDescent="0.25">
      <c r="A828" s="62">
        <v>3.2</v>
      </c>
      <c r="B828" s="15">
        <v>7.5</v>
      </c>
      <c r="C828" s="18" t="s">
        <v>2499</v>
      </c>
      <c r="D828" s="17">
        <f>SUM(D829:D833)</f>
        <v>551500</v>
      </c>
      <c r="E828" s="15"/>
      <c r="F828" s="15" t="s">
        <v>1083</v>
      </c>
      <c r="G828" s="15" t="s">
        <v>154</v>
      </c>
      <c r="H828" s="18" t="s">
        <v>1792</v>
      </c>
      <c r="I828" s="15" t="s">
        <v>278</v>
      </c>
      <c r="J828" s="146">
        <v>2.37</v>
      </c>
      <c r="K828" s="15">
        <v>2018</v>
      </c>
      <c r="L828" s="146">
        <v>2.6</v>
      </c>
      <c r="M828" s="146">
        <v>3</v>
      </c>
      <c r="N828" s="15" t="s">
        <v>1793</v>
      </c>
      <c r="O828" s="15" t="s">
        <v>1794</v>
      </c>
      <c r="P828" s="15" t="s">
        <v>167</v>
      </c>
      <c r="Q828" s="15" t="s">
        <v>140</v>
      </c>
    </row>
    <row r="829" spans="1:17" ht="191.25" x14ac:dyDescent="0.25">
      <c r="A829" s="118" t="s">
        <v>654</v>
      </c>
      <c r="B829" s="107" t="s">
        <v>1795</v>
      </c>
      <c r="C829" s="13" t="s">
        <v>2500</v>
      </c>
      <c r="D829" s="95">
        <v>1500</v>
      </c>
      <c r="E829" s="107" t="s">
        <v>171</v>
      </c>
      <c r="F829" s="93" t="s">
        <v>136</v>
      </c>
      <c r="G829" s="93" t="s">
        <v>154</v>
      </c>
      <c r="H829" s="94" t="s">
        <v>1796</v>
      </c>
      <c r="I829" s="93" t="s">
        <v>18</v>
      </c>
      <c r="J829" s="31">
        <v>2.5</v>
      </c>
      <c r="K829" s="93">
        <v>2020</v>
      </c>
      <c r="L829" s="31">
        <v>2.7</v>
      </c>
      <c r="M829" s="31">
        <v>3.2</v>
      </c>
      <c r="N829" s="93" t="s">
        <v>1797</v>
      </c>
      <c r="O829" s="93" t="s">
        <v>1798</v>
      </c>
      <c r="P829" s="107" t="s">
        <v>167</v>
      </c>
      <c r="Q829" s="93" t="s">
        <v>136</v>
      </c>
    </row>
    <row r="830" spans="1:17" ht="25.5" x14ac:dyDescent="0.25">
      <c r="A830" s="432" t="s">
        <v>992</v>
      </c>
      <c r="B830" s="419" t="s">
        <v>1799</v>
      </c>
      <c r="C830" s="418" t="s">
        <v>2501</v>
      </c>
      <c r="D830" s="123">
        <v>50000</v>
      </c>
      <c r="E830" s="107" t="s">
        <v>17</v>
      </c>
      <c r="F830" s="107" t="s">
        <v>111</v>
      </c>
      <c r="G830" s="107" t="s">
        <v>154</v>
      </c>
      <c r="H830" s="108" t="s">
        <v>1800</v>
      </c>
      <c r="I830" s="107" t="s">
        <v>30</v>
      </c>
      <c r="J830" s="147"/>
      <c r="K830" s="107"/>
      <c r="L830" s="147"/>
      <c r="M830" s="147"/>
      <c r="N830" s="107" t="s">
        <v>111</v>
      </c>
      <c r="O830" s="107" t="s">
        <v>900</v>
      </c>
      <c r="P830" s="107" t="s">
        <v>167</v>
      </c>
      <c r="Q830" s="107" t="s">
        <v>111</v>
      </c>
    </row>
    <row r="831" spans="1:17" ht="25.5" x14ac:dyDescent="0.25">
      <c r="A831" s="432"/>
      <c r="B831" s="419"/>
      <c r="C831" s="418"/>
      <c r="D831" s="123">
        <v>100000</v>
      </c>
      <c r="E831" s="107" t="s">
        <v>17</v>
      </c>
      <c r="F831" s="107" t="s">
        <v>111</v>
      </c>
      <c r="G831" s="107" t="s">
        <v>139</v>
      </c>
      <c r="H831" s="108" t="s">
        <v>1801</v>
      </c>
      <c r="I831" s="107" t="s">
        <v>278</v>
      </c>
      <c r="J831" s="147">
        <v>43.3</v>
      </c>
      <c r="K831" s="107">
        <v>2019</v>
      </c>
      <c r="L831" s="147">
        <v>50</v>
      </c>
      <c r="M831" s="147">
        <v>60</v>
      </c>
      <c r="N831" s="107" t="s">
        <v>109</v>
      </c>
      <c r="O831" s="93" t="s">
        <v>37</v>
      </c>
      <c r="P831" s="107" t="s">
        <v>167</v>
      </c>
      <c r="Q831" s="107" t="s">
        <v>111</v>
      </c>
    </row>
    <row r="832" spans="1:17" x14ac:dyDescent="0.25">
      <c r="A832" s="432"/>
      <c r="B832" s="419"/>
      <c r="C832" s="418"/>
      <c r="D832" s="123">
        <v>200000</v>
      </c>
      <c r="E832" s="107" t="s">
        <v>17</v>
      </c>
      <c r="F832" s="107" t="s">
        <v>111</v>
      </c>
      <c r="G832" s="107" t="s">
        <v>154</v>
      </c>
      <c r="H832" s="108" t="s">
        <v>1802</v>
      </c>
      <c r="I832" s="107" t="s">
        <v>278</v>
      </c>
      <c r="J832" s="147">
        <v>34.700000000000003</v>
      </c>
      <c r="K832" s="107">
        <v>2019</v>
      </c>
      <c r="L832" s="147">
        <v>40</v>
      </c>
      <c r="M832" s="147">
        <v>50</v>
      </c>
      <c r="N832" s="107" t="s">
        <v>109</v>
      </c>
      <c r="O832" s="93" t="s">
        <v>37</v>
      </c>
      <c r="P832" s="93" t="s">
        <v>167</v>
      </c>
      <c r="Q832" s="93" t="s">
        <v>109</v>
      </c>
    </row>
    <row r="833" spans="1:17" ht="25.5" x14ac:dyDescent="0.25">
      <c r="A833" s="432"/>
      <c r="B833" s="419"/>
      <c r="C833" s="418"/>
      <c r="D833" s="123">
        <v>200000</v>
      </c>
      <c r="E833" s="107" t="s">
        <v>17</v>
      </c>
      <c r="F833" s="107" t="s">
        <v>111</v>
      </c>
      <c r="G833" s="107" t="s">
        <v>154</v>
      </c>
      <c r="H833" s="108" t="s">
        <v>1803</v>
      </c>
      <c r="I833" s="107" t="s">
        <v>278</v>
      </c>
      <c r="J833" s="147">
        <v>41.4</v>
      </c>
      <c r="K833" s="107">
        <v>2019</v>
      </c>
      <c r="L833" s="147">
        <v>50</v>
      </c>
      <c r="M833" s="147">
        <v>60</v>
      </c>
      <c r="N833" s="107" t="s">
        <v>109</v>
      </c>
      <c r="O833" s="93" t="s">
        <v>37</v>
      </c>
      <c r="P833" s="107" t="s">
        <v>167</v>
      </c>
      <c r="Q833" s="107" t="s">
        <v>111</v>
      </c>
    </row>
    <row r="834" spans="1:17" ht="51" x14ac:dyDescent="0.25">
      <c r="A834" s="62">
        <v>4</v>
      </c>
      <c r="B834" s="15">
        <v>2</v>
      </c>
      <c r="C834" s="18" t="s">
        <v>1804</v>
      </c>
      <c r="D834" s="17">
        <f>SUM(D835,D844)</f>
        <v>995493.26</v>
      </c>
      <c r="E834" s="15"/>
      <c r="F834" s="15"/>
      <c r="G834" s="15"/>
      <c r="H834" s="18" t="s">
        <v>1805</v>
      </c>
      <c r="I834" s="15" t="s">
        <v>18</v>
      </c>
      <c r="J834" s="146">
        <v>0.18</v>
      </c>
      <c r="K834" s="15">
        <v>2018</v>
      </c>
      <c r="L834" s="146">
        <v>2.5</v>
      </c>
      <c r="M834" s="146">
        <v>3</v>
      </c>
      <c r="N834" s="107" t="s">
        <v>127</v>
      </c>
      <c r="O834" s="107" t="s">
        <v>900</v>
      </c>
      <c r="P834" s="107" t="s">
        <v>167</v>
      </c>
      <c r="Q834" s="107" t="s">
        <v>108</v>
      </c>
    </row>
    <row r="835" spans="1:17" ht="63.75" x14ac:dyDescent="0.25">
      <c r="A835" s="62">
        <v>4.0999999999999996</v>
      </c>
      <c r="B835" s="15">
        <v>2.4</v>
      </c>
      <c r="C835" s="18" t="s">
        <v>1806</v>
      </c>
      <c r="D835" s="17">
        <f>SUM(D836:D843)</f>
        <v>854493.26</v>
      </c>
      <c r="E835" s="15"/>
      <c r="F835" s="15" t="s">
        <v>925</v>
      </c>
      <c r="G835" s="15" t="s">
        <v>154</v>
      </c>
      <c r="H835" s="18" t="s">
        <v>1807</v>
      </c>
      <c r="I835" s="15" t="s">
        <v>18</v>
      </c>
      <c r="J835" s="146">
        <v>4.7</v>
      </c>
      <c r="K835" s="15">
        <v>2021</v>
      </c>
      <c r="L835" s="146">
        <v>6</v>
      </c>
      <c r="M835" s="146">
        <v>9</v>
      </c>
      <c r="N835" s="192" t="s">
        <v>2589</v>
      </c>
      <c r="O835" s="15" t="s">
        <v>37</v>
      </c>
      <c r="P835" s="15" t="s">
        <v>167</v>
      </c>
      <c r="Q835" s="15" t="s">
        <v>1808</v>
      </c>
    </row>
    <row r="836" spans="1:17" ht="63.75" x14ac:dyDescent="0.25">
      <c r="A836" s="118" t="s">
        <v>415</v>
      </c>
      <c r="B836" s="107" t="s">
        <v>1809</v>
      </c>
      <c r="C836" s="108" t="s">
        <v>2502</v>
      </c>
      <c r="D836" s="123">
        <v>10000</v>
      </c>
      <c r="E836" s="107" t="s">
        <v>17</v>
      </c>
      <c r="F836" s="107" t="s">
        <v>108</v>
      </c>
      <c r="G836" s="107" t="s">
        <v>154</v>
      </c>
      <c r="H836" s="94" t="s">
        <v>2151</v>
      </c>
      <c r="I836" s="107" t="s">
        <v>30</v>
      </c>
      <c r="J836" s="147">
        <v>743</v>
      </c>
      <c r="K836" s="107">
        <v>2021</v>
      </c>
      <c r="L836" s="147">
        <v>960</v>
      </c>
      <c r="M836" s="147">
        <v>1240</v>
      </c>
      <c r="N836" s="107" t="s">
        <v>108</v>
      </c>
      <c r="O836" s="107" t="s">
        <v>900</v>
      </c>
      <c r="P836" s="107" t="s">
        <v>167</v>
      </c>
      <c r="Q836" s="107" t="s">
        <v>108</v>
      </c>
    </row>
    <row r="837" spans="1:17" ht="63.75" x14ac:dyDescent="0.25">
      <c r="A837" s="118" t="s">
        <v>421</v>
      </c>
      <c r="B837" s="107" t="s">
        <v>1810</v>
      </c>
      <c r="C837" s="108" t="s">
        <v>2503</v>
      </c>
      <c r="D837" s="123">
        <v>225000</v>
      </c>
      <c r="E837" s="107" t="s">
        <v>17</v>
      </c>
      <c r="F837" s="107" t="s">
        <v>2738</v>
      </c>
      <c r="G837" s="107" t="s">
        <v>154</v>
      </c>
      <c r="H837" s="108" t="s">
        <v>2148</v>
      </c>
      <c r="I837" s="107" t="s">
        <v>30</v>
      </c>
      <c r="J837" s="147">
        <v>0</v>
      </c>
      <c r="K837" s="107">
        <v>2022</v>
      </c>
      <c r="L837" s="147">
        <v>5</v>
      </c>
      <c r="M837" s="147">
        <v>11</v>
      </c>
      <c r="N837" s="107" t="s">
        <v>108</v>
      </c>
      <c r="O837" s="107" t="s">
        <v>900</v>
      </c>
      <c r="P837" s="107" t="s">
        <v>167</v>
      </c>
      <c r="Q837" s="107" t="s">
        <v>108</v>
      </c>
    </row>
    <row r="838" spans="1:17" ht="51" x14ac:dyDescent="0.25">
      <c r="A838" s="118" t="s">
        <v>424</v>
      </c>
      <c r="B838" s="107" t="s">
        <v>1811</v>
      </c>
      <c r="C838" s="108" t="s">
        <v>2504</v>
      </c>
      <c r="D838" s="123">
        <v>5000</v>
      </c>
      <c r="E838" s="107" t="s">
        <v>17</v>
      </c>
      <c r="F838" s="107" t="s">
        <v>108</v>
      </c>
      <c r="G838" s="107" t="s">
        <v>122</v>
      </c>
      <c r="H838" s="108" t="s">
        <v>1812</v>
      </c>
      <c r="I838" s="107" t="s">
        <v>617</v>
      </c>
      <c r="J838" s="147" t="s">
        <v>165</v>
      </c>
      <c r="K838" s="107" t="s">
        <v>165</v>
      </c>
      <c r="L838" s="147" t="s">
        <v>165</v>
      </c>
      <c r="M838" s="147" t="s">
        <v>165</v>
      </c>
      <c r="N838" s="107"/>
      <c r="O838" s="107" t="s">
        <v>37</v>
      </c>
      <c r="P838" s="107" t="s">
        <v>167</v>
      </c>
      <c r="Q838" s="107" t="s">
        <v>108</v>
      </c>
    </row>
    <row r="839" spans="1:17" ht="38.25" x14ac:dyDescent="0.25">
      <c r="A839" s="118" t="s">
        <v>430</v>
      </c>
      <c r="B839" s="107" t="s">
        <v>2460</v>
      </c>
      <c r="C839" s="194" t="s">
        <v>2505</v>
      </c>
      <c r="D839" s="123">
        <v>10000</v>
      </c>
      <c r="E839" s="107" t="s">
        <v>171</v>
      </c>
      <c r="F839" s="107" t="s">
        <v>1590</v>
      </c>
      <c r="G839" s="107" t="s">
        <v>154</v>
      </c>
      <c r="H839" s="108" t="s">
        <v>1813</v>
      </c>
      <c r="I839" s="107" t="s">
        <v>617</v>
      </c>
      <c r="J839" s="147">
        <v>0</v>
      </c>
      <c r="K839" s="107">
        <v>2021</v>
      </c>
      <c r="L839" s="147">
        <v>4000</v>
      </c>
      <c r="M839" s="147">
        <v>10000</v>
      </c>
      <c r="N839" s="93"/>
      <c r="O839" s="93"/>
      <c r="P839" s="93"/>
      <c r="Q839" s="93"/>
    </row>
    <row r="840" spans="1:17" ht="25.5" x14ac:dyDescent="0.25">
      <c r="A840" s="121" t="s">
        <v>839</v>
      </c>
      <c r="B840" s="93" t="s">
        <v>90</v>
      </c>
      <c r="C840" s="94" t="s">
        <v>2507</v>
      </c>
      <c r="D840" s="95">
        <v>122065.95</v>
      </c>
      <c r="E840" s="93" t="s">
        <v>17</v>
      </c>
      <c r="F840" s="93" t="s">
        <v>136</v>
      </c>
      <c r="G840" s="93" t="s">
        <v>154</v>
      </c>
      <c r="H840" s="94" t="s">
        <v>2146</v>
      </c>
      <c r="I840" s="93" t="s">
        <v>30</v>
      </c>
      <c r="J840" s="31">
        <v>0</v>
      </c>
      <c r="K840" s="93">
        <v>2022</v>
      </c>
      <c r="L840" s="31">
        <v>0</v>
      </c>
      <c r="M840" s="31">
        <v>1</v>
      </c>
      <c r="N840" s="93" t="s">
        <v>136</v>
      </c>
      <c r="O840" s="93"/>
      <c r="P840" s="93" t="s">
        <v>167</v>
      </c>
      <c r="Q840" s="93" t="s">
        <v>136</v>
      </c>
    </row>
    <row r="841" spans="1:17" ht="25.5" x14ac:dyDescent="0.25">
      <c r="A841" s="118" t="s">
        <v>692</v>
      </c>
      <c r="B841" s="107" t="s">
        <v>1814</v>
      </c>
      <c r="C841" s="94" t="s">
        <v>2508</v>
      </c>
      <c r="D841" s="95">
        <v>427312.5</v>
      </c>
      <c r="E841" s="93" t="s">
        <v>209</v>
      </c>
      <c r="F841" s="93" t="s">
        <v>136</v>
      </c>
      <c r="G841" s="93" t="s">
        <v>154</v>
      </c>
      <c r="H841" s="94" t="s">
        <v>2144</v>
      </c>
      <c r="I841" s="93" t="s">
        <v>30</v>
      </c>
      <c r="J841" s="31">
        <v>0</v>
      </c>
      <c r="K841" s="93">
        <v>2021</v>
      </c>
      <c r="L841" s="31">
        <v>0</v>
      </c>
      <c r="M841" s="31">
        <v>1</v>
      </c>
      <c r="N841" s="93" t="s">
        <v>136</v>
      </c>
      <c r="O841" s="107" t="s">
        <v>37</v>
      </c>
      <c r="P841" s="93" t="s">
        <v>167</v>
      </c>
      <c r="Q841" s="93" t="s">
        <v>136</v>
      </c>
    </row>
    <row r="842" spans="1:17" ht="63.75" x14ac:dyDescent="0.25">
      <c r="A842" s="118"/>
      <c r="B842" s="107" t="s">
        <v>1814</v>
      </c>
      <c r="C842" s="94" t="s">
        <v>2562</v>
      </c>
      <c r="D842" s="95">
        <v>28914.81</v>
      </c>
      <c r="E842" s="107" t="s">
        <v>171</v>
      </c>
      <c r="F842" s="93" t="s">
        <v>136</v>
      </c>
      <c r="G842" s="95" t="s">
        <v>2564</v>
      </c>
      <c r="H842" s="64" t="s">
        <v>2139</v>
      </c>
      <c r="I842" s="95" t="s">
        <v>30</v>
      </c>
      <c r="J842" s="31">
        <v>0</v>
      </c>
      <c r="K842" s="140">
        <v>2021</v>
      </c>
      <c r="L842" s="31">
        <v>1</v>
      </c>
      <c r="M842" s="31">
        <v>1</v>
      </c>
      <c r="N842" s="95" t="s">
        <v>263</v>
      </c>
      <c r="O842" s="95" t="s">
        <v>263</v>
      </c>
      <c r="P842" s="95" t="s">
        <v>263</v>
      </c>
      <c r="Q842" s="95" t="s">
        <v>136</v>
      </c>
    </row>
    <row r="843" spans="1:17" ht="76.5" x14ac:dyDescent="0.25">
      <c r="A843" s="121">
        <v>2.2999999999999998</v>
      </c>
      <c r="B843" s="93" t="s">
        <v>790</v>
      </c>
      <c r="C843" s="94" t="s">
        <v>2509</v>
      </c>
      <c r="D843" s="95">
        <v>26200</v>
      </c>
      <c r="E843" s="93" t="s">
        <v>379</v>
      </c>
      <c r="F843" s="93" t="s">
        <v>105</v>
      </c>
      <c r="G843" s="93" t="s">
        <v>224</v>
      </c>
      <c r="H843" s="94" t="s">
        <v>2140</v>
      </c>
      <c r="I843" s="93" t="s">
        <v>30</v>
      </c>
      <c r="J843" s="31">
        <v>3</v>
      </c>
      <c r="K843" s="93">
        <v>2021</v>
      </c>
      <c r="L843" s="31">
        <v>10</v>
      </c>
      <c r="M843" s="31">
        <v>20</v>
      </c>
      <c r="N843" s="93" t="s">
        <v>108</v>
      </c>
      <c r="O843" s="93" t="s">
        <v>208</v>
      </c>
      <c r="P843" s="93" t="s">
        <v>167</v>
      </c>
      <c r="Q843" s="93" t="s">
        <v>108</v>
      </c>
    </row>
    <row r="844" spans="1:17" ht="51" x14ac:dyDescent="0.25">
      <c r="A844" s="62">
        <v>4.2</v>
      </c>
      <c r="B844" s="15">
        <v>7.5</v>
      </c>
      <c r="C844" s="18" t="s">
        <v>2510</v>
      </c>
      <c r="D844" s="17">
        <f>SUM(D845:D849)</f>
        <v>141000</v>
      </c>
      <c r="E844" s="15"/>
      <c r="F844" s="15" t="s">
        <v>2739</v>
      </c>
      <c r="G844" s="15" t="s">
        <v>322</v>
      </c>
      <c r="H844" s="18" t="s">
        <v>1815</v>
      </c>
      <c r="I844" s="15" t="s">
        <v>278</v>
      </c>
      <c r="J844" s="146">
        <v>34.200000000000003</v>
      </c>
      <c r="K844" s="15">
        <v>2021</v>
      </c>
      <c r="L844" s="146">
        <v>38</v>
      </c>
      <c r="M844" s="146">
        <v>40</v>
      </c>
      <c r="N844" s="15" t="s">
        <v>1816</v>
      </c>
      <c r="O844" s="15" t="s">
        <v>37</v>
      </c>
      <c r="P844" s="15" t="s">
        <v>167</v>
      </c>
      <c r="Q844" s="15" t="s">
        <v>108</v>
      </c>
    </row>
    <row r="845" spans="1:17" ht="76.5" x14ac:dyDescent="0.25">
      <c r="A845" s="107" t="s">
        <v>681</v>
      </c>
      <c r="B845" s="107" t="s">
        <v>1817</v>
      </c>
      <c r="C845" s="108" t="s">
        <v>2511</v>
      </c>
      <c r="D845" s="95">
        <v>12500</v>
      </c>
      <c r="E845" s="107" t="s">
        <v>17</v>
      </c>
      <c r="F845" s="107" t="s">
        <v>108</v>
      </c>
      <c r="G845" s="107" t="s">
        <v>154</v>
      </c>
      <c r="H845" s="94" t="s">
        <v>1818</v>
      </c>
      <c r="I845" s="93" t="s">
        <v>30</v>
      </c>
      <c r="J845" s="31">
        <v>81</v>
      </c>
      <c r="K845" s="93">
        <v>2020</v>
      </c>
      <c r="L845" s="31">
        <v>100</v>
      </c>
      <c r="M845" s="31">
        <v>150</v>
      </c>
      <c r="N845" s="93" t="s">
        <v>127</v>
      </c>
      <c r="O845" s="93" t="s">
        <v>43</v>
      </c>
      <c r="P845" s="107" t="s">
        <v>167</v>
      </c>
      <c r="Q845" s="107" t="s">
        <v>1819</v>
      </c>
    </row>
    <row r="846" spans="1:17" ht="38.25" x14ac:dyDescent="0.25">
      <c r="A846" s="107" t="s">
        <v>685</v>
      </c>
      <c r="B846" s="107" t="s">
        <v>1820</v>
      </c>
      <c r="C846" s="108" t="s">
        <v>2512</v>
      </c>
      <c r="D846" s="95">
        <v>12500</v>
      </c>
      <c r="E846" s="107" t="s">
        <v>17</v>
      </c>
      <c r="F846" s="107" t="s">
        <v>108</v>
      </c>
      <c r="G846" s="107" t="s">
        <v>154</v>
      </c>
      <c r="H846" s="94" t="s">
        <v>1821</v>
      </c>
      <c r="I846" s="93" t="s">
        <v>30</v>
      </c>
      <c r="J846" s="31">
        <v>188</v>
      </c>
      <c r="K846" s="93">
        <v>2021</v>
      </c>
      <c r="L846" s="31">
        <v>350</v>
      </c>
      <c r="M846" s="31">
        <v>670</v>
      </c>
      <c r="N846" s="93" t="s">
        <v>131</v>
      </c>
      <c r="O846" s="93" t="s">
        <v>131</v>
      </c>
      <c r="P846" s="107" t="s">
        <v>167</v>
      </c>
      <c r="Q846" s="107" t="s">
        <v>108</v>
      </c>
    </row>
    <row r="847" spans="1:17" x14ac:dyDescent="0.25">
      <c r="A847" s="419" t="s">
        <v>689</v>
      </c>
      <c r="B847" s="419" t="s">
        <v>1822</v>
      </c>
      <c r="C847" s="418" t="s">
        <v>2513</v>
      </c>
      <c r="D847" s="95">
        <v>15000</v>
      </c>
      <c r="E847" s="107" t="s">
        <v>17</v>
      </c>
      <c r="F847" s="419" t="s">
        <v>108</v>
      </c>
      <c r="G847" s="419" t="s">
        <v>154</v>
      </c>
      <c r="H847" s="94" t="s">
        <v>1823</v>
      </c>
      <c r="I847" s="93" t="s">
        <v>30</v>
      </c>
      <c r="J847" s="31">
        <v>1663</v>
      </c>
      <c r="K847" s="93">
        <v>2020</v>
      </c>
      <c r="L847" s="31">
        <v>2000</v>
      </c>
      <c r="M847" s="31">
        <v>2500</v>
      </c>
      <c r="N847" s="93" t="s">
        <v>131</v>
      </c>
      <c r="O847" s="93" t="s">
        <v>37</v>
      </c>
      <c r="P847" s="107" t="s">
        <v>167</v>
      </c>
      <c r="Q847" s="107" t="s">
        <v>108</v>
      </c>
    </row>
    <row r="848" spans="1:17" ht="25.5" x14ac:dyDescent="0.25">
      <c r="A848" s="419"/>
      <c r="B848" s="419"/>
      <c r="C848" s="418"/>
      <c r="D848" s="95">
        <v>100000</v>
      </c>
      <c r="E848" s="107" t="s">
        <v>17</v>
      </c>
      <c r="F848" s="419"/>
      <c r="G848" s="419"/>
      <c r="H848" s="108" t="s">
        <v>1824</v>
      </c>
      <c r="I848" s="107" t="s">
        <v>278</v>
      </c>
      <c r="J848" s="147">
        <v>19.600000000000001</v>
      </c>
      <c r="K848" s="107">
        <v>2019</v>
      </c>
      <c r="L848" s="147">
        <v>30</v>
      </c>
      <c r="M848" s="147">
        <v>45</v>
      </c>
      <c r="N848" s="107" t="s">
        <v>109</v>
      </c>
      <c r="O848" s="107" t="s">
        <v>37</v>
      </c>
      <c r="P848" s="107" t="s">
        <v>167</v>
      </c>
      <c r="Q848" s="107" t="s">
        <v>109</v>
      </c>
    </row>
    <row r="849" spans="1:17" ht="178.5" x14ac:dyDescent="0.25">
      <c r="A849" s="107"/>
      <c r="B849" s="107" t="s">
        <v>1825</v>
      </c>
      <c r="C849" s="94" t="s">
        <v>2565</v>
      </c>
      <c r="D849" s="95">
        <v>1000</v>
      </c>
      <c r="E849" s="95" t="s">
        <v>17</v>
      </c>
      <c r="F849" s="95" t="s">
        <v>136</v>
      </c>
      <c r="G849" s="95" t="s">
        <v>122</v>
      </c>
      <c r="H849" s="95" t="s">
        <v>2740</v>
      </c>
      <c r="I849" s="95" t="s">
        <v>30</v>
      </c>
      <c r="J849" s="31">
        <v>0</v>
      </c>
      <c r="K849" s="140">
        <v>2022</v>
      </c>
      <c r="L849" s="31">
        <v>1</v>
      </c>
      <c r="M849" s="31">
        <v>1</v>
      </c>
      <c r="N849" s="95" t="s">
        <v>1826</v>
      </c>
      <c r="O849" s="95" t="s">
        <v>1692</v>
      </c>
      <c r="P849" s="95" t="s">
        <v>167</v>
      </c>
      <c r="Q849" s="95" t="s">
        <v>136</v>
      </c>
    </row>
    <row r="850" spans="1:17" x14ac:dyDescent="0.25">
      <c r="A850" s="93"/>
      <c r="B850" s="93"/>
      <c r="C850" s="94" t="s">
        <v>523</v>
      </c>
      <c r="D850" s="95">
        <f>SUM(D834,D815,D791,D780)</f>
        <v>3820474.46</v>
      </c>
      <c r="E850" s="93"/>
      <c r="F850" s="93"/>
      <c r="G850" s="93"/>
      <c r="H850" s="94"/>
      <c r="I850" s="93"/>
      <c r="J850" s="31"/>
      <c r="K850" s="93"/>
      <c r="L850" s="31"/>
      <c r="M850" s="31"/>
      <c r="N850" s="93"/>
      <c r="O850" s="93"/>
      <c r="P850" s="93"/>
      <c r="Q850" s="93"/>
    </row>
    <row r="851" spans="1:17" x14ac:dyDescent="0.25">
      <c r="A851" s="93"/>
      <c r="B851" s="93"/>
      <c r="C851" s="94" t="s">
        <v>48</v>
      </c>
      <c r="D851" s="95">
        <v>4</v>
      </c>
      <c r="E851" s="93"/>
      <c r="F851" s="93"/>
      <c r="G851" s="93"/>
      <c r="H851" s="94"/>
      <c r="I851" s="93"/>
      <c r="J851" s="31"/>
      <c r="K851" s="93"/>
      <c r="L851" s="31"/>
      <c r="M851" s="31"/>
      <c r="N851" s="93"/>
      <c r="O851" s="93"/>
      <c r="P851" s="93"/>
      <c r="Q851" s="93"/>
    </row>
    <row r="852" spans="1:17" x14ac:dyDescent="0.25">
      <c r="A852" s="96"/>
      <c r="B852" s="96"/>
      <c r="C852" s="94" t="s">
        <v>49</v>
      </c>
      <c r="D852" s="95">
        <v>9</v>
      </c>
      <c r="E852" s="93"/>
      <c r="F852" s="93"/>
      <c r="G852" s="93"/>
      <c r="H852" s="94"/>
      <c r="I852" s="93"/>
      <c r="J852" s="31"/>
      <c r="K852" s="93"/>
      <c r="L852" s="31"/>
      <c r="M852" s="31"/>
      <c r="N852" s="93"/>
      <c r="O852" s="93"/>
      <c r="P852" s="93"/>
      <c r="Q852" s="93"/>
    </row>
    <row r="853" spans="1:17" x14ac:dyDescent="0.25">
      <c r="A853" s="93"/>
      <c r="B853" s="93"/>
      <c r="C853" s="94" t="s">
        <v>50</v>
      </c>
      <c r="D853" s="95">
        <v>40</v>
      </c>
      <c r="E853" s="93"/>
      <c r="F853" s="93"/>
      <c r="G853" s="93"/>
      <c r="H853" s="94"/>
      <c r="I853" s="93"/>
      <c r="J853" s="31"/>
      <c r="K853" s="93"/>
      <c r="L853" s="31"/>
      <c r="M853" s="31"/>
      <c r="N853" s="93"/>
      <c r="O853" s="93"/>
      <c r="P853" s="93"/>
      <c r="Q853" s="93"/>
    </row>
    <row r="854" spans="1:17" x14ac:dyDescent="0.25">
      <c r="A854" s="93"/>
      <c r="B854" s="93"/>
      <c r="C854" s="94" t="s">
        <v>3</v>
      </c>
      <c r="D854" s="95">
        <v>70</v>
      </c>
      <c r="E854" s="93"/>
      <c r="F854" s="93"/>
      <c r="G854" s="93"/>
      <c r="H854" s="94"/>
      <c r="I854" s="93"/>
      <c r="J854" s="31"/>
      <c r="K854" s="93"/>
      <c r="L854" s="31"/>
      <c r="M854" s="31"/>
      <c r="N854" s="93"/>
      <c r="O854" s="93"/>
      <c r="P854" s="93"/>
      <c r="Q854" s="93"/>
    </row>
  </sheetData>
  <autoFilter ref="A5:R5"/>
  <mergeCells count="1081">
    <mergeCell ref="A817:A818"/>
    <mergeCell ref="C817:C818"/>
    <mergeCell ref="D817:D818"/>
    <mergeCell ref="A819:A821"/>
    <mergeCell ref="B819:B821"/>
    <mergeCell ref="C819:C821"/>
    <mergeCell ref="G806:G808"/>
    <mergeCell ref="A807:A808"/>
    <mergeCell ref="A810:A812"/>
    <mergeCell ref="B810:B812"/>
    <mergeCell ref="C810:C812"/>
    <mergeCell ref="D810:D812"/>
    <mergeCell ref="E810:E812"/>
    <mergeCell ref="C806:C808"/>
    <mergeCell ref="D806:D808"/>
    <mergeCell ref="E806:E808"/>
    <mergeCell ref="F806:F808"/>
    <mergeCell ref="G789:G790"/>
    <mergeCell ref="A796:A798"/>
    <mergeCell ref="B796:B798"/>
    <mergeCell ref="C796:C798"/>
    <mergeCell ref="A789:A790"/>
    <mergeCell ref="B789:B790"/>
    <mergeCell ref="C789:C790"/>
    <mergeCell ref="D789:D790"/>
    <mergeCell ref="E789:E790"/>
    <mergeCell ref="F789:F790"/>
    <mergeCell ref="A847:A848"/>
    <mergeCell ref="B847:B848"/>
    <mergeCell ref="C847:C848"/>
    <mergeCell ref="F847:F848"/>
    <mergeCell ref="G847:G848"/>
    <mergeCell ref="D825:D826"/>
    <mergeCell ref="E825:E826"/>
    <mergeCell ref="F825:F826"/>
    <mergeCell ref="G825:G826"/>
    <mergeCell ref="A830:A833"/>
    <mergeCell ref="B830:B833"/>
    <mergeCell ref="C830:C833"/>
    <mergeCell ref="A823:A824"/>
    <mergeCell ref="B823:B824"/>
    <mergeCell ref="C823:C824"/>
    <mergeCell ref="A825:A826"/>
    <mergeCell ref="B825:B826"/>
    <mergeCell ref="C825:C826"/>
    <mergeCell ref="G810:G812"/>
    <mergeCell ref="F810:F812"/>
    <mergeCell ref="A802:A803"/>
    <mergeCell ref="B802:B803"/>
    <mergeCell ref="F780:F781"/>
    <mergeCell ref="G780:G781"/>
    <mergeCell ref="I777:I778"/>
    <mergeCell ref="J777:K777"/>
    <mergeCell ref="L777:M777"/>
    <mergeCell ref="N777:N778"/>
    <mergeCell ref="O777:O778"/>
    <mergeCell ref="P777:P778"/>
    <mergeCell ref="N774:Q774"/>
    <mergeCell ref="C775:Q775"/>
    <mergeCell ref="C776:Q776"/>
    <mergeCell ref="A777:A778"/>
    <mergeCell ref="B777:B778"/>
    <mergeCell ref="C777:C778"/>
    <mergeCell ref="D777:D778"/>
    <mergeCell ref="E777:E778"/>
    <mergeCell ref="F777:G777"/>
    <mergeCell ref="H777:H778"/>
    <mergeCell ref="C802:C803"/>
    <mergeCell ref="F802:F803"/>
    <mergeCell ref="G802:G803"/>
    <mergeCell ref="B806:B808"/>
    <mergeCell ref="Q734:Q737"/>
    <mergeCell ref="A751:A753"/>
    <mergeCell ref="B751:B753"/>
    <mergeCell ref="C751:C753"/>
    <mergeCell ref="D751:D753"/>
    <mergeCell ref="E751:E753"/>
    <mergeCell ref="F751:F753"/>
    <mergeCell ref="G751:G753"/>
    <mergeCell ref="I751:I753"/>
    <mergeCell ref="K751:K753"/>
    <mergeCell ref="G734:G737"/>
    <mergeCell ref="I734:I737"/>
    <mergeCell ref="K734:K737"/>
    <mergeCell ref="N734:N737"/>
    <mergeCell ref="O734:O737"/>
    <mergeCell ref="P734:P737"/>
    <mergeCell ref="A734:A737"/>
    <mergeCell ref="B734:B737"/>
    <mergeCell ref="C734:C737"/>
    <mergeCell ref="D734:D737"/>
    <mergeCell ref="E734:E737"/>
    <mergeCell ref="F734:F737"/>
    <mergeCell ref="Q777:Q778"/>
    <mergeCell ref="A780:A781"/>
    <mergeCell ref="B780:B781"/>
    <mergeCell ref="C780:C781"/>
    <mergeCell ref="D780:D781"/>
    <mergeCell ref="E780:E781"/>
    <mergeCell ref="A705:A706"/>
    <mergeCell ref="B705:B706"/>
    <mergeCell ref="C705:C706"/>
    <mergeCell ref="A707:A709"/>
    <mergeCell ref="B707:B709"/>
    <mergeCell ref="C707:C709"/>
    <mergeCell ref="F699:F701"/>
    <mergeCell ref="G699:G701"/>
    <mergeCell ref="A702:A704"/>
    <mergeCell ref="B702:B704"/>
    <mergeCell ref="C702:C704"/>
    <mergeCell ref="A726:A727"/>
    <mergeCell ref="B726:B727"/>
    <mergeCell ref="C726:C727"/>
    <mergeCell ref="F726:F727"/>
    <mergeCell ref="G726:G727"/>
    <mergeCell ref="A714:A715"/>
    <mergeCell ref="B714:B715"/>
    <mergeCell ref="C714:C715"/>
    <mergeCell ref="D714:D715"/>
    <mergeCell ref="A723:A725"/>
    <mergeCell ref="B723:B725"/>
    <mergeCell ref="C723:C725"/>
    <mergeCell ref="G714:G715"/>
    <mergeCell ref="F714:F715"/>
    <mergeCell ref="E714:E715"/>
    <mergeCell ref="A697:A698"/>
    <mergeCell ref="B697:B698"/>
    <mergeCell ref="C697:C698"/>
    <mergeCell ref="A699:A701"/>
    <mergeCell ref="B699:B701"/>
    <mergeCell ref="C699:C701"/>
    <mergeCell ref="O691:O693"/>
    <mergeCell ref="P691:P693"/>
    <mergeCell ref="Q691:Q693"/>
    <mergeCell ref="A694:A695"/>
    <mergeCell ref="B694:B695"/>
    <mergeCell ref="C694:C695"/>
    <mergeCell ref="D694:D695"/>
    <mergeCell ref="P689:P690"/>
    <mergeCell ref="Q689:Q690"/>
    <mergeCell ref="A691:A693"/>
    <mergeCell ref="B691:B693"/>
    <mergeCell ref="C691:C693"/>
    <mergeCell ref="D691:D693"/>
    <mergeCell ref="E691:E693"/>
    <mergeCell ref="F691:F693"/>
    <mergeCell ref="G691:G693"/>
    <mergeCell ref="N691:N693"/>
    <mergeCell ref="D689:D690"/>
    <mergeCell ref="E689:E690"/>
    <mergeCell ref="F689:F690"/>
    <mergeCell ref="G689:G690"/>
    <mergeCell ref="N689:N690"/>
    <mergeCell ref="O689:O690"/>
    <mergeCell ref="F694:F695"/>
    <mergeCell ref="G694:G695"/>
    <mergeCell ref="E694:E695"/>
    <mergeCell ref="A683:A684"/>
    <mergeCell ref="B683:B684"/>
    <mergeCell ref="C683:C684"/>
    <mergeCell ref="A689:A690"/>
    <mergeCell ref="B689:B690"/>
    <mergeCell ref="C689:C690"/>
    <mergeCell ref="A679:A680"/>
    <mergeCell ref="C679:C680"/>
    <mergeCell ref="B681:B682"/>
    <mergeCell ref="C681:C682"/>
    <mergeCell ref="D681:D682"/>
    <mergeCell ref="F666:F668"/>
    <mergeCell ref="G666:G668"/>
    <mergeCell ref="A676:A678"/>
    <mergeCell ref="B676:B678"/>
    <mergeCell ref="C676:C678"/>
    <mergeCell ref="F676:F678"/>
    <mergeCell ref="G676:G678"/>
    <mergeCell ref="G679:G680"/>
    <mergeCell ref="F679:F680"/>
    <mergeCell ref="B679:B680"/>
    <mergeCell ref="E681:E682"/>
    <mergeCell ref="G660:G664"/>
    <mergeCell ref="N660:N661"/>
    <mergeCell ref="O660:O661"/>
    <mergeCell ref="P660:P661"/>
    <mergeCell ref="Q660:Q661"/>
    <mergeCell ref="A666:A668"/>
    <mergeCell ref="B666:B668"/>
    <mergeCell ref="C666:C668"/>
    <mergeCell ref="D666:D668"/>
    <mergeCell ref="E666:E668"/>
    <mergeCell ref="A660:A665"/>
    <mergeCell ref="B660:B665"/>
    <mergeCell ref="C660:C665"/>
    <mergeCell ref="D660:D665"/>
    <mergeCell ref="F660:F664"/>
    <mergeCell ref="O640:O641"/>
    <mergeCell ref="P640:P641"/>
    <mergeCell ref="Q640:Q641"/>
    <mergeCell ref="A654:A659"/>
    <mergeCell ref="B654:B659"/>
    <mergeCell ref="C654:C659"/>
    <mergeCell ref="D654:D659"/>
    <mergeCell ref="E654:E659"/>
    <mergeCell ref="F654:F659"/>
    <mergeCell ref="G654:G659"/>
    <mergeCell ref="F640:G640"/>
    <mergeCell ref="H640:H641"/>
    <mergeCell ref="I640:I641"/>
    <mergeCell ref="J640:K640"/>
    <mergeCell ref="L640:M640"/>
    <mergeCell ref="N640:N641"/>
    <mergeCell ref="E660:E665"/>
    <mergeCell ref="N626:N630"/>
    <mergeCell ref="O626:O630"/>
    <mergeCell ref="P626:P630"/>
    <mergeCell ref="N637:Q637"/>
    <mergeCell ref="A638:Q638"/>
    <mergeCell ref="A640:A641"/>
    <mergeCell ref="B640:B641"/>
    <mergeCell ref="C640:C641"/>
    <mergeCell ref="D640:D641"/>
    <mergeCell ref="E640:E641"/>
    <mergeCell ref="B596:B604"/>
    <mergeCell ref="B608:B610"/>
    <mergeCell ref="B612:B620"/>
    <mergeCell ref="N619:N620"/>
    <mergeCell ref="O619:O620"/>
    <mergeCell ref="N623:N624"/>
    <mergeCell ref="O623:O624"/>
    <mergeCell ref="N590:N592"/>
    <mergeCell ref="O590:O592"/>
    <mergeCell ref="B591:B592"/>
    <mergeCell ref="A593:A594"/>
    <mergeCell ref="B593:B594"/>
    <mergeCell ref="C593:C594"/>
    <mergeCell ref="D593:D594"/>
    <mergeCell ref="E593:E594"/>
    <mergeCell ref="F593:F594"/>
    <mergeCell ref="G593:G594"/>
    <mergeCell ref="Q578:Q579"/>
    <mergeCell ref="B581:B582"/>
    <mergeCell ref="O581:O582"/>
    <mergeCell ref="N584:N588"/>
    <mergeCell ref="O584:O588"/>
    <mergeCell ref="B585:B588"/>
    <mergeCell ref="B576:B577"/>
    <mergeCell ref="N577:N579"/>
    <mergeCell ref="A578:A579"/>
    <mergeCell ref="B578:B579"/>
    <mergeCell ref="C578:C579"/>
    <mergeCell ref="F578:F579"/>
    <mergeCell ref="G578:G579"/>
    <mergeCell ref="I578:I579"/>
    <mergeCell ref="N568:N569"/>
    <mergeCell ref="O568:O569"/>
    <mergeCell ref="N571:N573"/>
    <mergeCell ref="O571:O573"/>
    <mergeCell ref="N575:N576"/>
    <mergeCell ref="O575:O576"/>
    <mergeCell ref="O555:O557"/>
    <mergeCell ref="N560:N561"/>
    <mergeCell ref="O560:O561"/>
    <mergeCell ref="P560:P561"/>
    <mergeCell ref="N563:N566"/>
    <mergeCell ref="O563:O566"/>
    <mergeCell ref="P563:P566"/>
    <mergeCell ref="N547:N548"/>
    <mergeCell ref="P547:P548"/>
    <mergeCell ref="B551:B553"/>
    <mergeCell ref="N551:N552"/>
    <mergeCell ref="O551:O552"/>
    <mergeCell ref="P551:P552"/>
    <mergeCell ref="B522:B523"/>
    <mergeCell ref="B529:B530"/>
    <mergeCell ref="B533:B536"/>
    <mergeCell ref="O540:O541"/>
    <mergeCell ref="P540:P543"/>
    <mergeCell ref="B545:B546"/>
    <mergeCell ref="N545:N546"/>
    <mergeCell ref="O545:O546"/>
    <mergeCell ref="Q508:Q509"/>
    <mergeCell ref="B511:B512"/>
    <mergeCell ref="N511:N512"/>
    <mergeCell ref="O511:O512"/>
    <mergeCell ref="B514:B515"/>
    <mergeCell ref="N514:N515"/>
    <mergeCell ref="O514:O515"/>
    <mergeCell ref="P514:P515"/>
    <mergeCell ref="A506:A507"/>
    <mergeCell ref="C506:C507"/>
    <mergeCell ref="F506:F507"/>
    <mergeCell ref="G506:G507"/>
    <mergeCell ref="O507:O508"/>
    <mergeCell ref="L504:L505"/>
    <mergeCell ref="M504:M505"/>
    <mergeCell ref="N504:N505"/>
    <mergeCell ref="O504:O505"/>
    <mergeCell ref="P504:P505"/>
    <mergeCell ref="Q504:Q505"/>
    <mergeCell ref="A504:A505"/>
    <mergeCell ref="C504:C505"/>
    <mergeCell ref="D504:D505"/>
    <mergeCell ref="E504:E505"/>
    <mergeCell ref="F504:F505"/>
    <mergeCell ref="G504:G505"/>
    <mergeCell ref="P481:P482"/>
    <mergeCell ref="Q481:Q482"/>
    <mergeCell ref="B493:B509"/>
    <mergeCell ref="O494:O496"/>
    <mergeCell ref="O498:O499"/>
    <mergeCell ref="O501:O502"/>
    <mergeCell ref="H504:H505"/>
    <mergeCell ref="I504:I505"/>
    <mergeCell ref="J504:J505"/>
    <mergeCell ref="K504:K505"/>
    <mergeCell ref="H481:H482"/>
    <mergeCell ref="I481:I482"/>
    <mergeCell ref="J481:K481"/>
    <mergeCell ref="L481:M481"/>
    <mergeCell ref="N481:N482"/>
    <mergeCell ref="O481:O482"/>
    <mergeCell ref="P470:P471"/>
    <mergeCell ref="Q470:Q471"/>
    <mergeCell ref="M478:Q478"/>
    <mergeCell ref="B479:Q479"/>
    <mergeCell ref="A481:A482"/>
    <mergeCell ref="B481:B482"/>
    <mergeCell ref="C481:C482"/>
    <mergeCell ref="D481:D482"/>
    <mergeCell ref="E481:E482"/>
    <mergeCell ref="F481:G481"/>
    <mergeCell ref="P465:P466"/>
    <mergeCell ref="Q465:Q466"/>
    <mergeCell ref="A470:A471"/>
    <mergeCell ref="B470:B471"/>
    <mergeCell ref="C470:C471"/>
    <mergeCell ref="D470:D471"/>
    <mergeCell ref="E470:E471"/>
    <mergeCell ref="N470:N471"/>
    <mergeCell ref="O470:O471"/>
    <mergeCell ref="D465:D466"/>
    <mergeCell ref="E465:E466"/>
    <mergeCell ref="F465:F466"/>
    <mergeCell ref="G465:G466"/>
    <mergeCell ref="N465:N466"/>
    <mergeCell ref="O465:O466"/>
    <mergeCell ref="A461:A462"/>
    <mergeCell ref="B461:B462"/>
    <mergeCell ref="C461:C462"/>
    <mergeCell ref="A465:A467"/>
    <mergeCell ref="B465:B467"/>
    <mergeCell ref="C465:C467"/>
    <mergeCell ref="A458:A460"/>
    <mergeCell ref="B458:B460"/>
    <mergeCell ref="C458:C460"/>
    <mergeCell ref="D458:D460"/>
    <mergeCell ref="F458:F460"/>
    <mergeCell ref="G458:G460"/>
    <mergeCell ref="A450:A452"/>
    <mergeCell ref="B450:B452"/>
    <mergeCell ref="C450:C452"/>
    <mergeCell ref="D450:D451"/>
    <mergeCell ref="A454:A455"/>
    <mergeCell ref="B454:B455"/>
    <mergeCell ref="C454:C455"/>
    <mergeCell ref="D454:D455"/>
    <mergeCell ref="E454:E455"/>
    <mergeCell ref="E458:E460"/>
    <mergeCell ref="E450:E451"/>
    <mergeCell ref="A445:A449"/>
    <mergeCell ref="B445:B449"/>
    <mergeCell ref="C445:C449"/>
    <mergeCell ref="D445:D449"/>
    <mergeCell ref="E445:E449"/>
    <mergeCell ref="A437:A438"/>
    <mergeCell ref="B437:B438"/>
    <mergeCell ref="C437:C438"/>
    <mergeCell ref="A439:A443"/>
    <mergeCell ref="B439:B443"/>
    <mergeCell ref="C439:C443"/>
    <mergeCell ref="N431:N433"/>
    <mergeCell ref="O431:O433"/>
    <mergeCell ref="P431:P433"/>
    <mergeCell ref="Q431:Q433"/>
    <mergeCell ref="A434:A435"/>
    <mergeCell ref="B434:B435"/>
    <mergeCell ref="C434:C435"/>
    <mergeCell ref="F434:F435"/>
    <mergeCell ref="G434:G435"/>
    <mergeCell ref="A430:A433"/>
    <mergeCell ref="B430:B433"/>
    <mergeCell ref="C430:C433"/>
    <mergeCell ref="D430:D433"/>
    <mergeCell ref="F430:F433"/>
    <mergeCell ref="G430:G433"/>
    <mergeCell ref="Q421:Q424"/>
    <mergeCell ref="A426:A428"/>
    <mergeCell ref="B426:B428"/>
    <mergeCell ref="C426:C428"/>
    <mergeCell ref="N426:N428"/>
    <mergeCell ref="O426:O428"/>
    <mergeCell ref="P426:P428"/>
    <mergeCell ref="Q426:Q428"/>
    <mergeCell ref="A421:A424"/>
    <mergeCell ref="B421:B424"/>
    <mergeCell ref="C421:C424"/>
    <mergeCell ref="O421:O424"/>
    <mergeCell ref="P421:P424"/>
    <mergeCell ref="F413:F415"/>
    <mergeCell ref="G413:G415"/>
    <mergeCell ref="A417:A418"/>
    <mergeCell ref="B417:B418"/>
    <mergeCell ref="C417:C418"/>
    <mergeCell ref="D417:D418"/>
    <mergeCell ref="E417:E418"/>
    <mergeCell ref="F417:F418"/>
    <mergeCell ref="G417:G418"/>
    <mergeCell ref="G411:G412"/>
    <mergeCell ref="N411:N412"/>
    <mergeCell ref="O411:O412"/>
    <mergeCell ref="P411:P412"/>
    <mergeCell ref="Q411:Q412"/>
    <mergeCell ref="A413:A415"/>
    <mergeCell ref="B413:B415"/>
    <mergeCell ref="C413:C415"/>
    <mergeCell ref="D413:D415"/>
    <mergeCell ref="E413:E415"/>
    <mergeCell ref="A411:A412"/>
    <mergeCell ref="B411:B412"/>
    <mergeCell ref="C411:C412"/>
    <mergeCell ref="D411:D412"/>
    <mergeCell ref="E411:E412"/>
    <mergeCell ref="F411:F412"/>
    <mergeCell ref="N405:N407"/>
    <mergeCell ref="O405:O407"/>
    <mergeCell ref="P405:P407"/>
    <mergeCell ref="Q405:Q407"/>
    <mergeCell ref="A408:A410"/>
    <mergeCell ref="B408:B410"/>
    <mergeCell ref="C408:C410"/>
    <mergeCell ref="Q408:Q409"/>
    <mergeCell ref="G403:G404"/>
    <mergeCell ref="A405:A407"/>
    <mergeCell ref="B405:B407"/>
    <mergeCell ref="C405:C407"/>
    <mergeCell ref="D405:D407"/>
    <mergeCell ref="E405:E407"/>
    <mergeCell ref="F405:F407"/>
    <mergeCell ref="G405:G407"/>
    <mergeCell ref="A403:A404"/>
    <mergeCell ref="B403:B404"/>
    <mergeCell ref="C403:C404"/>
    <mergeCell ref="D403:D404"/>
    <mergeCell ref="E403:E404"/>
    <mergeCell ref="F403:F404"/>
    <mergeCell ref="O394:O395"/>
    <mergeCell ref="P394:P395"/>
    <mergeCell ref="Q394:Q395"/>
    <mergeCell ref="A400:A401"/>
    <mergeCell ref="B400:B401"/>
    <mergeCell ref="C400:C401"/>
    <mergeCell ref="D400:D401"/>
    <mergeCell ref="E400:E401"/>
    <mergeCell ref="A394:A395"/>
    <mergeCell ref="B394:B395"/>
    <mergeCell ref="C394:C395"/>
    <mergeCell ref="D394:D395"/>
    <mergeCell ref="E394:E395"/>
    <mergeCell ref="N394:N395"/>
    <mergeCell ref="G388:G389"/>
    <mergeCell ref="O388:O389"/>
    <mergeCell ref="P388:P389"/>
    <mergeCell ref="Q388:Q389"/>
    <mergeCell ref="A391:A393"/>
    <mergeCell ref="B391:B393"/>
    <mergeCell ref="C391:C393"/>
    <mergeCell ref="O391:O392"/>
    <mergeCell ref="P391:P392"/>
    <mergeCell ref="Q391:Q392"/>
    <mergeCell ref="A388:A389"/>
    <mergeCell ref="B388:B389"/>
    <mergeCell ref="C388:C389"/>
    <mergeCell ref="D388:D389"/>
    <mergeCell ref="E388:E389"/>
    <mergeCell ref="F388:F389"/>
    <mergeCell ref="Q382:Q383"/>
    <mergeCell ref="D384:D385"/>
    <mergeCell ref="E384:E385"/>
    <mergeCell ref="F384:F385"/>
    <mergeCell ref="G384:G385"/>
    <mergeCell ref="H384:H385"/>
    <mergeCell ref="N384:N385"/>
    <mergeCell ref="O384:O385"/>
    <mergeCell ref="P384:P385"/>
    <mergeCell ref="Q384:Q385"/>
    <mergeCell ref="A382:A387"/>
    <mergeCell ref="B382:B387"/>
    <mergeCell ref="C382:C387"/>
    <mergeCell ref="N382:N383"/>
    <mergeCell ref="O382:O383"/>
    <mergeCell ref="P382:P383"/>
    <mergeCell ref="G376:G378"/>
    <mergeCell ref="D379:D381"/>
    <mergeCell ref="E379:E381"/>
    <mergeCell ref="F379:F381"/>
    <mergeCell ref="G379:G381"/>
    <mergeCell ref="Q379:Q381"/>
    <mergeCell ref="A376:A381"/>
    <mergeCell ref="B376:B381"/>
    <mergeCell ref="C376:C381"/>
    <mergeCell ref="D376:D378"/>
    <mergeCell ref="E376:E378"/>
    <mergeCell ref="F376:F378"/>
    <mergeCell ref="G368:G369"/>
    <mergeCell ref="A372:A375"/>
    <mergeCell ref="B372:B375"/>
    <mergeCell ref="C372:C375"/>
    <mergeCell ref="F372:F375"/>
    <mergeCell ref="G372:G375"/>
    <mergeCell ref="G366:G367"/>
    <mergeCell ref="H366:H367"/>
    <mergeCell ref="N366:N367"/>
    <mergeCell ref="O366:O367"/>
    <mergeCell ref="P366:P367"/>
    <mergeCell ref="Q366:Q367"/>
    <mergeCell ref="A365:A369"/>
    <mergeCell ref="B365:B369"/>
    <mergeCell ref="C365:C369"/>
    <mergeCell ref="D366:D367"/>
    <mergeCell ref="E366:E367"/>
    <mergeCell ref="F366:F367"/>
    <mergeCell ref="E368:E369"/>
    <mergeCell ref="F368:F369"/>
    <mergeCell ref="F360:F361"/>
    <mergeCell ref="G360:G361"/>
    <mergeCell ref="N360:N361"/>
    <mergeCell ref="O360:O361"/>
    <mergeCell ref="P360:P361"/>
    <mergeCell ref="Q360:Q361"/>
    <mergeCell ref="Q355:Q356"/>
    <mergeCell ref="A357:A358"/>
    <mergeCell ref="B357:B358"/>
    <mergeCell ref="C357:C358"/>
    <mergeCell ref="Q357:Q358"/>
    <mergeCell ref="A359:A364"/>
    <mergeCell ref="B359:B364"/>
    <mergeCell ref="C359:C364"/>
    <mergeCell ref="D360:D361"/>
    <mergeCell ref="E360:E361"/>
    <mergeCell ref="F352:F353"/>
    <mergeCell ref="G352:G353"/>
    <mergeCell ref="O352:O354"/>
    <mergeCell ref="P352:P354"/>
    <mergeCell ref="A355:A356"/>
    <mergeCell ref="B355:B356"/>
    <mergeCell ref="C355:C356"/>
    <mergeCell ref="A347:A348"/>
    <mergeCell ref="B347:B348"/>
    <mergeCell ref="C347:C348"/>
    <mergeCell ref="D347:D348"/>
    <mergeCell ref="E347:E348"/>
    <mergeCell ref="A352:A354"/>
    <mergeCell ref="B352:B354"/>
    <mergeCell ref="C352:C354"/>
    <mergeCell ref="D352:D354"/>
    <mergeCell ref="E352:E354"/>
    <mergeCell ref="A339:A343"/>
    <mergeCell ref="B339:B343"/>
    <mergeCell ref="C339:C343"/>
    <mergeCell ref="A345:A346"/>
    <mergeCell ref="B345:B346"/>
    <mergeCell ref="C345:C346"/>
    <mergeCell ref="G334:G335"/>
    <mergeCell ref="A336:A338"/>
    <mergeCell ref="B336:B338"/>
    <mergeCell ref="C336:C338"/>
    <mergeCell ref="D336:D338"/>
    <mergeCell ref="E336:E338"/>
    <mergeCell ref="F336:F338"/>
    <mergeCell ref="G336:G338"/>
    <mergeCell ref="F347:F348"/>
    <mergeCell ref="G347:G348"/>
    <mergeCell ref="Q328:Q330"/>
    <mergeCell ref="A332:A333"/>
    <mergeCell ref="B332:B333"/>
    <mergeCell ref="C332:C333"/>
    <mergeCell ref="A334:A335"/>
    <mergeCell ref="B334:B335"/>
    <mergeCell ref="C334:C335"/>
    <mergeCell ref="D334:D335"/>
    <mergeCell ref="E334:E335"/>
    <mergeCell ref="F334:F335"/>
    <mergeCell ref="A324:A325"/>
    <mergeCell ref="B324:B325"/>
    <mergeCell ref="C324:C325"/>
    <mergeCell ref="D324:D325"/>
    <mergeCell ref="E324:E325"/>
    <mergeCell ref="A327:A331"/>
    <mergeCell ref="B327:B331"/>
    <mergeCell ref="C327:C331"/>
    <mergeCell ref="F319:F320"/>
    <mergeCell ref="G319:G320"/>
    <mergeCell ref="A321:A323"/>
    <mergeCell ref="B321:B323"/>
    <mergeCell ref="C321:C323"/>
    <mergeCell ref="D321:D323"/>
    <mergeCell ref="E321:E323"/>
    <mergeCell ref="F321:F323"/>
    <mergeCell ref="G321:G323"/>
    <mergeCell ref="Q313:Q316"/>
    <mergeCell ref="N317:N318"/>
    <mergeCell ref="O317:O318"/>
    <mergeCell ref="P317:P318"/>
    <mergeCell ref="Q317:Q318"/>
    <mergeCell ref="A319:A320"/>
    <mergeCell ref="B319:B320"/>
    <mergeCell ref="C319:C320"/>
    <mergeCell ref="D319:D320"/>
    <mergeCell ref="E319:E320"/>
    <mergeCell ref="E313:E318"/>
    <mergeCell ref="F313:F318"/>
    <mergeCell ref="G313:G318"/>
    <mergeCell ref="N313:N316"/>
    <mergeCell ref="O313:O316"/>
    <mergeCell ref="P313:P316"/>
    <mergeCell ref="A311:A312"/>
    <mergeCell ref="B311:B312"/>
    <mergeCell ref="C311:C312"/>
    <mergeCell ref="D311:D312"/>
    <mergeCell ref="A313:A318"/>
    <mergeCell ref="B313:B318"/>
    <mergeCell ref="C313:C318"/>
    <mergeCell ref="D313:D318"/>
    <mergeCell ref="Q306:Q307"/>
    <mergeCell ref="A309:A310"/>
    <mergeCell ref="B309:B310"/>
    <mergeCell ref="C309:C310"/>
    <mergeCell ref="D309:D310"/>
    <mergeCell ref="E309:E310"/>
    <mergeCell ref="F309:F310"/>
    <mergeCell ref="G309:G310"/>
    <mergeCell ref="Q309:Q310"/>
    <mergeCell ref="I306:I307"/>
    <mergeCell ref="J306:K306"/>
    <mergeCell ref="L306:M306"/>
    <mergeCell ref="N306:N307"/>
    <mergeCell ref="O306:O307"/>
    <mergeCell ref="P306:P307"/>
    <mergeCell ref="N270:N271"/>
    <mergeCell ref="O270:O271"/>
    <mergeCell ref="P270:P271"/>
    <mergeCell ref="Q270:Q271"/>
    <mergeCell ref="A273:A275"/>
    <mergeCell ref="N303:Q303"/>
    <mergeCell ref="B304:Q304"/>
    <mergeCell ref="A306:A307"/>
    <mergeCell ref="B306:B307"/>
    <mergeCell ref="C306:C307"/>
    <mergeCell ref="D306:D307"/>
    <mergeCell ref="E306:E307"/>
    <mergeCell ref="F306:G306"/>
    <mergeCell ref="H306:H307"/>
    <mergeCell ref="B273:B275"/>
    <mergeCell ref="C273:C275"/>
    <mergeCell ref="D273:D275"/>
    <mergeCell ref="E273:E275"/>
    <mergeCell ref="F273:F275"/>
    <mergeCell ref="G273:G275"/>
    <mergeCell ref="N273:N275"/>
    <mergeCell ref="O273:O275"/>
    <mergeCell ref="P273:P275"/>
    <mergeCell ref="Q273:Q275"/>
    <mergeCell ref="A276:A278"/>
    <mergeCell ref="B276:B278"/>
    <mergeCell ref="C276:C278"/>
    <mergeCell ref="D276:D278"/>
    <mergeCell ref="A299:A301"/>
    <mergeCell ref="E276:E278"/>
    <mergeCell ref="F276:F278"/>
    <mergeCell ref="G276:G278"/>
    <mergeCell ref="B199:B200"/>
    <mergeCell ref="C199:C200"/>
    <mergeCell ref="D199:D200"/>
    <mergeCell ref="E199:E200"/>
    <mergeCell ref="F199:F200"/>
    <mergeCell ref="D215:D216"/>
    <mergeCell ref="E215:E216"/>
    <mergeCell ref="B217:B218"/>
    <mergeCell ref="C217:C218"/>
    <mergeCell ref="D217:D218"/>
    <mergeCell ref="E217:E218"/>
    <mergeCell ref="F217:F218"/>
    <mergeCell ref="G217:G218"/>
    <mergeCell ref="B230:B232"/>
    <mergeCell ref="C230:C232"/>
    <mergeCell ref="D230:D232"/>
    <mergeCell ref="E230:E232"/>
    <mergeCell ref="F230:F232"/>
    <mergeCell ref="G230:G232"/>
    <mergeCell ref="E205:E207"/>
    <mergeCell ref="F205:F207"/>
    <mergeCell ref="G205:G207"/>
    <mergeCell ref="B219:B220"/>
    <mergeCell ref="C219:C220"/>
    <mergeCell ref="D219:D220"/>
    <mergeCell ref="E219:E220"/>
    <mergeCell ref="F219:F220"/>
    <mergeCell ref="G219:G220"/>
    <mergeCell ref="B221:B222"/>
    <mergeCell ref="C221:C222"/>
    <mergeCell ref="B194:B196"/>
    <mergeCell ref="C194:C196"/>
    <mergeCell ref="D194:D196"/>
    <mergeCell ref="E194:E196"/>
    <mergeCell ref="F194:F196"/>
    <mergeCell ref="G194:G196"/>
    <mergeCell ref="A190:A193"/>
    <mergeCell ref="B190:B193"/>
    <mergeCell ref="C190:C193"/>
    <mergeCell ref="D190:D193"/>
    <mergeCell ref="E190:E193"/>
    <mergeCell ref="F190:F193"/>
    <mergeCell ref="G184:G185"/>
    <mergeCell ref="A187:A189"/>
    <mergeCell ref="B187:B189"/>
    <mergeCell ref="C187:C189"/>
    <mergeCell ref="D187:D189"/>
    <mergeCell ref="E187:E189"/>
    <mergeCell ref="F187:F189"/>
    <mergeCell ref="G187:G189"/>
    <mergeCell ref="A184:A185"/>
    <mergeCell ref="B184:B185"/>
    <mergeCell ref="C184:C185"/>
    <mergeCell ref="D184:D185"/>
    <mergeCell ref="E184:E185"/>
    <mergeCell ref="F184:F185"/>
    <mergeCell ref="J181:K181"/>
    <mergeCell ref="L181:M181"/>
    <mergeCell ref="N181:N182"/>
    <mergeCell ref="O181:O182"/>
    <mergeCell ref="P181:P182"/>
    <mergeCell ref="Q181:Q182"/>
    <mergeCell ref="N178:Q178"/>
    <mergeCell ref="B179:Q179"/>
    <mergeCell ref="A181:A182"/>
    <mergeCell ref="B181:B182"/>
    <mergeCell ref="C181:C182"/>
    <mergeCell ref="D181:D182"/>
    <mergeCell ref="E181:E182"/>
    <mergeCell ref="F181:G181"/>
    <mergeCell ref="H181:H182"/>
    <mergeCell ref="I181:I182"/>
    <mergeCell ref="A164:A165"/>
    <mergeCell ref="B164:B165"/>
    <mergeCell ref="C164:C165"/>
    <mergeCell ref="D164:D165"/>
    <mergeCell ref="E164:E165"/>
    <mergeCell ref="A166:A169"/>
    <mergeCell ref="B166:B169"/>
    <mergeCell ref="C166:C169"/>
    <mergeCell ref="B159:B163"/>
    <mergeCell ref="C159:C163"/>
    <mergeCell ref="D159:D163"/>
    <mergeCell ref="F159:F163"/>
    <mergeCell ref="G159:G163"/>
    <mergeCell ref="F154:F156"/>
    <mergeCell ref="G154:G156"/>
    <mergeCell ref="A157:A158"/>
    <mergeCell ref="B157:B158"/>
    <mergeCell ref="C157:C158"/>
    <mergeCell ref="D157:D158"/>
    <mergeCell ref="G145:G148"/>
    <mergeCell ref="A149:A152"/>
    <mergeCell ref="B149:B152"/>
    <mergeCell ref="C149:C152"/>
    <mergeCell ref="D149:D152"/>
    <mergeCell ref="A154:A156"/>
    <mergeCell ref="B154:B156"/>
    <mergeCell ref="C154:C156"/>
    <mergeCell ref="D154:D156"/>
    <mergeCell ref="E154:E156"/>
    <mergeCell ref="A145:A148"/>
    <mergeCell ref="B145:B148"/>
    <mergeCell ref="C145:C148"/>
    <mergeCell ref="D145:D148"/>
    <mergeCell ref="E145:E148"/>
    <mergeCell ref="F145:F148"/>
    <mergeCell ref="E159:E163"/>
    <mergeCell ref="F157:F158"/>
    <mergeCell ref="E157:E158"/>
    <mergeCell ref="N126:N129"/>
    <mergeCell ref="O126:O129"/>
    <mergeCell ref="F129:F130"/>
    <mergeCell ref="G129:G130"/>
    <mergeCell ref="E115:E118"/>
    <mergeCell ref="F115:F118"/>
    <mergeCell ref="G115:G118"/>
    <mergeCell ref="A119:A125"/>
    <mergeCell ref="B119:B125"/>
    <mergeCell ref="C119:C125"/>
    <mergeCell ref="D119:D125"/>
    <mergeCell ref="F119:F125"/>
    <mergeCell ref="G119:G125"/>
    <mergeCell ref="A142:A144"/>
    <mergeCell ref="B142:B144"/>
    <mergeCell ref="C142:C144"/>
    <mergeCell ref="D142:D144"/>
    <mergeCell ref="F142:F144"/>
    <mergeCell ref="G142:G144"/>
    <mergeCell ref="G135:G139"/>
    <mergeCell ref="A140:A141"/>
    <mergeCell ref="B140:B141"/>
    <mergeCell ref="C140:C141"/>
    <mergeCell ref="D140:D141"/>
    <mergeCell ref="E140:E141"/>
    <mergeCell ref="F140:F141"/>
    <mergeCell ref="G140:G141"/>
    <mergeCell ref="A135:A139"/>
    <mergeCell ref="B135:B139"/>
    <mergeCell ref="C135:C139"/>
    <mergeCell ref="D135:D139"/>
    <mergeCell ref="E135:E139"/>
    <mergeCell ref="C115:C118"/>
    <mergeCell ref="D115:D118"/>
    <mergeCell ref="G104:G105"/>
    <mergeCell ref="A108:A112"/>
    <mergeCell ref="B108:B112"/>
    <mergeCell ref="C108:C112"/>
    <mergeCell ref="D108:D112"/>
    <mergeCell ref="E108:E112"/>
    <mergeCell ref="F108:F112"/>
    <mergeCell ref="G108:G112"/>
    <mergeCell ref="A104:A105"/>
    <mergeCell ref="B104:B105"/>
    <mergeCell ref="C104:C105"/>
    <mergeCell ref="D104:D105"/>
    <mergeCell ref="E104:E105"/>
    <mergeCell ref="F104:F105"/>
    <mergeCell ref="A132:A134"/>
    <mergeCell ref="B132:B134"/>
    <mergeCell ref="C132:C134"/>
    <mergeCell ref="D132:D134"/>
    <mergeCell ref="A126:A130"/>
    <mergeCell ref="C126:C130"/>
    <mergeCell ref="D126:D130"/>
    <mergeCell ref="B126:B130"/>
    <mergeCell ref="C100:C101"/>
    <mergeCell ref="D100:D101"/>
    <mergeCell ref="E100:E101"/>
    <mergeCell ref="F100:F101"/>
    <mergeCell ref="G100:G101"/>
    <mergeCell ref="B98:B99"/>
    <mergeCell ref="C98:C99"/>
    <mergeCell ref="D98:D99"/>
    <mergeCell ref="E98:E99"/>
    <mergeCell ref="F98:F99"/>
    <mergeCell ref="B95:B97"/>
    <mergeCell ref="C95:C97"/>
    <mergeCell ref="D95:D97"/>
    <mergeCell ref="F95:F97"/>
    <mergeCell ref="G95:G97"/>
    <mergeCell ref="A113:A114"/>
    <mergeCell ref="B113:B114"/>
    <mergeCell ref="C113:C114"/>
    <mergeCell ref="D113:D114"/>
    <mergeCell ref="A98:A99"/>
    <mergeCell ref="G98:G99"/>
    <mergeCell ref="E92:E94"/>
    <mergeCell ref="F92:F94"/>
    <mergeCell ref="G92:G94"/>
    <mergeCell ref="B75:B77"/>
    <mergeCell ref="C75:C77"/>
    <mergeCell ref="D75:D77"/>
    <mergeCell ref="E75:E77"/>
    <mergeCell ref="F75:F77"/>
    <mergeCell ref="G65:G66"/>
    <mergeCell ref="B69:B70"/>
    <mergeCell ref="C69:C70"/>
    <mergeCell ref="D69:D70"/>
    <mergeCell ref="E69:E70"/>
    <mergeCell ref="F69:F70"/>
    <mergeCell ref="G69:G70"/>
    <mergeCell ref="B65:B66"/>
    <mergeCell ref="C65:C66"/>
    <mergeCell ref="D65:D66"/>
    <mergeCell ref="E65:E66"/>
    <mergeCell ref="F65:F66"/>
    <mergeCell ref="N32:N33"/>
    <mergeCell ref="O32:O33"/>
    <mergeCell ref="P32:P33"/>
    <mergeCell ref="Q32:Q33"/>
    <mergeCell ref="I29:I30"/>
    <mergeCell ref="J29:J30"/>
    <mergeCell ref="K29:K30"/>
    <mergeCell ref="L29:L30"/>
    <mergeCell ref="M29:M30"/>
    <mergeCell ref="N29:N30"/>
    <mergeCell ref="B25:B30"/>
    <mergeCell ref="C25:C30"/>
    <mergeCell ref="H29:H30"/>
    <mergeCell ref="L4:M4"/>
    <mergeCell ref="N4:N5"/>
    <mergeCell ref="O4:O5"/>
    <mergeCell ref="P4:P5"/>
    <mergeCell ref="Q4:Q5"/>
    <mergeCell ref="A10:A17"/>
    <mergeCell ref="A19:A21"/>
    <mergeCell ref="A22:A23"/>
    <mergeCell ref="A25:A30"/>
    <mergeCell ref="A32:A35"/>
    <mergeCell ref="A36:A37"/>
    <mergeCell ref="A39:A48"/>
    <mergeCell ref="A49:A53"/>
    <mergeCell ref="A54:A57"/>
    <mergeCell ref="A58:A61"/>
    <mergeCell ref="A65:A66"/>
    <mergeCell ref="A69:A70"/>
    <mergeCell ref="A75:A77"/>
    <mergeCell ref="A92:A94"/>
    <mergeCell ref="A95:A97"/>
    <mergeCell ref="A194:A196"/>
    <mergeCell ref="A199:A200"/>
    <mergeCell ref="N1:Q1"/>
    <mergeCell ref="A2:Q2"/>
    <mergeCell ref="A4:A5"/>
    <mergeCell ref="B4:B5"/>
    <mergeCell ref="C4:C5"/>
    <mergeCell ref="D4:D5"/>
    <mergeCell ref="E4:E5"/>
    <mergeCell ref="F4:G4"/>
    <mergeCell ref="H4:H5"/>
    <mergeCell ref="I4:I5"/>
    <mergeCell ref="F19:F21"/>
    <mergeCell ref="G19:G21"/>
    <mergeCell ref="A217:A218"/>
    <mergeCell ref="A219:A220"/>
    <mergeCell ref="C22:C23"/>
    <mergeCell ref="D22:D23"/>
    <mergeCell ref="E22:E23"/>
    <mergeCell ref="F22:F23"/>
    <mergeCell ref="G22:G23"/>
    <mergeCell ref="B10:B17"/>
    <mergeCell ref="C10:C17"/>
    <mergeCell ref="B19:B21"/>
    <mergeCell ref="C19:C21"/>
    <mergeCell ref="J4:K4"/>
    <mergeCell ref="O29:O30"/>
    <mergeCell ref="P29:P30"/>
    <mergeCell ref="Q29:Q30"/>
    <mergeCell ref="B32:B35"/>
    <mergeCell ref="C32:C35"/>
    <mergeCell ref="A201:A202"/>
    <mergeCell ref="A205:A207"/>
    <mergeCell ref="B22:B23"/>
    <mergeCell ref="B36:B37"/>
    <mergeCell ref="B39:B48"/>
    <mergeCell ref="B92:B94"/>
    <mergeCell ref="B100:B101"/>
    <mergeCell ref="A115:A118"/>
    <mergeCell ref="B115:B118"/>
    <mergeCell ref="A159:A163"/>
    <mergeCell ref="G817:G818"/>
    <mergeCell ref="F817:F818"/>
    <mergeCell ref="E817:E818"/>
    <mergeCell ref="E311:E312"/>
    <mergeCell ref="E430:E433"/>
    <mergeCell ref="E95:E97"/>
    <mergeCell ref="E113:E114"/>
    <mergeCell ref="G113:G114"/>
    <mergeCell ref="F113:F114"/>
    <mergeCell ref="E119:E125"/>
    <mergeCell ref="E126:E130"/>
    <mergeCell ref="G132:G134"/>
    <mergeCell ref="F132:F134"/>
    <mergeCell ref="E132:E134"/>
    <mergeCell ref="E142:E144"/>
    <mergeCell ref="G149:G152"/>
    <mergeCell ref="F149:F152"/>
    <mergeCell ref="E149:E152"/>
    <mergeCell ref="G157:G158"/>
    <mergeCell ref="C58:C61"/>
    <mergeCell ref="C49:C53"/>
    <mergeCell ref="D49:D53"/>
    <mergeCell ref="A230:A232"/>
    <mergeCell ref="A235:A236"/>
    <mergeCell ref="A221:A222"/>
    <mergeCell ref="E49:E53"/>
    <mergeCell ref="F49:F53"/>
    <mergeCell ref="C36:C37"/>
    <mergeCell ref="C39:C48"/>
    <mergeCell ref="G75:G77"/>
    <mergeCell ref="C92:C94"/>
    <mergeCell ref="D92:D94"/>
    <mergeCell ref="F135:F139"/>
    <mergeCell ref="G190:G193"/>
    <mergeCell ref="G199:G200"/>
    <mergeCell ref="A215:A216"/>
    <mergeCell ref="B215:B216"/>
    <mergeCell ref="C215:C216"/>
    <mergeCell ref="B201:B202"/>
    <mergeCell ref="C201:C202"/>
    <mergeCell ref="D201:D202"/>
    <mergeCell ref="E201:E202"/>
    <mergeCell ref="F201:F202"/>
    <mergeCell ref="G201:G202"/>
    <mergeCell ref="B203:B204"/>
    <mergeCell ref="C203:C204"/>
    <mergeCell ref="D203:D204"/>
    <mergeCell ref="E203:E204"/>
    <mergeCell ref="F203:F204"/>
    <mergeCell ref="G203:G204"/>
    <mergeCell ref="B205:B207"/>
    <mergeCell ref="C205:C207"/>
    <mergeCell ref="D205:D207"/>
    <mergeCell ref="A203:A204"/>
    <mergeCell ref="B54:B57"/>
    <mergeCell ref="B58:B61"/>
    <mergeCell ref="B49:B53"/>
    <mergeCell ref="E235:E236"/>
    <mergeCell ref="A270:A271"/>
    <mergeCell ref="B270:B271"/>
    <mergeCell ref="C270:C271"/>
    <mergeCell ref="D270:D271"/>
    <mergeCell ref="E270:E271"/>
    <mergeCell ref="F270:F271"/>
    <mergeCell ref="G270:G271"/>
    <mergeCell ref="C246:C248"/>
    <mergeCell ref="D246:D248"/>
    <mergeCell ref="E246:E248"/>
    <mergeCell ref="F246:F248"/>
    <mergeCell ref="G246:G248"/>
    <mergeCell ref="G32:G35"/>
    <mergeCell ref="F32:F35"/>
    <mergeCell ref="G36:G37"/>
    <mergeCell ref="F36:F37"/>
    <mergeCell ref="G58:G61"/>
    <mergeCell ref="F58:F61"/>
    <mergeCell ref="A209:A210"/>
    <mergeCell ref="B209:B210"/>
    <mergeCell ref="C209:C210"/>
    <mergeCell ref="D209:D210"/>
    <mergeCell ref="E209:E210"/>
    <mergeCell ref="F209:F210"/>
    <mergeCell ref="G209:G210"/>
    <mergeCell ref="A213:A214"/>
    <mergeCell ref="B213:B214"/>
    <mergeCell ref="C213:C214"/>
    <mergeCell ref="A100:A101"/>
    <mergeCell ref="G49:G53"/>
    <mergeCell ref="C54:C57"/>
    <mergeCell ref="B235:B236"/>
    <mergeCell ref="C235:C236"/>
    <mergeCell ref="D221:D222"/>
    <mergeCell ref="E221:E222"/>
    <mergeCell ref="F221:F222"/>
    <mergeCell ref="G221:G222"/>
    <mergeCell ref="A223:A224"/>
    <mergeCell ref="B223:B224"/>
    <mergeCell ref="C223:C224"/>
    <mergeCell ref="D223:D224"/>
    <mergeCell ref="E223:E224"/>
    <mergeCell ref="F223:F224"/>
    <mergeCell ref="G223:G224"/>
    <mergeCell ref="A290:A291"/>
    <mergeCell ref="B290:B291"/>
    <mergeCell ref="C290:C291"/>
    <mergeCell ref="D290:D291"/>
    <mergeCell ref="E290:E291"/>
    <mergeCell ref="F290:F291"/>
    <mergeCell ref="G290:G291"/>
    <mergeCell ref="F235:F236"/>
    <mergeCell ref="G235:G236"/>
    <mergeCell ref="A241:A242"/>
    <mergeCell ref="B241:B242"/>
    <mergeCell ref="C241:C242"/>
    <mergeCell ref="D241:D242"/>
    <mergeCell ref="E241:E242"/>
    <mergeCell ref="F241:F242"/>
    <mergeCell ref="G241:G242"/>
    <mergeCell ref="A246:A248"/>
    <mergeCell ref="B246:B248"/>
    <mergeCell ref="D235:D236"/>
  </mergeCells>
  <conditionalFormatting sqref="I385">
    <cfRule type="notContainsBlanks" dxfId="0" priority="1">
      <formula>LEN(TRIM(I385))&gt;0</formula>
    </cfRule>
  </conditionalFormatting>
  <hyperlinks>
    <hyperlink ref="N835" r:id="rId1" display="НҮБ-ийн Үйлдвэрлэлийн хөгжлийн байгууллагын өгөгдлийн бааз"/>
  </hyperlinks>
  <pageMargins left="0.7" right="0.7" top="0.75" bottom="0.75" header="0.3" footer="0.3"/>
  <pageSetup orientation="portrait" horizontalDpi="360" verticalDpi="360" r:id="rId2"/>
  <ignoredErrors>
    <ignoredError sqref="K1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T149"/>
  <sheetViews>
    <sheetView zoomScale="80" zoomScaleNormal="80" zoomScaleSheetLayoutView="100" workbookViewId="0">
      <pane xSplit="4" ySplit="12" topLeftCell="E142" activePane="bottomRight" state="frozen"/>
      <selection pane="topRight" activeCell="E1" sqref="E1"/>
      <selection pane="bottomLeft" activeCell="A13" sqref="A13"/>
      <selection pane="bottomRight" activeCell="G154" sqref="G154"/>
    </sheetView>
  </sheetViews>
  <sheetFormatPr defaultColWidth="9.140625" defaultRowHeight="13.5" x14ac:dyDescent="0.25"/>
  <cols>
    <col min="1" max="1" width="7.28515625" style="258" customWidth="1"/>
    <col min="2" max="2" width="49.7109375" style="263" customWidth="1"/>
    <col min="3" max="3" width="13.7109375" style="269" customWidth="1"/>
    <col min="4" max="4" width="17.140625" style="258" customWidth="1"/>
    <col min="5" max="5" width="12.28515625" style="258" customWidth="1"/>
    <col min="6" max="6" width="25.85546875" style="258" customWidth="1"/>
    <col min="7" max="7" width="34.28515625" style="263" customWidth="1"/>
    <col min="8" max="8" width="9.5703125" style="266" customWidth="1"/>
    <col min="9" max="9" width="14.28515625" style="267" customWidth="1"/>
    <col min="10" max="10" width="5.5703125" style="268" bestFit="1" customWidth="1"/>
    <col min="11" max="11" width="9.5703125" style="267" bestFit="1" customWidth="1"/>
    <col min="12" max="12" width="9.28515625" style="267" bestFit="1" customWidth="1"/>
    <col min="13" max="13" width="25.140625" style="258" customWidth="1"/>
    <col min="14" max="14" width="21.42578125" style="258" customWidth="1"/>
    <col min="15" max="15" width="12.85546875" style="258" customWidth="1"/>
    <col min="16" max="16384" width="9.140625" style="234"/>
  </cols>
  <sheetData>
    <row r="3" spans="1:15" x14ac:dyDescent="0.25">
      <c r="A3" s="228"/>
      <c r="B3" s="229"/>
      <c r="C3" s="230"/>
      <c r="D3" s="228"/>
      <c r="E3" s="228"/>
      <c r="F3" s="228"/>
      <c r="G3" s="229"/>
      <c r="H3" s="228"/>
      <c r="I3" s="231"/>
      <c r="J3" s="228"/>
      <c r="K3" s="231"/>
      <c r="L3" s="232"/>
      <c r="M3" s="446" t="s">
        <v>3049</v>
      </c>
      <c r="N3" s="446"/>
      <c r="O3" s="446"/>
    </row>
    <row r="4" spans="1:15" x14ac:dyDescent="0.25">
      <c r="A4" s="228"/>
      <c r="B4" s="229"/>
      <c r="C4" s="230"/>
      <c r="D4" s="228"/>
      <c r="E4" s="228"/>
      <c r="F4" s="228"/>
      <c r="G4" s="229"/>
      <c r="H4" s="228"/>
      <c r="I4" s="231"/>
      <c r="J4" s="228"/>
      <c r="K4" s="231"/>
      <c r="L4" s="235"/>
      <c r="M4" s="446" t="s">
        <v>3050</v>
      </c>
      <c r="N4" s="446"/>
      <c r="O4" s="446"/>
    </row>
    <row r="5" spans="1:15" x14ac:dyDescent="0.25">
      <c r="A5" s="228"/>
      <c r="B5" s="229"/>
      <c r="C5" s="230"/>
      <c r="D5" s="228"/>
      <c r="E5" s="228"/>
      <c r="F5" s="228"/>
      <c r="G5" s="229"/>
      <c r="H5" s="228"/>
      <c r="I5" s="231"/>
      <c r="J5" s="228"/>
      <c r="K5" s="231"/>
      <c r="L5" s="235"/>
      <c r="M5" s="322"/>
      <c r="N5" s="322"/>
      <c r="O5" s="322"/>
    </row>
    <row r="6" spans="1:15" x14ac:dyDescent="0.25">
      <c r="A6" s="228"/>
      <c r="B6" s="229"/>
      <c r="C6" s="230"/>
      <c r="D6" s="228"/>
      <c r="E6" s="228"/>
      <c r="F6" s="228"/>
      <c r="G6" s="229"/>
      <c r="H6" s="228"/>
      <c r="I6" s="231"/>
      <c r="J6" s="228"/>
      <c r="K6" s="231"/>
      <c r="L6" s="235"/>
      <c r="M6" s="322"/>
      <c r="N6" s="322"/>
      <c r="O6" s="322"/>
    </row>
    <row r="7" spans="1:15" x14ac:dyDescent="0.25">
      <c r="A7" s="228"/>
      <c r="B7" s="229"/>
      <c r="C7" s="230"/>
      <c r="D7" s="228"/>
      <c r="E7" s="228"/>
      <c r="F7" s="228"/>
      <c r="G7" s="229"/>
      <c r="H7" s="228"/>
      <c r="I7" s="231"/>
      <c r="J7" s="228"/>
      <c r="K7" s="231"/>
      <c r="L7" s="235"/>
      <c r="M7" s="322"/>
      <c r="N7" s="322"/>
      <c r="O7" s="322"/>
    </row>
    <row r="8" spans="1:15" x14ac:dyDescent="0.25">
      <c r="A8" s="228"/>
      <c r="B8" s="447" t="s">
        <v>3066</v>
      </c>
      <c r="C8" s="447"/>
      <c r="D8" s="447"/>
      <c r="E8" s="447"/>
      <c r="F8" s="447"/>
      <c r="G8" s="447"/>
      <c r="H8" s="447"/>
      <c r="I8" s="447"/>
      <c r="J8" s="447"/>
      <c r="K8" s="447"/>
      <c r="L8" s="447"/>
      <c r="M8" s="447"/>
      <c r="N8" s="447"/>
      <c r="O8" s="447"/>
    </row>
    <row r="9" spans="1:15" x14ac:dyDescent="0.25">
      <c r="A9" s="228"/>
      <c r="B9" s="323"/>
      <c r="C9" s="323"/>
      <c r="D9" s="323"/>
      <c r="E9" s="323"/>
      <c r="F9" s="323"/>
      <c r="G9" s="323"/>
      <c r="H9" s="323"/>
      <c r="I9" s="323"/>
      <c r="J9" s="323"/>
      <c r="K9" s="323"/>
      <c r="L9" s="323"/>
      <c r="M9" s="323"/>
      <c r="N9" s="323"/>
      <c r="O9" s="323"/>
    </row>
    <row r="10" spans="1:15" x14ac:dyDescent="0.25">
      <c r="A10" s="228"/>
      <c r="B10" s="236"/>
      <c r="C10" s="237"/>
      <c r="D10" s="323"/>
      <c r="E10" s="323"/>
      <c r="F10" s="323"/>
      <c r="G10" s="236"/>
      <c r="H10" s="323"/>
      <c r="I10" s="239"/>
      <c r="J10" s="323"/>
      <c r="K10" s="239"/>
      <c r="L10" s="239"/>
      <c r="M10" s="323"/>
      <c r="N10" s="323"/>
      <c r="O10" s="323"/>
    </row>
    <row r="11" spans="1:15" x14ac:dyDescent="0.25">
      <c r="A11" s="448" t="s">
        <v>0</v>
      </c>
      <c r="B11" s="448" t="s">
        <v>146</v>
      </c>
      <c r="C11" s="449" t="s">
        <v>1</v>
      </c>
      <c r="D11" s="448" t="s">
        <v>2</v>
      </c>
      <c r="E11" s="448" t="s">
        <v>148</v>
      </c>
      <c r="F11" s="448"/>
      <c r="G11" s="448" t="s">
        <v>3</v>
      </c>
      <c r="H11" s="450" t="s">
        <v>4</v>
      </c>
      <c r="I11" s="450" t="s">
        <v>5</v>
      </c>
      <c r="J11" s="450"/>
      <c r="K11" s="451" t="s">
        <v>6</v>
      </c>
      <c r="L11" s="451"/>
      <c r="M11" s="448" t="s">
        <v>7</v>
      </c>
      <c r="N11" s="448" t="s">
        <v>8</v>
      </c>
      <c r="O11" s="448" t="s">
        <v>9</v>
      </c>
    </row>
    <row r="12" spans="1:15" ht="27" x14ac:dyDescent="0.25">
      <c r="A12" s="448"/>
      <c r="B12" s="448"/>
      <c r="C12" s="449"/>
      <c r="D12" s="448"/>
      <c r="E12" s="320" t="s">
        <v>11</v>
      </c>
      <c r="F12" s="320" t="s">
        <v>12</v>
      </c>
      <c r="G12" s="448"/>
      <c r="H12" s="450"/>
      <c r="I12" s="325" t="s">
        <v>13</v>
      </c>
      <c r="J12" s="324" t="s">
        <v>14</v>
      </c>
      <c r="K12" s="325" t="s">
        <v>3107</v>
      </c>
      <c r="L12" s="325" t="s">
        <v>3106</v>
      </c>
      <c r="M12" s="448"/>
      <c r="N12" s="448"/>
      <c r="O12" s="448"/>
    </row>
    <row r="13" spans="1:15" x14ac:dyDescent="0.25">
      <c r="A13" s="320" t="s">
        <v>2987</v>
      </c>
      <c r="B13" s="320">
        <v>2</v>
      </c>
      <c r="C13" s="243" t="s">
        <v>2010</v>
      </c>
      <c r="D13" s="320">
        <v>4</v>
      </c>
      <c r="E13" s="320">
        <v>5</v>
      </c>
      <c r="F13" s="320">
        <v>6</v>
      </c>
      <c r="G13" s="320">
        <v>7</v>
      </c>
      <c r="H13" s="320">
        <v>8</v>
      </c>
      <c r="I13" s="244">
        <v>9</v>
      </c>
      <c r="J13" s="244">
        <v>10</v>
      </c>
      <c r="K13" s="244">
        <v>11</v>
      </c>
      <c r="L13" s="244">
        <v>12</v>
      </c>
      <c r="M13" s="244">
        <v>13</v>
      </c>
      <c r="N13" s="244">
        <v>14</v>
      </c>
      <c r="O13" s="244">
        <v>15</v>
      </c>
    </row>
    <row r="14" spans="1:15" s="270" customFormat="1" ht="40.5" x14ac:dyDescent="0.25">
      <c r="A14" s="278">
        <v>1</v>
      </c>
      <c r="B14" s="279" t="s">
        <v>2966</v>
      </c>
      <c r="C14" s="280">
        <f>SUM(C15:C30)</f>
        <v>8173.8</v>
      </c>
      <c r="D14" s="278" t="s">
        <v>2880</v>
      </c>
      <c r="E14" s="278" t="s">
        <v>3000</v>
      </c>
      <c r="F14" s="278" t="s">
        <v>2999</v>
      </c>
      <c r="G14" s="279" t="s">
        <v>2881</v>
      </c>
      <c r="H14" s="278" t="s">
        <v>2796</v>
      </c>
      <c r="I14" s="281">
        <v>4.5</v>
      </c>
      <c r="J14" s="282">
        <v>2023</v>
      </c>
      <c r="K14" s="282">
        <v>5</v>
      </c>
      <c r="L14" s="282">
        <v>6</v>
      </c>
      <c r="M14" s="278" t="s">
        <v>2882</v>
      </c>
      <c r="N14" s="278" t="s">
        <v>2883</v>
      </c>
      <c r="O14" s="278" t="s">
        <v>2804</v>
      </c>
    </row>
    <row r="15" spans="1:15" ht="40.5" x14ac:dyDescent="0.25">
      <c r="A15" s="452">
        <v>1.1000000000000001</v>
      </c>
      <c r="B15" s="456" t="s">
        <v>2967</v>
      </c>
      <c r="C15" s="457">
        <v>60</v>
      </c>
      <c r="D15" s="452" t="s">
        <v>17</v>
      </c>
      <c r="E15" s="314" t="s">
        <v>138</v>
      </c>
      <c r="F15" s="314" t="s">
        <v>3011</v>
      </c>
      <c r="G15" s="315" t="s">
        <v>2838</v>
      </c>
      <c r="H15" s="314" t="s">
        <v>30</v>
      </c>
      <c r="I15" s="318">
        <v>0</v>
      </c>
      <c r="J15" s="318">
        <v>2022</v>
      </c>
      <c r="K15" s="318">
        <v>1</v>
      </c>
      <c r="L15" s="318">
        <v>0</v>
      </c>
      <c r="M15" s="314" t="s">
        <v>2996</v>
      </c>
      <c r="N15" s="314" t="s">
        <v>2839</v>
      </c>
      <c r="O15" s="314" t="s">
        <v>2938</v>
      </c>
    </row>
    <row r="16" spans="1:15" ht="47.25" customHeight="1" x14ac:dyDescent="0.25">
      <c r="A16" s="452"/>
      <c r="B16" s="456"/>
      <c r="C16" s="457"/>
      <c r="D16" s="452"/>
      <c r="E16" s="314" t="s">
        <v>138</v>
      </c>
      <c r="F16" s="314" t="s">
        <v>3007</v>
      </c>
      <c r="G16" s="315" t="s">
        <v>2865</v>
      </c>
      <c r="H16" s="314" t="s">
        <v>2866</v>
      </c>
      <c r="I16" s="318">
        <v>2</v>
      </c>
      <c r="J16" s="318">
        <v>2023</v>
      </c>
      <c r="K16" s="318">
        <v>1</v>
      </c>
      <c r="L16" s="318">
        <v>0</v>
      </c>
      <c r="M16" s="314" t="s">
        <v>2867</v>
      </c>
      <c r="N16" s="314" t="s">
        <v>2840</v>
      </c>
      <c r="O16" s="314" t="s">
        <v>2939</v>
      </c>
    </row>
    <row r="17" spans="1:15" ht="27" x14ac:dyDescent="0.25">
      <c r="A17" s="452">
        <v>1.2</v>
      </c>
      <c r="B17" s="454" t="s">
        <v>2988</v>
      </c>
      <c r="C17" s="316">
        <v>3258.8</v>
      </c>
      <c r="D17" s="314" t="s">
        <v>17</v>
      </c>
      <c r="E17" s="314" t="s">
        <v>3001</v>
      </c>
      <c r="F17" s="314" t="s">
        <v>131</v>
      </c>
      <c r="G17" s="315" t="s">
        <v>2868</v>
      </c>
      <c r="H17" s="314" t="s">
        <v>2797</v>
      </c>
      <c r="I17" s="318">
        <v>48</v>
      </c>
      <c r="J17" s="318">
        <v>2023</v>
      </c>
      <c r="K17" s="318">
        <v>58</v>
      </c>
      <c r="L17" s="318">
        <v>70</v>
      </c>
      <c r="M17" s="314" t="s">
        <v>2869</v>
      </c>
      <c r="N17" s="314" t="s">
        <v>37</v>
      </c>
      <c r="O17" s="314" t="s">
        <v>2804</v>
      </c>
    </row>
    <row r="18" spans="1:15" ht="40.5" x14ac:dyDescent="0.25">
      <c r="A18" s="453"/>
      <c r="B18" s="455"/>
      <c r="C18" s="316" t="s">
        <v>2962</v>
      </c>
      <c r="D18" s="317" t="s">
        <v>2962</v>
      </c>
      <c r="E18" s="314" t="s">
        <v>138</v>
      </c>
      <c r="F18" s="314" t="s">
        <v>3011</v>
      </c>
      <c r="G18" s="315" t="s">
        <v>2865</v>
      </c>
      <c r="H18" s="314" t="s">
        <v>2923</v>
      </c>
      <c r="I18" s="318">
        <v>2</v>
      </c>
      <c r="J18" s="318">
        <v>2023</v>
      </c>
      <c r="K18" s="318">
        <v>1</v>
      </c>
      <c r="L18" s="318">
        <v>0</v>
      </c>
      <c r="M18" s="314" t="s">
        <v>2867</v>
      </c>
      <c r="N18" s="314" t="s">
        <v>2840</v>
      </c>
      <c r="O18" s="314" t="s">
        <v>2939</v>
      </c>
    </row>
    <row r="19" spans="1:15" ht="85.5" customHeight="1" x14ac:dyDescent="0.25">
      <c r="A19" s="314">
        <v>1.3</v>
      </c>
      <c r="B19" s="315" t="s">
        <v>2963</v>
      </c>
      <c r="C19" s="316">
        <v>1200</v>
      </c>
      <c r="D19" s="314" t="s">
        <v>46</v>
      </c>
      <c r="E19" s="314" t="s">
        <v>3002</v>
      </c>
      <c r="F19" s="314" t="s">
        <v>2999</v>
      </c>
      <c r="G19" s="315" t="s">
        <v>2879</v>
      </c>
      <c r="H19" s="314" t="s">
        <v>38</v>
      </c>
      <c r="I19" s="318">
        <v>35</v>
      </c>
      <c r="J19" s="318">
        <v>2023</v>
      </c>
      <c r="K19" s="318">
        <v>50</v>
      </c>
      <c r="L19" s="318">
        <v>80</v>
      </c>
      <c r="M19" s="314" t="s">
        <v>3034</v>
      </c>
      <c r="N19" s="314" t="s">
        <v>37</v>
      </c>
      <c r="O19" s="314" t="s">
        <v>2816</v>
      </c>
    </row>
    <row r="20" spans="1:15" ht="49.5" customHeight="1" x14ac:dyDescent="0.25">
      <c r="A20" s="314">
        <v>1.4</v>
      </c>
      <c r="B20" s="321" t="s">
        <v>3110</v>
      </c>
      <c r="C20" s="316" t="s">
        <v>2962</v>
      </c>
      <c r="D20" s="314" t="s">
        <v>3073</v>
      </c>
      <c r="E20" s="314" t="s">
        <v>138</v>
      </c>
      <c r="F20" s="314" t="s">
        <v>2999</v>
      </c>
      <c r="G20" s="315" t="s">
        <v>3111</v>
      </c>
      <c r="H20" s="314" t="s">
        <v>2923</v>
      </c>
      <c r="I20" s="318">
        <v>2</v>
      </c>
      <c r="J20" s="318">
        <v>2023</v>
      </c>
      <c r="K20" s="318">
        <v>1</v>
      </c>
      <c r="L20" s="318">
        <v>0</v>
      </c>
      <c r="M20" s="314" t="s">
        <v>3033</v>
      </c>
      <c r="N20" s="314" t="s">
        <v>2815</v>
      </c>
      <c r="O20" s="314" t="s">
        <v>2816</v>
      </c>
    </row>
    <row r="21" spans="1:15" ht="59.25" customHeight="1" x14ac:dyDescent="0.25">
      <c r="A21" s="314">
        <v>1.5</v>
      </c>
      <c r="B21" s="315" t="s">
        <v>3051</v>
      </c>
      <c r="C21" s="316">
        <v>15</v>
      </c>
      <c r="D21" s="314" t="s">
        <v>46</v>
      </c>
      <c r="E21" s="314" t="s">
        <v>138</v>
      </c>
      <c r="F21" s="314" t="s">
        <v>2999</v>
      </c>
      <c r="G21" s="315" t="s">
        <v>2922</v>
      </c>
      <c r="H21" s="314" t="s">
        <v>38</v>
      </c>
      <c r="I21" s="250">
        <v>300</v>
      </c>
      <c r="J21" s="318">
        <v>2023</v>
      </c>
      <c r="K21" s="250">
        <v>1500</v>
      </c>
      <c r="L21" s="250">
        <v>3000</v>
      </c>
      <c r="M21" s="314" t="s">
        <v>2870</v>
      </c>
      <c r="N21" s="314" t="s">
        <v>2998</v>
      </c>
      <c r="O21" s="314" t="s">
        <v>2816</v>
      </c>
    </row>
    <row r="22" spans="1:15" ht="27" x14ac:dyDescent="0.25">
      <c r="A22" s="452">
        <v>1.6</v>
      </c>
      <c r="B22" s="456" t="s">
        <v>2968</v>
      </c>
      <c r="C22" s="316" t="s">
        <v>2962</v>
      </c>
      <c r="D22" s="317" t="s">
        <v>2964</v>
      </c>
      <c r="E22" s="314" t="s">
        <v>138</v>
      </c>
      <c r="F22" s="314" t="s">
        <v>2999</v>
      </c>
      <c r="G22" s="315" t="s">
        <v>2871</v>
      </c>
      <c r="H22" s="314" t="s">
        <v>2923</v>
      </c>
      <c r="I22" s="318">
        <v>2</v>
      </c>
      <c r="J22" s="318">
        <v>2023</v>
      </c>
      <c r="K22" s="318">
        <v>1</v>
      </c>
      <c r="L22" s="318">
        <v>1</v>
      </c>
      <c r="M22" s="314" t="s">
        <v>3034</v>
      </c>
      <c r="N22" s="314" t="s">
        <v>37</v>
      </c>
      <c r="O22" s="314" t="s">
        <v>2816</v>
      </c>
    </row>
    <row r="23" spans="1:15" ht="54.75" customHeight="1" x14ac:dyDescent="0.25">
      <c r="A23" s="452"/>
      <c r="B23" s="456"/>
      <c r="C23" s="316">
        <v>800</v>
      </c>
      <c r="D23" s="314" t="s">
        <v>46</v>
      </c>
      <c r="E23" s="314" t="s">
        <v>138</v>
      </c>
      <c r="F23" s="314" t="s">
        <v>2999</v>
      </c>
      <c r="G23" s="315" t="s">
        <v>2872</v>
      </c>
      <c r="H23" s="314" t="s">
        <v>2923</v>
      </c>
      <c r="I23" s="250">
        <v>2</v>
      </c>
      <c r="J23" s="318">
        <v>2023</v>
      </c>
      <c r="K23" s="250">
        <v>1</v>
      </c>
      <c r="L23" s="250">
        <v>0</v>
      </c>
      <c r="M23" s="314" t="s">
        <v>3034</v>
      </c>
      <c r="N23" s="314" t="s">
        <v>37</v>
      </c>
      <c r="O23" s="314" t="s">
        <v>2816</v>
      </c>
    </row>
    <row r="24" spans="1:15" ht="69.75" customHeight="1" x14ac:dyDescent="0.25">
      <c r="A24" s="314">
        <v>1.7</v>
      </c>
      <c r="B24" s="315" t="s">
        <v>2969</v>
      </c>
      <c r="C24" s="316">
        <v>2350</v>
      </c>
      <c r="D24" s="314" t="s">
        <v>46</v>
      </c>
      <c r="E24" s="314" t="s">
        <v>138</v>
      </c>
      <c r="F24" s="314" t="s">
        <v>2873</v>
      </c>
      <c r="G24" s="315" t="s">
        <v>2874</v>
      </c>
      <c r="H24" s="314" t="s">
        <v>38</v>
      </c>
      <c r="I24" s="250">
        <v>1000</v>
      </c>
      <c r="J24" s="318">
        <v>2023</v>
      </c>
      <c r="K24" s="250">
        <v>2000</v>
      </c>
      <c r="L24" s="250">
        <v>3000</v>
      </c>
      <c r="M24" s="314" t="s">
        <v>2875</v>
      </c>
      <c r="N24" s="314" t="s">
        <v>2815</v>
      </c>
      <c r="O24" s="314" t="s">
        <v>2816</v>
      </c>
    </row>
    <row r="25" spans="1:15" ht="84.75" customHeight="1" x14ac:dyDescent="0.25">
      <c r="A25" s="314">
        <v>1.8</v>
      </c>
      <c r="B25" s="315" t="s">
        <v>2970</v>
      </c>
      <c r="C25" s="251">
        <v>50</v>
      </c>
      <c r="D25" s="314" t="s">
        <v>17</v>
      </c>
      <c r="E25" s="314" t="s">
        <v>138</v>
      </c>
      <c r="F25" s="314" t="s">
        <v>2999</v>
      </c>
      <c r="G25" s="315" t="s">
        <v>2876</v>
      </c>
      <c r="H25" s="314" t="s">
        <v>38</v>
      </c>
      <c r="I25" s="318">
        <v>2</v>
      </c>
      <c r="J25" s="318">
        <v>2023</v>
      </c>
      <c r="K25" s="318">
        <v>20</v>
      </c>
      <c r="L25" s="318">
        <v>30</v>
      </c>
      <c r="M25" s="314" t="s">
        <v>3034</v>
      </c>
      <c r="N25" s="314" t="s">
        <v>37</v>
      </c>
      <c r="O25" s="314" t="s">
        <v>2816</v>
      </c>
    </row>
    <row r="26" spans="1:15" ht="87.75" customHeight="1" x14ac:dyDescent="0.25">
      <c r="A26" s="314">
        <v>1.9</v>
      </c>
      <c r="B26" s="315" t="s">
        <v>3052</v>
      </c>
      <c r="C26" s="271">
        <v>100</v>
      </c>
      <c r="D26" s="314" t="s">
        <v>2810</v>
      </c>
      <c r="E26" s="314" t="s">
        <v>138</v>
      </c>
      <c r="F26" s="314" t="s">
        <v>2889</v>
      </c>
      <c r="G26" s="315" t="s">
        <v>2878</v>
      </c>
      <c r="H26" s="314" t="s">
        <v>38</v>
      </c>
      <c r="I26" s="250">
        <v>45</v>
      </c>
      <c r="J26" s="318">
        <v>2023</v>
      </c>
      <c r="K26" s="250">
        <v>60</v>
      </c>
      <c r="L26" s="250">
        <v>80</v>
      </c>
      <c r="M26" s="314" t="s">
        <v>3034</v>
      </c>
      <c r="N26" s="314" t="s">
        <v>37</v>
      </c>
      <c r="O26" s="314" t="s">
        <v>2816</v>
      </c>
    </row>
    <row r="27" spans="1:15" ht="111.75" customHeight="1" x14ac:dyDescent="0.25">
      <c r="A27" s="319">
        <v>1.1000000000000001</v>
      </c>
      <c r="B27" s="315" t="s">
        <v>2971</v>
      </c>
      <c r="C27" s="252">
        <v>0</v>
      </c>
      <c r="D27" s="252">
        <v>0</v>
      </c>
      <c r="E27" s="314" t="s">
        <v>138</v>
      </c>
      <c r="F27" s="314" t="s">
        <v>3012</v>
      </c>
      <c r="G27" s="315" t="s">
        <v>3053</v>
      </c>
      <c r="H27" s="314" t="s">
        <v>2923</v>
      </c>
      <c r="I27" s="318">
        <v>2</v>
      </c>
      <c r="J27" s="318">
        <v>2022</v>
      </c>
      <c r="K27" s="318">
        <v>1</v>
      </c>
      <c r="L27" s="318">
        <v>1</v>
      </c>
      <c r="M27" s="314" t="s">
        <v>138</v>
      </c>
      <c r="N27" s="314" t="s">
        <v>37</v>
      </c>
      <c r="O27" s="314" t="s">
        <v>2804</v>
      </c>
    </row>
    <row r="28" spans="1:15" ht="48.75" customHeight="1" x14ac:dyDescent="0.25">
      <c r="A28" s="458">
        <v>1.1100000000000001</v>
      </c>
      <c r="B28" s="456" t="s">
        <v>3088</v>
      </c>
      <c r="C28" s="457">
        <v>40</v>
      </c>
      <c r="D28" s="452" t="s">
        <v>46</v>
      </c>
      <c r="E28" s="314" t="s">
        <v>138</v>
      </c>
      <c r="F28" s="314" t="s">
        <v>3014</v>
      </c>
      <c r="G28" s="315" t="s">
        <v>2877</v>
      </c>
      <c r="H28" s="314" t="s">
        <v>2923</v>
      </c>
      <c r="I28" s="318">
        <v>2</v>
      </c>
      <c r="J28" s="318">
        <v>2023</v>
      </c>
      <c r="K28" s="318">
        <v>1</v>
      </c>
      <c r="L28" s="318">
        <v>1</v>
      </c>
      <c r="M28" s="314" t="s">
        <v>2996</v>
      </c>
      <c r="N28" s="314" t="s">
        <v>2839</v>
      </c>
      <c r="O28" s="314" t="s">
        <v>2938</v>
      </c>
    </row>
    <row r="29" spans="1:15" ht="40.5" x14ac:dyDescent="0.25">
      <c r="A29" s="458"/>
      <c r="B29" s="456"/>
      <c r="C29" s="457"/>
      <c r="D29" s="452"/>
      <c r="E29" s="314" t="s">
        <v>138</v>
      </c>
      <c r="F29" s="314" t="s">
        <v>3013</v>
      </c>
      <c r="G29" s="315" t="s">
        <v>2865</v>
      </c>
      <c r="H29" s="314" t="s">
        <v>2923</v>
      </c>
      <c r="I29" s="318">
        <v>2</v>
      </c>
      <c r="J29" s="318">
        <v>2023</v>
      </c>
      <c r="K29" s="318">
        <v>1</v>
      </c>
      <c r="L29" s="318">
        <v>0</v>
      </c>
      <c r="M29" s="314" t="s">
        <v>2867</v>
      </c>
      <c r="N29" s="314" t="s">
        <v>2840</v>
      </c>
      <c r="O29" s="314" t="s">
        <v>2938</v>
      </c>
    </row>
    <row r="30" spans="1:15" ht="81" x14ac:dyDescent="0.25">
      <c r="A30" s="319">
        <v>1.1200000000000001</v>
      </c>
      <c r="B30" s="315" t="s">
        <v>3112</v>
      </c>
      <c r="C30" s="316">
        <v>300</v>
      </c>
      <c r="D30" s="314" t="s">
        <v>46</v>
      </c>
      <c r="E30" s="314" t="s">
        <v>1190</v>
      </c>
      <c r="F30" s="314" t="s">
        <v>3021</v>
      </c>
      <c r="G30" s="315" t="s">
        <v>2914</v>
      </c>
      <c r="H30" s="314" t="s">
        <v>2923</v>
      </c>
      <c r="I30" s="318">
        <v>53.17</v>
      </c>
      <c r="J30" s="318">
        <v>2021</v>
      </c>
      <c r="K30" s="318">
        <v>55</v>
      </c>
      <c r="L30" s="318">
        <v>60</v>
      </c>
      <c r="M30" s="314" t="s">
        <v>3034</v>
      </c>
      <c r="N30" s="314" t="s">
        <v>2817</v>
      </c>
      <c r="O30" s="314" t="s">
        <v>2804</v>
      </c>
    </row>
    <row r="31" spans="1:15" s="270" customFormat="1" ht="40.5" x14ac:dyDescent="0.25">
      <c r="A31" s="278">
        <v>2</v>
      </c>
      <c r="B31" s="279" t="s">
        <v>2941</v>
      </c>
      <c r="C31" s="280">
        <f>SUM(C32+C38+C50)</f>
        <v>109784.2</v>
      </c>
      <c r="D31" s="278" t="s">
        <v>2965</v>
      </c>
      <c r="E31" s="283" t="s">
        <v>138</v>
      </c>
      <c r="F31" s="278" t="s">
        <v>2889</v>
      </c>
      <c r="G31" s="279" t="s">
        <v>2805</v>
      </c>
      <c r="H31" s="278" t="s">
        <v>2796</v>
      </c>
      <c r="I31" s="281">
        <v>4.5</v>
      </c>
      <c r="J31" s="282">
        <v>2021</v>
      </c>
      <c r="K31" s="282">
        <v>5</v>
      </c>
      <c r="L31" s="281">
        <v>5.5</v>
      </c>
      <c r="M31" s="278" t="s">
        <v>2895</v>
      </c>
      <c r="N31" s="278" t="s">
        <v>2806</v>
      </c>
      <c r="O31" s="278" t="s">
        <v>2804</v>
      </c>
    </row>
    <row r="32" spans="1:15" ht="40.5" x14ac:dyDescent="0.25">
      <c r="A32" s="289" t="s">
        <v>2787</v>
      </c>
      <c r="B32" s="290" t="s">
        <v>2763</v>
      </c>
      <c r="C32" s="291">
        <f>SUM(C33:C37)</f>
        <v>3500</v>
      </c>
      <c r="D32" s="289" t="s">
        <v>17</v>
      </c>
      <c r="E32" s="292" t="s">
        <v>138</v>
      </c>
      <c r="F32" s="289" t="s">
        <v>3007</v>
      </c>
      <c r="G32" s="290" t="s">
        <v>2865</v>
      </c>
      <c r="H32" s="289" t="s">
        <v>2923</v>
      </c>
      <c r="I32" s="293">
        <v>2</v>
      </c>
      <c r="J32" s="294">
        <v>2023</v>
      </c>
      <c r="K32" s="293">
        <v>1</v>
      </c>
      <c r="L32" s="293">
        <v>0</v>
      </c>
      <c r="M32" s="289" t="s">
        <v>2867</v>
      </c>
      <c r="N32" s="289" t="s">
        <v>2840</v>
      </c>
      <c r="O32" s="289" t="s">
        <v>2938</v>
      </c>
    </row>
    <row r="33" spans="1:358" ht="67.5" x14ac:dyDescent="0.25">
      <c r="A33" s="314" t="s">
        <v>582</v>
      </c>
      <c r="B33" s="321" t="s">
        <v>3121</v>
      </c>
      <c r="C33" s="254">
        <v>500</v>
      </c>
      <c r="D33" s="255" t="s">
        <v>17</v>
      </c>
      <c r="E33" s="314" t="s">
        <v>138</v>
      </c>
      <c r="F33" s="255" t="s">
        <v>3074</v>
      </c>
      <c r="G33" s="321" t="s">
        <v>2884</v>
      </c>
      <c r="H33" s="314" t="s">
        <v>38</v>
      </c>
      <c r="I33" s="256">
        <v>2</v>
      </c>
      <c r="J33" s="257">
        <v>2023</v>
      </c>
      <c r="K33" s="257">
        <v>4</v>
      </c>
      <c r="L33" s="257">
        <v>5</v>
      </c>
      <c r="M33" s="314" t="s">
        <v>3034</v>
      </c>
      <c r="N33" s="314" t="s">
        <v>37</v>
      </c>
      <c r="O33" s="314" t="s">
        <v>2816</v>
      </c>
    </row>
    <row r="34" spans="1:358" ht="40.5" x14ac:dyDescent="0.25">
      <c r="A34" s="314" t="s">
        <v>291</v>
      </c>
      <c r="B34" s="321" t="s">
        <v>2885</v>
      </c>
      <c r="C34" s="252">
        <v>0</v>
      </c>
      <c r="D34" s="252">
        <v>0</v>
      </c>
      <c r="E34" s="314" t="s">
        <v>138</v>
      </c>
      <c r="F34" s="314" t="s">
        <v>3007</v>
      </c>
      <c r="G34" s="315" t="s">
        <v>2865</v>
      </c>
      <c r="H34" s="314" t="s">
        <v>2923</v>
      </c>
      <c r="I34" s="256">
        <v>2</v>
      </c>
      <c r="J34" s="257">
        <v>2023</v>
      </c>
      <c r="K34" s="256">
        <v>1</v>
      </c>
      <c r="L34" s="256">
        <v>0</v>
      </c>
      <c r="M34" s="314" t="s">
        <v>2867</v>
      </c>
      <c r="N34" s="314" t="s">
        <v>2840</v>
      </c>
      <c r="O34" s="314" t="s">
        <v>2936</v>
      </c>
    </row>
    <row r="35" spans="1:358" s="302" customFormat="1" ht="40.5" x14ac:dyDescent="0.25">
      <c r="A35" s="255" t="s">
        <v>296</v>
      </c>
      <c r="B35" s="315" t="s">
        <v>3122</v>
      </c>
      <c r="C35" s="252">
        <v>3000</v>
      </c>
      <c r="D35" s="252" t="s">
        <v>2810</v>
      </c>
      <c r="E35" s="314" t="s">
        <v>3076</v>
      </c>
      <c r="F35" s="314" t="s">
        <v>138</v>
      </c>
      <c r="G35" s="315" t="s">
        <v>3077</v>
      </c>
      <c r="H35" s="314" t="s">
        <v>30</v>
      </c>
      <c r="I35" s="256">
        <v>20</v>
      </c>
      <c r="J35" s="257">
        <v>2023</v>
      </c>
      <c r="K35" s="256">
        <v>20</v>
      </c>
      <c r="L35" s="256">
        <v>20</v>
      </c>
      <c r="M35" s="314" t="s">
        <v>3075</v>
      </c>
      <c r="N35" s="314" t="s">
        <v>2840</v>
      </c>
      <c r="O35" s="314" t="s">
        <v>2816</v>
      </c>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4"/>
      <c r="BQ35" s="234"/>
      <c r="BR35" s="234"/>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4"/>
      <c r="CT35" s="234"/>
      <c r="CU35" s="234"/>
      <c r="CV35" s="234"/>
      <c r="CW35" s="234"/>
      <c r="CX35" s="234"/>
      <c r="CY35" s="234"/>
      <c r="CZ35" s="234"/>
      <c r="DA35" s="234"/>
      <c r="DB35" s="234"/>
      <c r="DC35" s="234"/>
      <c r="DD35" s="234"/>
      <c r="DE35" s="234"/>
      <c r="DF35" s="234"/>
      <c r="DG35" s="234"/>
      <c r="DH35" s="234"/>
      <c r="DI35" s="234"/>
      <c r="DJ35" s="234"/>
      <c r="DK35" s="234"/>
      <c r="DL35" s="234"/>
      <c r="DM35" s="234"/>
      <c r="DN35" s="234"/>
      <c r="DO35" s="234"/>
      <c r="DP35" s="234"/>
      <c r="DQ35" s="234"/>
      <c r="DR35" s="234"/>
      <c r="DS35" s="234"/>
      <c r="DT35" s="234"/>
      <c r="DU35" s="234"/>
      <c r="DV35" s="234"/>
      <c r="DW35" s="234"/>
      <c r="DX35" s="234"/>
      <c r="DY35" s="234"/>
      <c r="DZ35" s="234"/>
      <c r="EA35" s="234"/>
      <c r="EB35" s="234"/>
      <c r="EC35" s="234"/>
      <c r="ED35" s="234"/>
      <c r="EE35" s="234"/>
      <c r="EF35" s="234"/>
      <c r="EG35" s="234"/>
      <c r="EH35" s="234"/>
      <c r="EI35" s="234"/>
      <c r="EJ35" s="234"/>
      <c r="EK35" s="234"/>
      <c r="EL35" s="234"/>
      <c r="EM35" s="234"/>
      <c r="EN35" s="234"/>
      <c r="EO35" s="234"/>
      <c r="EP35" s="234"/>
      <c r="EQ35" s="234"/>
      <c r="ER35" s="234"/>
      <c r="ES35" s="234"/>
      <c r="ET35" s="234"/>
      <c r="EU35" s="234"/>
      <c r="EV35" s="234"/>
      <c r="EW35" s="234"/>
      <c r="EX35" s="234"/>
      <c r="EY35" s="234"/>
      <c r="EZ35" s="234"/>
      <c r="FA35" s="234"/>
      <c r="FB35" s="234"/>
      <c r="FC35" s="234"/>
      <c r="FD35" s="234"/>
      <c r="FE35" s="234"/>
      <c r="FF35" s="234"/>
      <c r="FG35" s="234"/>
      <c r="FH35" s="234"/>
      <c r="FI35" s="234"/>
      <c r="FJ35" s="234"/>
      <c r="FK35" s="234"/>
      <c r="FL35" s="234"/>
      <c r="FM35" s="234"/>
      <c r="FN35" s="234"/>
      <c r="FO35" s="234"/>
      <c r="FP35" s="234"/>
      <c r="FQ35" s="234"/>
      <c r="FR35" s="234"/>
      <c r="FS35" s="234"/>
      <c r="FT35" s="234"/>
      <c r="FU35" s="234"/>
      <c r="FV35" s="234"/>
      <c r="FW35" s="234"/>
      <c r="FX35" s="234"/>
      <c r="FY35" s="234"/>
      <c r="FZ35" s="234"/>
      <c r="GA35" s="234"/>
      <c r="GB35" s="234"/>
      <c r="GC35" s="234"/>
      <c r="GD35" s="234"/>
      <c r="GE35" s="234"/>
      <c r="GF35" s="234"/>
      <c r="GG35" s="234"/>
      <c r="GH35" s="234"/>
      <c r="GI35" s="234"/>
      <c r="GJ35" s="234"/>
      <c r="GK35" s="234"/>
      <c r="GL35" s="234"/>
      <c r="GM35" s="234"/>
      <c r="GN35" s="234"/>
      <c r="GO35" s="234"/>
      <c r="GP35" s="234"/>
      <c r="GQ35" s="234"/>
      <c r="GR35" s="234"/>
      <c r="GS35" s="234"/>
      <c r="GT35" s="234"/>
      <c r="GU35" s="234"/>
      <c r="GV35" s="234"/>
      <c r="GW35" s="234"/>
      <c r="GX35" s="234"/>
      <c r="GY35" s="234"/>
      <c r="GZ35" s="234"/>
      <c r="HA35" s="234"/>
      <c r="HB35" s="234"/>
      <c r="HC35" s="234"/>
      <c r="HD35" s="234"/>
      <c r="HE35" s="234"/>
      <c r="HF35" s="234"/>
      <c r="HG35" s="234"/>
      <c r="HH35" s="234"/>
      <c r="HI35" s="234"/>
      <c r="HJ35" s="234"/>
      <c r="HK35" s="234"/>
      <c r="HL35" s="234"/>
      <c r="HM35" s="234"/>
      <c r="HN35" s="234"/>
      <c r="HO35" s="234"/>
      <c r="HP35" s="234"/>
      <c r="HQ35" s="234"/>
      <c r="HR35" s="234"/>
      <c r="HS35" s="234"/>
      <c r="HT35" s="234"/>
      <c r="HU35" s="234"/>
      <c r="HV35" s="234"/>
      <c r="HW35" s="234"/>
      <c r="HX35" s="234"/>
      <c r="HY35" s="234"/>
      <c r="HZ35" s="234"/>
      <c r="IA35" s="234"/>
      <c r="IB35" s="234"/>
      <c r="IC35" s="234"/>
      <c r="ID35" s="234"/>
      <c r="IE35" s="234"/>
      <c r="IF35" s="234"/>
      <c r="IG35" s="234"/>
      <c r="IH35" s="234"/>
      <c r="II35" s="234"/>
      <c r="IJ35" s="234"/>
      <c r="IK35" s="234"/>
      <c r="IL35" s="234"/>
      <c r="IM35" s="234"/>
      <c r="IN35" s="234"/>
      <c r="IO35" s="234"/>
      <c r="IP35" s="234"/>
      <c r="IQ35" s="234"/>
      <c r="IR35" s="234"/>
      <c r="IS35" s="234"/>
      <c r="IT35" s="234"/>
      <c r="IU35" s="234"/>
      <c r="IV35" s="234"/>
      <c r="IW35" s="234"/>
      <c r="IX35" s="234"/>
      <c r="IY35" s="234"/>
      <c r="IZ35" s="234"/>
      <c r="JA35" s="234"/>
      <c r="JB35" s="234"/>
      <c r="JC35" s="234"/>
      <c r="JD35" s="234"/>
      <c r="JE35" s="234"/>
      <c r="JF35" s="234"/>
      <c r="JG35" s="234"/>
      <c r="JH35" s="234"/>
      <c r="JI35" s="234"/>
      <c r="JJ35" s="234"/>
      <c r="JK35" s="234"/>
      <c r="JL35" s="234"/>
      <c r="JM35" s="234"/>
      <c r="JN35" s="234"/>
      <c r="JO35" s="234"/>
      <c r="JP35" s="234"/>
      <c r="JQ35" s="234"/>
      <c r="JR35" s="234"/>
      <c r="JS35" s="234"/>
      <c r="JT35" s="234"/>
      <c r="JU35" s="234"/>
      <c r="JV35" s="234"/>
      <c r="JW35" s="234"/>
      <c r="JX35" s="234"/>
      <c r="JY35" s="234"/>
      <c r="JZ35" s="234"/>
      <c r="KA35" s="234"/>
      <c r="KB35" s="234"/>
      <c r="KC35" s="234"/>
      <c r="KD35" s="234"/>
      <c r="KE35" s="234"/>
      <c r="KF35" s="234"/>
      <c r="KG35" s="234"/>
      <c r="KH35" s="234"/>
      <c r="KI35" s="234"/>
      <c r="KJ35" s="234"/>
      <c r="KK35" s="234"/>
      <c r="KL35" s="234"/>
      <c r="KM35" s="234"/>
      <c r="KN35" s="234"/>
      <c r="KO35" s="234"/>
      <c r="KP35" s="234"/>
      <c r="KQ35" s="234"/>
      <c r="KR35" s="234"/>
      <c r="KS35" s="234"/>
      <c r="KT35" s="234"/>
      <c r="KU35" s="234"/>
      <c r="KV35" s="234"/>
      <c r="KW35" s="234"/>
      <c r="KX35" s="234"/>
      <c r="KY35" s="234"/>
      <c r="KZ35" s="234"/>
      <c r="LA35" s="234"/>
      <c r="LB35" s="234"/>
      <c r="LC35" s="234"/>
      <c r="LD35" s="234"/>
      <c r="LE35" s="234"/>
      <c r="LF35" s="234"/>
      <c r="LG35" s="234"/>
      <c r="LH35" s="234"/>
      <c r="LI35" s="234"/>
      <c r="LJ35" s="234"/>
      <c r="LK35" s="234"/>
      <c r="LL35" s="234"/>
      <c r="LM35" s="234"/>
      <c r="LN35" s="234"/>
      <c r="LO35" s="234"/>
      <c r="LP35" s="234"/>
      <c r="LQ35" s="234"/>
      <c r="LR35" s="234"/>
      <c r="LS35" s="234"/>
      <c r="LT35" s="234"/>
      <c r="LU35" s="234"/>
      <c r="LV35" s="234"/>
      <c r="LW35" s="234"/>
      <c r="LX35" s="234"/>
      <c r="LY35" s="234"/>
      <c r="LZ35" s="234"/>
      <c r="MA35" s="234"/>
      <c r="MB35" s="234"/>
      <c r="MC35" s="234"/>
      <c r="MD35" s="234"/>
      <c r="ME35" s="234"/>
      <c r="MF35" s="234"/>
      <c r="MG35" s="234"/>
      <c r="MH35" s="234"/>
      <c r="MI35" s="234"/>
      <c r="MJ35" s="234"/>
      <c r="MK35" s="234"/>
      <c r="ML35" s="234"/>
      <c r="MM35" s="234"/>
      <c r="MN35" s="234"/>
      <c r="MO35" s="234"/>
      <c r="MP35" s="234"/>
      <c r="MQ35" s="234"/>
      <c r="MR35" s="234"/>
      <c r="MS35" s="234"/>
      <c r="MT35" s="234"/>
    </row>
    <row r="36" spans="1:358" ht="40.5" x14ac:dyDescent="0.25">
      <c r="A36" s="314" t="s">
        <v>302</v>
      </c>
      <c r="B36" s="315" t="s">
        <v>2942</v>
      </c>
      <c r="C36" s="252">
        <v>0</v>
      </c>
      <c r="D36" s="252">
        <v>0</v>
      </c>
      <c r="E36" s="314" t="s">
        <v>138</v>
      </c>
      <c r="F36" s="314" t="s">
        <v>3007</v>
      </c>
      <c r="G36" s="315" t="s">
        <v>2865</v>
      </c>
      <c r="H36" s="314" t="s">
        <v>2923</v>
      </c>
      <c r="I36" s="250">
        <v>2</v>
      </c>
      <c r="J36" s="318">
        <v>2023</v>
      </c>
      <c r="K36" s="250">
        <v>1</v>
      </c>
      <c r="L36" s="250">
        <v>0</v>
      </c>
      <c r="M36" s="314" t="s">
        <v>2867</v>
      </c>
      <c r="N36" s="314" t="s">
        <v>2840</v>
      </c>
      <c r="O36" s="314" t="s">
        <v>2816</v>
      </c>
    </row>
    <row r="37" spans="1:358" ht="67.5" x14ac:dyDescent="0.25">
      <c r="A37" s="314" t="s">
        <v>882</v>
      </c>
      <c r="B37" s="315" t="s">
        <v>2989</v>
      </c>
      <c r="C37" s="252">
        <v>0</v>
      </c>
      <c r="D37" s="252">
        <v>0</v>
      </c>
      <c r="E37" s="314" t="s">
        <v>138</v>
      </c>
      <c r="F37" s="314" t="s">
        <v>3007</v>
      </c>
      <c r="G37" s="315" t="s">
        <v>2865</v>
      </c>
      <c r="H37" s="314" t="s">
        <v>2923</v>
      </c>
      <c r="I37" s="250">
        <v>2</v>
      </c>
      <c r="J37" s="318">
        <v>2023</v>
      </c>
      <c r="K37" s="250">
        <v>1</v>
      </c>
      <c r="L37" s="250">
        <v>0</v>
      </c>
      <c r="M37" s="314" t="s">
        <v>2867</v>
      </c>
      <c r="N37" s="314" t="s">
        <v>2840</v>
      </c>
      <c r="O37" s="314" t="s">
        <v>2816</v>
      </c>
    </row>
    <row r="38" spans="1:358" ht="40.5" x14ac:dyDescent="0.25">
      <c r="A38" s="289">
        <v>2.2000000000000002</v>
      </c>
      <c r="B38" s="290" t="s">
        <v>2764</v>
      </c>
      <c r="C38" s="291">
        <f>SUM(C39:C49)</f>
        <v>105433.2</v>
      </c>
      <c r="D38" s="289" t="s">
        <v>17</v>
      </c>
      <c r="E38" s="292" t="s">
        <v>138</v>
      </c>
      <c r="F38" s="289" t="s">
        <v>3015</v>
      </c>
      <c r="G38" s="295" t="s">
        <v>3042</v>
      </c>
      <c r="H38" s="289" t="s">
        <v>18</v>
      </c>
      <c r="I38" s="296">
        <v>0.6</v>
      </c>
      <c r="J38" s="294" t="s">
        <v>2844</v>
      </c>
      <c r="K38" s="297">
        <v>0.8</v>
      </c>
      <c r="L38" s="294">
        <v>1</v>
      </c>
      <c r="M38" s="289" t="s">
        <v>2890</v>
      </c>
      <c r="N38" s="289" t="s">
        <v>2819</v>
      </c>
      <c r="O38" s="289" t="s">
        <v>2804</v>
      </c>
    </row>
    <row r="39" spans="1:358" x14ac:dyDescent="0.25">
      <c r="A39" s="452" t="s">
        <v>307</v>
      </c>
      <c r="B39" s="456" t="s">
        <v>2765</v>
      </c>
      <c r="C39" s="316">
        <v>37880</v>
      </c>
      <c r="D39" s="314" t="s">
        <v>17</v>
      </c>
      <c r="E39" s="314" t="s">
        <v>138</v>
      </c>
      <c r="F39" s="314" t="s">
        <v>2999</v>
      </c>
      <c r="G39" s="315" t="s">
        <v>2886</v>
      </c>
      <c r="H39" s="314" t="s">
        <v>38</v>
      </c>
      <c r="I39" s="250">
        <v>560</v>
      </c>
      <c r="J39" s="318">
        <v>2023</v>
      </c>
      <c r="K39" s="318">
        <v>577</v>
      </c>
      <c r="L39" s="318">
        <v>699</v>
      </c>
      <c r="M39" s="244"/>
      <c r="N39" s="244"/>
      <c r="O39" s="244"/>
    </row>
    <row r="40" spans="1:358" ht="50.25" customHeight="1" x14ac:dyDescent="0.25">
      <c r="A40" s="452"/>
      <c r="B40" s="456"/>
      <c r="C40" s="316">
        <v>62120</v>
      </c>
      <c r="D40" s="314" t="s">
        <v>17</v>
      </c>
      <c r="E40" s="314" t="s">
        <v>138</v>
      </c>
      <c r="F40" s="314" t="s">
        <v>2827</v>
      </c>
      <c r="G40" s="315" t="s">
        <v>2887</v>
      </c>
      <c r="H40" s="314" t="s">
        <v>38</v>
      </c>
      <c r="I40" s="250">
        <v>1578</v>
      </c>
      <c r="J40" s="318">
        <v>2023</v>
      </c>
      <c r="K40" s="250">
        <v>2645</v>
      </c>
      <c r="L40" s="250">
        <v>2645</v>
      </c>
      <c r="M40" s="314" t="s">
        <v>2828</v>
      </c>
      <c r="N40" s="314" t="s">
        <v>2829</v>
      </c>
      <c r="O40" s="314"/>
    </row>
    <row r="41" spans="1:358" ht="108" x14ac:dyDescent="0.25">
      <c r="A41" s="314" t="s">
        <v>311</v>
      </c>
      <c r="B41" s="321" t="s">
        <v>3123</v>
      </c>
      <c r="C41" s="252">
        <v>0</v>
      </c>
      <c r="D41" s="252">
        <v>0</v>
      </c>
      <c r="E41" s="314" t="s">
        <v>138</v>
      </c>
      <c r="F41" s="314" t="s">
        <v>3007</v>
      </c>
      <c r="G41" s="315" t="s">
        <v>2865</v>
      </c>
      <c r="H41" s="314" t="s">
        <v>2923</v>
      </c>
      <c r="I41" s="250">
        <v>2</v>
      </c>
      <c r="J41" s="318">
        <v>2023</v>
      </c>
      <c r="K41" s="250">
        <v>1</v>
      </c>
      <c r="L41" s="250">
        <v>0</v>
      </c>
      <c r="M41" s="314" t="s">
        <v>2867</v>
      </c>
      <c r="N41" s="314" t="s">
        <v>2840</v>
      </c>
      <c r="O41" s="314" t="s">
        <v>2938</v>
      </c>
    </row>
    <row r="42" spans="1:358" ht="67.5" x14ac:dyDescent="0.25">
      <c r="A42" s="314" t="s">
        <v>317</v>
      </c>
      <c r="B42" s="315" t="s">
        <v>3089</v>
      </c>
      <c r="C42" s="312">
        <v>5363.2</v>
      </c>
      <c r="D42" s="314" t="s">
        <v>17</v>
      </c>
      <c r="E42" s="314" t="s">
        <v>138</v>
      </c>
      <c r="F42" s="314" t="s">
        <v>3007</v>
      </c>
      <c r="G42" s="315" t="s">
        <v>2865</v>
      </c>
      <c r="H42" s="314" t="s">
        <v>2923</v>
      </c>
      <c r="I42" s="250">
        <v>2</v>
      </c>
      <c r="J42" s="318">
        <v>2023</v>
      </c>
      <c r="K42" s="250">
        <v>1</v>
      </c>
      <c r="L42" s="250">
        <v>0</v>
      </c>
      <c r="M42" s="314" t="s">
        <v>2867</v>
      </c>
      <c r="N42" s="314" t="s">
        <v>2840</v>
      </c>
      <c r="O42" s="314" t="s">
        <v>2938</v>
      </c>
    </row>
    <row r="43" spans="1:358" ht="40.5" x14ac:dyDescent="0.25">
      <c r="A43" s="452" t="s">
        <v>911</v>
      </c>
      <c r="B43" s="456" t="s">
        <v>2766</v>
      </c>
      <c r="C43" s="254">
        <v>50</v>
      </c>
      <c r="D43" s="255" t="s">
        <v>17</v>
      </c>
      <c r="E43" s="314" t="s">
        <v>138</v>
      </c>
      <c r="F43" s="255" t="s">
        <v>131</v>
      </c>
      <c r="G43" s="315" t="s">
        <v>2888</v>
      </c>
      <c r="H43" s="314" t="s">
        <v>30</v>
      </c>
      <c r="I43" s="318">
        <v>0</v>
      </c>
      <c r="J43" s="318">
        <v>2022</v>
      </c>
      <c r="K43" s="318">
        <v>1</v>
      </c>
      <c r="L43" s="318">
        <v>0</v>
      </c>
      <c r="M43" s="314" t="s">
        <v>2996</v>
      </c>
      <c r="N43" s="314" t="s">
        <v>2839</v>
      </c>
      <c r="O43" s="314" t="s">
        <v>2936</v>
      </c>
    </row>
    <row r="44" spans="1:358" ht="40.5" x14ac:dyDescent="0.25">
      <c r="A44" s="452"/>
      <c r="B44" s="456"/>
      <c r="C44" s="252">
        <v>0</v>
      </c>
      <c r="D44" s="252">
        <v>0</v>
      </c>
      <c r="E44" s="314" t="s">
        <v>138</v>
      </c>
      <c r="F44" s="314" t="s">
        <v>3007</v>
      </c>
      <c r="G44" s="315" t="s">
        <v>2865</v>
      </c>
      <c r="H44" s="314" t="s">
        <v>2923</v>
      </c>
      <c r="I44" s="250">
        <v>2</v>
      </c>
      <c r="J44" s="318">
        <v>2023</v>
      </c>
      <c r="K44" s="250">
        <v>1</v>
      </c>
      <c r="L44" s="250">
        <v>0</v>
      </c>
      <c r="M44" s="314" t="s">
        <v>2867</v>
      </c>
      <c r="N44" s="314" t="s">
        <v>2840</v>
      </c>
      <c r="O44" s="314" t="s">
        <v>2938</v>
      </c>
    </row>
    <row r="45" spans="1:358" s="302" customFormat="1" ht="45.75" customHeight="1" x14ac:dyDescent="0.25">
      <c r="A45" s="314" t="s">
        <v>921</v>
      </c>
      <c r="B45" s="315" t="s">
        <v>2972</v>
      </c>
      <c r="C45" s="252">
        <v>0</v>
      </c>
      <c r="D45" s="252">
        <v>0</v>
      </c>
      <c r="E45" s="314" t="s">
        <v>138</v>
      </c>
      <c r="F45" s="314" t="s">
        <v>3081</v>
      </c>
      <c r="G45" s="315" t="s">
        <v>3080</v>
      </c>
      <c r="H45" s="314" t="s">
        <v>30</v>
      </c>
      <c r="I45" s="250">
        <v>0</v>
      </c>
      <c r="J45" s="318">
        <v>2023</v>
      </c>
      <c r="K45" s="276">
        <v>340</v>
      </c>
      <c r="L45" s="304">
        <v>240.6</v>
      </c>
      <c r="M45" s="314" t="s">
        <v>3082</v>
      </c>
      <c r="N45" s="314" t="s">
        <v>3083</v>
      </c>
      <c r="O45" s="314" t="s">
        <v>2804</v>
      </c>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c r="DE45" s="234"/>
      <c r="DF45" s="234"/>
      <c r="DG45" s="234"/>
      <c r="DH45" s="234"/>
      <c r="DI45" s="234"/>
      <c r="DJ45" s="234"/>
      <c r="DK45" s="234"/>
      <c r="DL45" s="234"/>
      <c r="DM45" s="234"/>
      <c r="DN45" s="234"/>
      <c r="DO45" s="234"/>
      <c r="DP45" s="234"/>
      <c r="DQ45" s="234"/>
      <c r="DR45" s="234"/>
      <c r="DS45" s="234"/>
      <c r="DT45" s="234"/>
      <c r="DU45" s="234"/>
      <c r="DV45" s="234"/>
      <c r="DW45" s="234"/>
      <c r="DX45" s="234"/>
      <c r="DY45" s="234"/>
      <c r="DZ45" s="234"/>
      <c r="EA45" s="234"/>
      <c r="EB45" s="234"/>
      <c r="EC45" s="234"/>
      <c r="ED45" s="234"/>
      <c r="EE45" s="234"/>
      <c r="EF45" s="234"/>
      <c r="EG45" s="234"/>
      <c r="EH45" s="234"/>
      <c r="EI45" s="234"/>
      <c r="EJ45" s="234"/>
      <c r="EK45" s="234"/>
      <c r="EL45" s="234"/>
      <c r="EM45" s="234"/>
      <c r="EN45" s="234"/>
      <c r="EO45" s="234"/>
      <c r="EP45" s="234"/>
      <c r="EQ45" s="234"/>
      <c r="ER45" s="234"/>
      <c r="ES45" s="234"/>
      <c r="ET45" s="234"/>
      <c r="EU45" s="234"/>
      <c r="EV45" s="234"/>
      <c r="EW45" s="234"/>
      <c r="EX45" s="234"/>
      <c r="EY45" s="234"/>
      <c r="EZ45" s="234"/>
      <c r="FA45" s="234"/>
      <c r="FB45" s="234"/>
      <c r="FC45" s="234"/>
      <c r="FD45" s="234"/>
      <c r="FE45" s="234"/>
      <c r="FF45" s="234"/>
      <c r="FG45" s="234"/>
      <c r="FH45" s="234"/>
      <c r="FI45" s="234"/>
      <c r="FJ45" s="234"/>
      <c r="FK45" s="234"/>
      <c r="FL45" s="234"/>
      <c r="FM45" s="234"/>
      <c r="FN45" s="234"/>
      <c r="FO45" s="234"/>
      <c r="FP45" s="234"/>
      <c r="FQ45" s="234"/>
      <c r="FR45" s="234"/>
      <c r="FS45" s="234"/>
      <c r="FT45" s="234"/>
      <c r="FU45" s="234"/>
      <c r="FV45" s="234"/>
      <c r="FW45" s="234"/>
      <c r="FX45" s="234"/>
      <c r="FY45" s="234"/>
      <c r="FZ45" s="234"/>
      <c r="GA45" s="234"/>
      <c r="GB45" s="234"/>
      <c r="GC45" s="234"/>
      <c r="GD45" s="234"/>
      <c r="GE45" s="234"/>
      <c r="GF45" s="234"/>
      <c r="GG45" s="234"/>
      <c r="GH45" s="234"/>
      <c r="GI45" s="234"/>
      <c r="GJ45" s="234"/>
      <c r="GK45" s="234"/>
      <c r="GL45" s="234"/>
      <c r="GM45" s="234"/>
      <c r="GN45" s="234"/>
      <c r="GO45" s="234"/>
      <c r="GP45" s="234"/>
      <c r="GQ45" s="234"/>
      <c r="GR45" s="234"/>
      <c r="GS45" s="234"/>
      <c r="GT45" s="234"/>
      <c r="GU45" s="234"/>
      <c r="GV45" s="234"/>
      <c r="GW45" s="234"/>
      <c r="GX45" s="234"/>
      <c r="GY45" s="234"/>
      <c r="GZ45" s="234"/>
      <c r="HA45" s="234"/>
      <c r="HB45" s="234"/>
      <c r="HC45" s="234"/>
      <c r="HD45" s="234"/>
      <c r="HE45" s="234"/>
      <c r="HF45" s="234"/>
      <c r="HG45" s="234"/>
      <c r="HH45" s="234"/>
      <c r="HI45" s="234"/>
      <c r="HJ45" s="234"/>
      <c r="HK45" s="234"/>
      <c r="HL45" s="234"/>
      <c r="HM45" s="234"/>
      <c r="HN45" s="234"/>
      <c r="HO45" s="234"/>
      <c r="HP45" s="234"/>
      <c r="HQ45" s="234"/>
      <c r="HR45" s="234"/>
      <c r="HS45" s="234"/>
      <c r="HT45" s="234"/>
      <c r="HU45" s="234"/>
      <c r="HV45" s="234"/>
      <c r="HW45" s="234"/>
      <c r="HX45" s="234"/>
      <c r="HY45" s="234"/>
      <c r="HZ45" s="234"/>
      <c r="IA45" s="234"/>
      <c r="IB45" s="234"/>
      <c r="IC45" s="234"/>
      <c r="ID45" s="234"/>
      <c r="IE45" s="234"/>
      <c r="IF45" s="234"/>
      <c r="IG45" s="234"/>
      <c r="IH45" s="234"/>
      <c r="II45" s="234"/>
      <c r="IJ45" s="234"/>
      <c r="IK45" s="234"/>
      <c r="IL45" s="234"/>
      <c r="IM45" s="234"/>
      <c r="IN45" s="234"/>
      <c r="IO45" s="234"/>
      <c r="IP45" s="234"/>
      <c r="IQ45" s="234"/>
      <c r="IR45" s="234"/>
      <c r="IS45" s="234"/>
      <c r="IT45" s="234"/>
      <c r="IU45" s="234"/>
      <c r="IV45" s="234"/>
      <c r="IW45" s="234"/>
      <c r="IX45" s="234"/>
      <c r="IY45" s="234"/>
      <c r="IZ45" s="234"/>
      <c r="JA45" s="234"/>
      <c r="JB45" s="234"/>
      <c r="JC45" s="234"/>
      <c r="JD45" s="234"/>
      <c r="JE45" s="234"/>
      <c r="JF45" s="234"/>
      <c r="JG45" s="234"/>
      <c r="JH45" s="234"/>
      <c r="JI45" s="234"/>
      <c r="JJ45" s="234"/>
      <c r="JK45" s="234"/>
      <c r="JL45" s="234"/>
      <c r="JM45" s="234"/>
      <c r="JN45" s="234"/>
      <c r="JO45" s="234"/>
      <c r="JP45" s="234"/>
      <c r="JQ45" s="234"/>
      <c r="JR45" s="234"/>
      <c r="JS45" s="234"/>
      <c r="JT45" s="234"/>
      <c r="JU45" s="234"/>
      <c r="JV45" s="234"/>
      <c r="JW45" s="234"/>
      <c r="JX45" s="234"/>
      <c r="JY45" s="234"/>
      <c r="JZ45" s="234"/>
      <c r="KA45" s="234"/>
      <c r="KB45" s="234"/>
      <c r="KC45" s="234"/>
      <c r="KD45" s="234"/>
      <c r="KE45" s="234"/>
      <c r="KF45" s="234"/>
      <c r="KG45" s="234"/>
      <c r="KH45" s="234"/>
      <c r="KI45" s="234"/>
      <c r="KJ45" s="234"/>
      <c r="KK45" s="234"/>
      <c r="KL45" s="234"/>
      <c r="KM45" s="234"/>
      <c r="KN45" s="234"/>
      <c r="KO45" s="234"/>
      <c r="KP45" s="234"/>
      <c r="KQ45" s="234"/>
      <c r="KR45" s="234"/>
      <c r="KS45" s="234"/>
      <c r="KT45" s="234"/>
      <c r="KU45" s="234"/>
      <c r="KV45" s="234"/>
      <c r="KW45" s="234"/>
      <c r="KX45" s="234"/>
      <c r="KY45" s="234"/>
      <c r="KZ45" s="234"/>
      <c r="LA45" s="234"/>
      <c r="LB45" s="234"/>
      <c r="LC45" s="234"/>
      <c r="LD45" s="234"/>
      <c r="LE45" s="234"/>
      <c r="LF45" s="234"/>
      <c r="LG45" s="234"/>
      <c r="LH45" s="234"/>
      <c r="LI45" s="234"/>
      <c r="LJ45" s="234"/>
      <c r="LK45" s="234"/>
      <c r="LL45" s="234"/>
      <c r="LM45" s="234"/>
      <c r="LN45" s="234"/>
      <c r="LO45" s="234"/>
      <c r="LP45" s="234"/>
      <c r="LQ45" s="234"/>
      <c r="LR45" s="234"/>
      <c r="LS45" s="234"/>
      <c r="LT45" s="234"/>
      <c r="LU45" s="234"/>
      <c r="LV45" s="234"/>
      <c r="LW45" s="234"/>
      <c r="LX45" s="234"/>
      <c r="LY45" s="234"/>
      <c r="LZ45" s="234"/>
      <c r="MA45" s="234"/>
      <c r="MB45" s="234"/>
      <c r="MC45" s="234"/>
      <c r="MD45" s="234"/>
      <c r="ME45" s="234"/>
      <c r="MF45" s="234"/>
      <c r="MG45" s="234"/>
      <c r="MH45" s="234"/>
      <c r="MI45" s="234"/>
      <c r="MJ45" s="234"/>
      <c r="MK45" s="234"/>
      <c r="ML45" s="234"/>
      <c r="MM45" s="234"/>
      <c r="MN45" s="234"/>
      <c r="MO45" s="234"/>
      <c r="MP45" s="234"/>
      <c r="MQ45" s="234"/>
      <c r="MR45" s="234"/>
      <c r="MS45" s="234"/>
      <c r="MT45" s="234"/>
    </row>
    <row r="46" spans="1:358" ht="27" x14ac:dyDescent="0.25">
      <c r="A46" s="452" t="s">
        <v>2788</v>
      </c>
      <c r="B46" s="456" t="s">
        <v>2943</v>
      </c>
      <c r="C46" s="457">
        <v>20</v>
      </c>
      <c r="D46" s="459" t="s">
        <v>17</v>
      </c>
      <c r="E46" s="314" t="s">
        <v>138</v>
      </c>
      <c r="F46" s="314" t="s">
        <v>2999</v>
      </c>
      <c r="G46" s="315" t="s">
        <v>2841</v>
      </c>
      <c r="H46" s="314" t="s">
        <v>30</v>
      </c>
      <c r="I46" s="318">
        <v>0</v>
      </c>
      <c r="J46" s="318">
        <v>2023</v>
      </c>
      <c r="K46" s="318">
        <v>1</v>
      </c>
      <c r="L46" s="318">
        <v>1</v>
      </c>
      <c r="M46" s="314" t="s">
        <v>2996</v>
      </c>
      <c r="N46" s="314" t="s">
        <v>2842</v>
      </c>
      <c r="O46" s="314" t="s">
        <v>2804</v>
      </c>
    </row>
    <row r="47" spans="1:358" ht="57.75" customHeight="1" x14ac:dyDescent="0.25">
      <c r="A47" s="452"/>
      <c r="B47" s="456"/>
      <c r="C47" s="457"/>
      <c r="D47" s="459"/>
      <c r="E47" s="314" t="s">
        <v>138</v>
      </c>
      <c r="F47" s="314" t="s">
        <v>3007</v>
      </c>
      <c r="G47" s="315" t="s">
        <v>2865</v>
      </c>
      <c r="H47" s="314" t="s">
        <v>2923</v>
      </c>
      <c r="I47" s="250">
        <v>2</v>
      </c>
      <c r="J47" s="318">
        <v>2023</v>
      </c>
      <c r="K47" s="250">
        <v>1</v>
      </c>
      <c r="L47" s="250">
        <v>1</v>
      </c>
      <c r="M47" s="314" t="s">
        <v>2867</v>
      </c>
      <c r="N47" s="314" t="s">
        <v>2840</v>
      </c>
      <c r="O47" s="314" t="s">
        <v>2938</v>
      </c>
    </row>
    <row r="48" spans="1:358" ht="63" customHeight="1" x14ac:dyDescent="0.25">
      <c r="A48" s="314" t="s">
        <v>2789</v>
      </c>
      <c r="B48" s="315" t="s">
        <v>2944</v>
      </c>
      <c r="C48" s="252">
        <v>0</v>
      </c>
      <c r="D48" s="252">
        <v>0</v>
      </c>
      <c r="E48" s="314" t="s">
        <v>138</v>
      </c>
      <c r="F48" s="314" t="s">
        <v>3007</v>
      </c>
      <c r="G48" s="315" t="s">
        <v>2865</v>
      </c>
      <c r="H48" s="314" t="s">
        <v>2923</v>
      </c>
      <c r="I48" s="250">
        <v>2</v>
      </c>
      <c r="J48" s="318">
        <v>2023</v>
      </c>
      <c r="K48" s="250">
        <v>1</v>
      </c>
      <c r="L48" s="250">
        <v>0</v>
      </c>
      <c r="M48" s="314" t="s">
        <v>2867</v>
      </c>
      <c r="N48" s="314" t="s">
        <v>2840</v>
      </c>
      <c r="O48" s="314" t="s">
        <v>2938</v>
      </c>
    </row>
    <row r="49" spans="1:15" ht="49.5" customHeight="1" x14ac:dyDescent="0.25">
      <c r="A49" s="314" t="s">
        <v>655</v>
      </c>
      <c r="B49" s="315" t="s">
        <v>3087</v>
      </c>
      <c r="C49" s="252">
        <v>0</v>
      </c>
      <c r="D49" s="252">
        <v>0</v>
      </c>
      <c r="E49" s="314" t="s">
        <v>138</v>
      </c>
      <c r="F49" s="314" t="s">
        <v>3007</v>
      </c>
      <c r="G49" s="315" t="s">
        <v>2865</v>
      </c>
      <c r="H49" s="314" t="s">
        <v>2923</v>
      </c>
      <c r="I49" s="250">
        <v>2</v>
      </c>
      <c r="J49" s="318">
        <v>2023</v>
      </c>
      <c r="K49" s="250">
        <v>1</v>
      </c>
      <c r="L49" s="250">
        <v>0</v>
      </c>
      <c r="M49" s="314" t="s">
        <v>2867</v>
      </c>
      <c r="N49" s="314" t="s">
        <v>2840</v>
      </c>
      <c r="O49" s="314" t="s">
        <v>2938</v>
      </c>
    </row>
    <row r="50" spans="1:15" ht="40.5" x14ac:dyDescent="0.25">
      <c r="A50" s="289">
        <v>2.2999999999999998</v>
      </c>
      <c r="B50" s="290" t="s">
        <v>2767</v>
      </c>
      <c r="C50" s="291">
        <f>SUM(C52:C66)</f>
        <v>851</v>
      </c>
      <c r="D50" s="289"/>
      <c r="E50" s="289" t="s">
        <v>3003</v>
      </c>
      <c r="F50" s="289" t="s">
        <v>3016</v>
      </c>
      <c r="G50" s="290" t="s">
        <v>2894</v>
      </c>
      <c r="H50" s="289" t="s">
        <v>2923</v>
      </c>
      <c r="I50" s="293">
        <v>2</v>
      </c>
      <c r="J50" s="294">
        <v>2023</v>
      </c>
      <c r="K50" s="293">
        <v>1</v>
      </c>
      <c r="L50" s="293">
        <v>0</v>
      </c>
      <c r="M50" s="289" t="s">
        <v>2867</v>
      </c>
      <c r="N50" s="289" t="s">
        <v>2840</v>
      </c>
      <c r="O50" s="289" t="s">
        <v>2938</v>
      </c>
    </row>
    <row r="51" spans="1:15" ht="54" x14ac:dyDescent="0.25">
      <c r="A51" s="255" t="s">
        <v>325</v>
      </c>
      <c r="B51" s="315" t="s">
        <v>3126</v>
      </c>
      <c r="C51" s="252">
        <v>0</v>
      </c>
      <c r="D51" s="252">
        <v>0</v>
      </c>
      <c r="E51" s="314" t="s">
        <v>3004</v>
      </c>
      <c r="F51" s="314" t="s">
        <v>3005</v>
      </c>
      <c r="G51" s="315" t="s">
        <v>2865</v>
      </c>
      <c r="H51" s="314" t="s">
        <v>2923</v>
      </c>
      <c r="I51" s="250">
        <v>2</v>
      </c>
      <c r="J51" s="318">
        <v>2023</v>
      </c>
      <c r="K51" s="250">
        <v>1</v>
      </c>
      <c r="L51" s="250">
        <v>0</v>
      </c>
      <c r="M51" s="314" t="s">
        <v>2867</v>
      </c>
      <c r="N51" s="314" t="s">
        <v>2840</v>
      </c>
      <c r="O51" s="314" t="s">
        <v>2936</v>
      </c>
    </row>
    <row r="52" spans="1:15" ht="63" customHeight="1" x14ac:dyDescent="0.25">
      <c r="A52" s="452" t="s">
        <v>328</v>
      </c>
      <c r="B52" s="456" t="s">
        <v>3090</v>
      </c>
      <c r="C52" s="457">
        <v>15</v>
      </c>
      <c r="D52" s="461" t="s">
        <v>17</v>
      </c>
      <c r="E52" s="314" t="s">
        <v>3004</v>
      </c>
      <c r="F52" s="314" t="s">
        <v>3017</v>
      </c>
      <c r="G52" s="315" t="s">
        <v>2924</v>
      </c>
      <c r="H52" s="314" t="s">
        <v>2923</v>
      </c>
      <c r="I52" s="318">
        <v>0</v>
      </c>
      <c r="J52" s="318">
        <v>2022</v>
      </c>
      <c r="K52" s="318">
        <v>1</v>
      </c>
      <c r="L52" s="318">
        <v>1</v>
      </c>
      <c r="M52" s="314" t="s">
        <v>2892</v>
      </c>
      <c r="N52" s="314" t="s">
        <v>37</v>
      </c>
      <c r="O52" s="314" t="s">
        <v>2804</v>
      </c>
    </row>
    <row r="53" spans="1:15" ht="27" x14ac:dyDescent="0.25">
      <c r="A53" s="453"/>
      <c r="B53" s="456"/>
      <c r="C53" s="460"/>
      <c r="D53" s="461"/>
      <c r="E53" s="314" t="s">
        <v>3004</v>
      </c>
      <c r="F53" s="314" t="s">
        <v>3017</v>
      </c>
      <c r="G53" s="321" t="s">
        <v>3084</v>
      </c>
      <c r="H53" s="255" t="s">
        <v>30</v>
      </c>
      <c r="I53" s="257">
        <v>0</v>
      </c>
      <c r="J53" s="257">
        <v>2023</v>
      </c>
      <c r="K53" s="257">
        <v>1</v>
      </c>
      <c r="L53" s="257">
        <v>3</v>
      </c>
      <c r="M53" s="255" t="s">
        <v>2824</v>
      </c>
      <c r="N53" s="314" t="s">
        <v>37</v>
      </c>
      <c r="O53" s="314" t="s">
        <v>2804</v>
      </c>
    </row>
    <row r="54" spans="1:15" ht="27" x14ac:dyDescent="0.25">
      <c r="A54" s="453"/>
      <c r="B54" s="456"/>
      <c r="C54" s="460"/>
      <c r="D54" s="461"/>
      <c r="E54" s="314" t="s">
        <v>3004</v>
      </c>
      <c r="F54" s="314" t="s">
        <v>3017</v>
      </c>
      <c r="G54" s="321" t="s">
        <v>2825</v>
      </c>
      <c r="H54" s="255" t="s">
        <v>30</v>
      </c>
      <c r="I54" s="257">
        <v>0</v>
      </c>
      <c r="J54" s="257">
        <v>2023</v>
      </c>
      <c r="K54" s="257">
        <v>3</v>
      </c>
      <c r="L54" s="257">
        <v>5</v>
      </c>
      <c r="M54" s="314" t="s">
        <v>2892</v>
      </c>
      <c r="N54" s="314" t="s">
        <v>37</v>
      </c>
      <c r="O54" s="314" t="s">
        <v>2804</v>
      </c>
    </row>
    <row r="55" spans="1:15" ht="40.5" x14ac:dyDescent="0.25">
      <c r="A55" s="452" t="s">
        <v>331</v>
      </c>
      <c r="B55" s="456" t="s">
        <v>3091</v>
      </c>
      <c r="C55" s="252">
        <v>0</v>
      </c>
      <c r="D55" s="252">
        <v>0</v>
      </c>
      <c r="E55" s="314" t="s">
        <v>3004</v>
      </c>
      <c r="F55" s="314" t="s">
        <v>3005</v>
      </c>
      <c r="G55" s="315" t="s">
        <v>2865</v>
      </c>
      <c r="H55" s="314" t="s">
        <v>2923</v>
      </c>
      <c r="I55" s="250">
        <v>2</v>
      </c>
      <c r="J55" s="318">
        <v>2023</v>
      </c>
      <c r="K55" s="250">
        <v>1</v>
      </c>
      <c r="L55" s="250">
        <v>0</v>
      </c>
      <c r="M55" s="314" t="s">
        <v>2867</v>
      </c>
      <c r="N55" s="314" t="s">
        <v>2840</v>
      </c>
      <c r="O55" s="314" t="s">
        <v>2938</v>
      </c>
    </row>
    <row r="56" spans="1:15" ht="27" x14ac:dyDescent="0.25">
      <c r="A56" s="452"/>
      <c r="B56" s="456"/>
      <c r="C56" s="252">
        <v>0</v>
      </c>
      <c r="D56" s="252">
        <v>0</v>
      </c>
      <c r="E56" s="314" t="s">
        <v>3004</v>
      </c>
      <c r="F56" s="314" t="s">
        <v>2794</v>
      </c>
      <c r="G56" s="321" t="s">
        <v>2820</v>
      </c>
      <c r="H56" s="255" t="s">
        <v>30</v>
      </c>
      <c r="I56" s="257">
        <v>1</v>
      </c>
      <c r="J56" s="257">
        <v>2023</v>
      </c>
      <c r="K56" s="257">
        <v>5</v>
      </c>
      <c r="L56" s="257">
        <v>10</v>
      </c>
      <c r="M56" s="255" t="s">
        <v>2821</v>
      </c>
      <c r="N56" s="255" t="s">
        <v>37</v>
      </c>
      <c r="O56" s="314" t="s">
        <v>2804</v>
      </c>
    </row>
    <row r="57" spans="1:15" ht="27" x14ac:dyDescent="0.25">
      <c r="A57" s="452"/>
      <c r="B57" s="456"/>
      <c r="C57" s="252">
        <v>0</v>
      </c>
      <c r="D57" s="252">
        <v>0</v>
      </c>
      <c r="E57" s="314" t="s">
        <v>3004</v>
      </c>
      <c r="F57" s="314"/>
      <c r="G57" s="321" t="s">
        <v>2822</v>
      </c>
      <c r="H57" s="255" t="s">
        <v>18</v>
      </c>
      <c r="I57" s="257">
        <v>7</v>
      </c>
      <c r="J57" s="257">
        <v>2023</v>
      </c>
      <c r="K57" s="257">
        <v>4</v>
      </c>
      <c r="L57" s="257">
        <v>3</v>
      </c>
      <c r="M57" s="255" t="s">
        <v>2823</v>
      </c>
      <c r="N57" s="255" t="s">
        <v>37</v>
      </c>
      <c r="O57" s="314" t="s">
        <v>2804</v>
      </c>
    </row>
    <row r="58" spans="1:15" ht="54" x14ac:dyDescent="0.25">
      <c r="A58" s="314" t="s">
        <v>1302</v>
      </c>
      <c r="B58" s="321" t="s">
        <v>3092</v>
      </c>
      <c r="C58" s="252">
        <v>0</v>
      </c>
      <c r="D58" s="252">
        <v>0</v>
      </c>
      <c r="E58" s="255" t="s">
        <v>138</v>
      </c>
      <c r="F58" s="314" t="s">
        <v>3004</v>
      </c>
      <c r="G58" s="321" t="s">
        <v>2973</v>
      </c>
      <c r="H58" s="314" t="s">
        <v>2923</v>
      </c>
      <c r="I58" s="257">
        <v>2</v>
      </c>
      <c r="J58" s="257">
        <v>2023</v>
      </c>
      <c r="K58" s="257">
        <v>1</v>
      </c>
      <c r="L58" s="257">
        <v>0</v>
      </c>
      <c r="M58" s="255" t="s">
        <v>900</v>
      </c>
      <c r="N58" s="314" t="s">
        <v>37</v>
      </c>
      <c r="O58" s="314" t="s">
        <v>2804</v>
      </c>
    </row>
    <row r="59" spans="1:15" ht="40.5" x14ac:dyDescent="0.25">
      <c r="A59" s="452" t="s">
        <v>1304</v>
      </c>
      <c r="B59" s="456" t="s">
        <v>3093</v>
      </c>
      <c r="C59" s="252">
        <v>0</v>
      </c>
      <c r="D59" s="252">
        <v>0</v>
      </c>
      <c r="E59" s="314" t="s">
        <v>3004</v>
      </c>
      <c r="F59" s="314"/>
      <c r="G59" s="321" t="s">
        <v>2826</v>
      </c>
      <c r="H59" s="255" t="s">
        <v>30</v>
      </c>
      <c r="I59" s="257" t="s">
        <v>2818</v>
      </c>
      <c r="J59" s="257">
        <v>2023</v>
      </c>
      <c r="K59" s="257">
        <v>2</v>
      </c>
      <c r="L59" s="257">
        <v>4</v>
      </c>
      <c r="M59" s="255" t="s">
        <v>900</v>
      </c>
      <c r="N59" s="314" t="s">
        <v>37</v>
      </c>
      <c r="O59" s="314" t="s">
        <v>2804</v>
      </c>
    </row>
    <row r="60" spans="1:15" ht="51" customHeight="1" x14ac:dyDescent="0.25">
      <c r="A60" s="452"/>
      <c r="B60" s="456"/>
      <c r="C60" s="252">
        <v>0</v>
      </c>
      <c r="D60" s="252">
        <v>0</v>
      </c>
      <c r="E60" s="314" t="s">
        <v>3004</v>
      </c>
      <c r="F60" s="314"/>
      <c r="G60" s="321" t="s">
        <v>2891</v>
      </c>
      <c r="H60" s="255" t="s">
        <v>30</v>
      </c>
      <c r="I60" s="257">
        <v>2</v>
      </c>
      <c r="J60" s="257">
        <v>2023</v>
      </c>
      <c r="K60" s="257">
        <v>4</v>
      </c>
      <c r="L60" s="257">
        <v>12</v>
      </c>
      <c r="M60" s="255" t="s">
        <v>900</v>
      </c>
      <c r="N60" s="255" t="s">
        <v>2892</v>
      </c>
      <c r="O60" s="314" t="s">
        <v>2804</v>
      </c>
    </row>
    <row r="61" spans="1:15" ht="51" customHeight="1" x14ac:dyDescent="0.25">
      <c r="A61" s="314" t="s">
        <v>3095</v>
      </c>
      <c r="B61" s="315" t="s">
        <v>3094</v>
      </c>
      <c r="C61" s="252">
        <v>0</v>
      </c>
      <c r="D61" s="252">
        <v>0</v>
      </c>
      <c r="E61" s="314" t="s">
        <v>3004</v>
      </c>
      <c r="F61" s="314" t="s">
        <v>3005</v>
      </c>
      <c r="G61" s="315" t="s">
        <v>2865</v>
      </c>
      <c r="H61" s="314" t="s">
        <v>2923</v>
      </c>
      <c r="I61" s="250">
        <v>2</v>
      </c>
      <c r="J61" s="318">
        <v>2023</v>
      </c>
      <c r="K61" s="250">
        <v>1</v>
      </c>
      <c r="L61" s="250">
        <v>0</v>
      </c>
      <c r="M61" s="314" t="s">
        <v>2867</v>
      </c>
      <c r="N61" s="314" t="s">
        <v>2840</v>
      </c>
      <c r="O61" s="314" t="s">
        <v>2938</v>
      </c>
    </row>
    <row r="62" spans="1:15" ht="40.5" x14ac:dyDescent="0.25">
      <c r="A62" s="452" t="s">
        <v>549</v>
      </c>
      <c r="B62" s="456" t="s">
        <v>3096</v>
      </c>
      <c r="C62" s="252">
        <v>0</v>
      </c>
      <c r="D62" s="252">
        <v>0</v>
      </c>
      <c r="E62" s="314" t="s">
        <v>3004</v>
      </c>
      <c r="F62" s="314" t="s">
        <v>3005</v>
      </c>
      <c r="G62" s="315" t="s">
        <v>2865</v>
      </c>
      <c r="H62" s="314" t="s">
        <v>2923</v>
      </c>
      <c r="I62" s="250">
        <v>2</v>
      </c>
      <c r="J62" s="318">
        <v>2023</v>
      </c>
      <c r="K62" s="250">
        <v>1</v>
      </c>
      <c r="L62" s="250">
        <v>0</v>
      </c>
      <c r="M62" s="314" t="s">
        <v>2867</v>
      </c>
      <c r="N62" s="314" t="s">
        <v>2840</v>
      </c>
      <c r="O62" s="314" t="s">
        <v>2938</v>
      </c>
    </row>
    <row r="63" spans="1:15" ht="48.75" customHeight="1" x14ac:dyDescent="0.25">
      <c r="A63" s="452"/>
      <c r="B63" s="456"/>
      <c r="C63" s="316">
        <v>300</v>
      </c>
      <c r="D63" s="255" t="s">
        <v>17</v>
      </c>
      <c r="E63" s="314" t="s">
        <v>3004</v>
      </c>
      <c r="F63" s="314"/>
      <c r="G63" s="321" t="s">
        <v>2893</v>
      </c>
      <c r="H63" s="255" t="s">
        <v>30</v>
      </c>
      <c r="I63" s="257" t="s">
        <v>2818</v>
      </c>
      <c r="J63" s="257">
        <v>2023</v>
      </c>
      <c r="K63" s="257">
        <v>1</v>
      </c>
      <c r="L63" s="257">
        <v>1</v>
      </c>
      <c r="M63" s="255" t="s">
        <v>2819</v>
      </c>
      <c r="N63" s="314" t="s">
        <v>37</v>
      </c>
      <c r="O63" s="314" t="s">
        <v>2938</v>
      </c>
    </row>
    <row r="64" spans="1:15" ht="81.75" customHeight="1" x14ac:dyDescent="0.25">
      <c r="A64" s="314" t="s">
        <v>3124</v>
      </c>
      <c r="B64" s="315" t="s">
        <v>3127</v>
      </c>
      <c r="C64" s="254">
        <v>36</v>
      </c>
      <c r="D64" s="255" t="s">
        <v>17</v>
      </c>
      <c r="E64" s="255" t="s">
        <v>138</v>
      </c>
      <c r="F64" s="259"/>
      <c r="G64" s="321" t="s">
        <v>2981</v>
      </c>
      <c r="H64" s="314" t="s">
        <v>2923</v>
      </c>
      <c r="I64" s="257">
        <v>2</v>
      </c>
      <c r="J64" s="257">
        <v>2023</v>
      </c>
      <c r="K64" s="257">
        <v>1</v>
      </c>
      <c r="L64" s="257">
        <v>0</v>
      </c>
      <c r="M64" s="314" t="s">
        <v>3034</v>
      </c>
      <c r="N64" s="314" t="s">
        <v>37</v>
      </c>
      <c r="O64" s="314" t="s">
        <v>2804</v>
      </c>
    </row>
    <row r="65" spans="1:15" ht="59.25" customHeight="1" x14ac:dyDescent="0.25">
      <c r="A65" s="314" t="s">
        <v>3098</v>
      </c>
      <c r="B65" s="315" t="s">
        <v>3097</v>
      </c>
      <c r="C65" s="254">
        <v>500</v>
      </c>
      <c r="D65" s="255" t="s">
        <v>17</v>
      </c>
      <c r="E65" s="255" t="s">
        <v>3008</v>
      </c>
      <c r="F65" s="255" t="s">
        <v>104</v>
      </c>
      <c r="G65" s="321" t="s">
        <v>2990</v>
      </c>
      <c r="H65" s="255" t="s">
        <v>30</v>
      </c>
      <c r="I65" s="257">
        <v>2</v>
      </c>
      <c r="J65" s="257">
        <v>2023</v>
      </c>
      <c r="K65" s="257">
        <v>3</v>
      </c>
      <c r="L65" s="257">
        <v>4</v>
      </c>
      <c r="M65" s="255" t="s">
        <v>3035</v>
      </c>
      <c r="N65" s="255" t="s">
        <v>37</v>
      </c>
      <c r="O65" s="255" t="s">
        <v>2804</v>
      </c>
    </row>
    <row r="66" spans="1:15" ht="45" customHeight="1" x14ac:dyDescent="0.25">
      <c r="A66" s="314" t="s">
        <v>3125</v>
      </c>
      <c r="B66" s="315" t="s">
        <v>3099</v>
      </c>
      <c r="C66" s="252">
        <v>0</v>
      </c>
      <c r="D66" s="252">
        <v>0</v>
      </c>
      <c r="E66" s="314" t="s">
        <v>138</v>
      </c>
      <c r="F66" s="314" t="s">
        <v>3007</v>
      </c>
      <c r="G66" s="315" t="s">
        <v>2865</v>
      </c>
      <c r="H66" s="314" t="s">
        <v>2923</v>
      </c>
      <c r="I66" s="250">
        <v>2</v>
      </c>
      <c r="J66" s="318">
        <v>2023</v>
      </c>
      <c r="K66" s="250">
        <v>1</v>
      </c>
      <c r="L66" s="250">
        <v>0</v>
      </c>
      <c r="M66" s="314" t="s">
        <v>2867</v>
      </c>
      <c r="N66" s="314" t="s">
        <v>2840</v>
      </c>
      <c r="O66" s="314" t="s">
        <v>2938</v>
      </c>
    </row>
    <row r="67" spans="1:15" ht="40.5" x14ac:dyDescent="0.25">
      <c r="A67" s="278">
        <v>3</v>
      </c>
      <c r="B67" s="279" t="s">
        <v>2945</v>
      </c>
      <c r="C67" s="280">
        <f>SUM(C68+C80)</f>
        <v>45360</v>
      </c>
      <c r="D67" s="278" t="s">
        <v>17</v>
      </c>
      <c r="E67" s="278" t="s">
        <v>138</v>
      </c>
      <c r="F67" s="278" t="s">
        <v>2999</v>
      </c>
      <c r="G67" s="279" t="s">
        <v>2807</v>
      </c>
      <c r="H67" s="278" t="s">
        <v>2796</v>
      </c>
      <c r="I67" s="284">
        <v>5.3</v>
      </c>
      <c r="J67" s="282">
        <v>2022</v>
      </c>
      <c r="K67" s="285">
        <v>8</v>
      </c>
      <c r="L67" s="285">
        <v>8.5</v>
      </c>
      <c r="M67" s="278" t="s">
        <v>159</v>
      </c>
      <c r="N67" s="278" t="s">
        <v>2803</v>
      </c>
      <c r="O67" s="278" t="s">
        <v>2804</v>
      </c>
    </row>
    <row r="68" spans="1:15" s="270" customFormat="1" ht="40.5" x14ac:dyDescent="0.25">
      <c r="A68" s="289">
        <v>3.1</v>
      </c>
      <c r="B68" s="290" t="s">
        <v>3105</v>
      </c>
      <c r="C68" s="298">
        <f>SUM(C69:C79)</f>
        <v>45076</v>
      </c>
      <c r="D68" s="289" t="s">
        <v>17</v>
      </c>
      <c r="E68" s="289" t="s">
        <v>138</v>
      </c>
      <c r="F68" s="289" t="s">
        <v>3006</v>
      </c>
      <c r="G68" s="290" t="s">
        <v>2864</v>
      </c>
      <c r="H68" s="289" t="s">
        <v>2847</v>
      </c>
      <c r="I68" s="294">
        <v>10</v>
      </c>
      <c r="J68" s="294">
        <v>2023</v>
      </c>
      <c r="K68" s="294">
        <v>50</v>
      </c>
      <c r="L68" s="294">
        <v>60</v>
      </c>
      <c r="M68" s="289" t="s">
        <v>3038</v>
      </c>
      <c r="N68" s="289" t="s">
        <v>2851</v>
      </c>
      <c r="O68" s="289" t="s">
        <v>2799</v>
      </c>
    </row>
    <row r="69" spans="1:15" ht="81" x14ac:dyDescent="0.25">
      <c r="A69" s="314" t="s">
        <v>367</v>
      </c>
      <c r="B69" s="315" t="s">
        <v>2768</v>
      </c>
      <c r="C69" s="251">
        <v>120</v>
      </c>
      <c r="D69" s="314" t="s">
        <v>17</v>
      </c>
      <c r="E69" s="314" t="s">
        <v>138</v>
      </c>
      <c r="F69" s="314" t="s">
        <v>131</v>
      </c>
      <c r="G69" s="315" t="s">
        <v>2925</v>
      </c>
      <c r="H69" s="314" t="s">
        <v>2923</v>
      </c>
      <c r="I69" s="318">
        <v>2</v>
      </c>
      <c r="J69" s="318">
        <v>2023</v>
      </c>
      <c r="K69" s="318">
        <v>1</v>
      </c>
      <c r="L69" s="318">
        <v>0</v>
      </c>
      <c r="M69" s="314" t="s">
        <v>3034</v>
      </c>
      <c r="N69" s="314" t="s">
        <v>37</v>
      </c>
      <c r="O69" s="314" t="s">
        <v>2804</v>
      </c>
    </row>
    <row r="70" spans="1:15" ht="48" customHeight="1" x14ac:dyDescent="0.25">
      <c r="A70" s="314" t="s">
        <v>372</v>
      </c>
      <c r="B70" s="315" t="s">
        <v>2790</v>
      </c>
      <c r="C70" s="251">
        <v>650</v>
      </c>
      <c r="D70" s="314" t="s">
        <v>17</v>
      </c>
      <c r="E70" s="314" t="s">
        <v>138</v>
      </c>
      <c r="F70" s="314" t="s">
        <v>131</v>
      </c>
      <c r="G70" s="315" t="s">
        <v>2845</v>
      </c>
      <c r="H70" s="314" t="s">
        <v>2846</v>
      </c>
      <c r="I70" s="318">
        <v>0</v>
      </c>
      <c r="J70" s="318">
        <v>2023</v>
      </c>
      <c r="K70" s="318">
        <v>5</v>
      </c>
      <c r="L70" s="318">
        <v>9</v>
      </c>
      <c r="M70" s="314" t="s">
        <v>3034</v>
      </c>
      <c r="N70" s="314" t="s">
        <v>37</v>
      </c>
      <c r="O70" s="314" t="s">
        <v>2804</v>
      </c>
    </row>
    <row r="71" spans="1:15" ht="140.25" customHeight="1" x14ac:dyDescent="0.25">
      <c r="A71" s="314" t="s">
        <v>378</v>
      </c>
      <c r="B71" s="315" t="s">
        <v>2791</v>
      </c>
      <c r="C71" s="252">
        <v>0</v>
      </c>
      <c r="D71" s="252">
        <v>0</v>
      </c>
      <c r="E71" s="314" t="s">
        <v>138</v>
      </c>
      <c r="F71" s="314" t="s">
        <v>3007</v>
      </c>
      <c r="G71" s="315" t="s">
        <v>2865</v>
      </c>
      <c r="H71" s="314" t="s">
        <v>2923</v>
      </c>
      <c r="I71" s="250">
        <v>2</v>
      </c>
      <c r="J71" s="318">
        <v>2023</v>
      </c>
      <c r="K71" s="250">
        <v>1</v>
      </c>
      <c r="L71" s="250">
        <v>0</v>
      </c>
      <c r="M71" s="314" t="s">
        <v>2867</v>
      </c>
      <c r="N71" s="314" t="s">
        <v>2840</v>
      </c>
      <c r="O71" s="314" t="s">
        <v>2938</v>
      </c>
    </row>
    <row r="72" spans="1:15" ht="65.25" customHeight="1" x14ac:dyDescent="0.25">
      <c r="A72" s="314" t="s">
        <v>2974</v>
      </c>
      <c r="B72" s="315" t="s">
        <v>3100</v>
      </c>
      <c r="C72" s="252">
        <v>840</v>
      </c>
      <c r="D72" s="252">
        <v>0</v>
      </c>
      <c r="E72" s="314" t="s">
        <v>138</v>
      </c>
      <c r="F72" s="314" t="s">
        <v>2999</v>
      </c>
      <c r="G72" s="315" t="s">
        <v>2896</v>
      </c>
      <c r="H72" s="314" t="s">
        <v>18</v>
      </c>
      <c r="I72" s="318">
        <v>80</v>
      </c>
      <c r="J72" s="318">
        <v>2023</v>
      </c>
      <c r="K72" s="318">
        <v>90</v>
      </c>
      <c r="L72" s="318">
        <v>100</v>
      </c>
      <c r="M72" s="314" t="s">
        <v>2991</v>
      </c>
      <c r="N72" s="314" t="s">
        <v>2815</v>
      </c>
      <c r="O72" s="314" t="s">
        <v>2804</v>
      </c>
    </row>
    <row r="73" spans="1:15" ht="76.5" customHeight="1" x14ac:dyDescent="0.25">
      <c r="A73" s="314" t="s">
        <v>2975</v>
      </c>
      <c r="B73" s="315" t="s">
        <v>3128</v>
      </c>
      <c r="C73" s="260">
        <v>27000</v>
      </c>
      <c r="D73" s="314" t="s">
        <v>17</v>
      </c>
      <c r="E73" s="314" t="s">
        <v>138</v>
      </c>
      <c r="F73" s="314" t="s">
        <v>3018</v>
      </c>
      <c r="G73" s="315" t="s">
        <v>2897</v>
      </c>
      <c r="H73" s="314" t="s">
        <v>2923</v>
      </c>
      <c r="I73" s="318">
        <v>2</v>
      </c>
      <c r="J73" s="318">
        <v>2023</v>
      </c>
      <c r="K73" s="318">
        <v>1</v>
      </c>
      <c r="L73" s="318">
        <v>0</v>
      </c>
      <c r="M73" s="314" t="s">
        <v>3034</v>
      </c>
      <c r="N73" s="314" t="s">
        <v>37</v>
      </c>
      <c r="O73" s="314" t="s">
        <v>2804</v>
      </c>
    </row>
    <row r="74" spans="1:15" ht="67.5" x14ac:dyDescent="0.25">
      <c r="A74" s="314" t="s">
        <v>2976</v>
      </c>
      <c r="B74" s="315" t="s">
        <v>2977</v>
      </c>
      <c r="C74" s="251">
        <v>13500</v>
      </c>
      <c r="D74" s="314" t="s">
        <v>2848</v>
      </c>
      <c r="E74" s="314" t="s">
        <v>138</v>
      </c>
      <c r="F74" s="314" t="s">
        <v>2849</v>
      </c>
      <c r="G74" s="315" t="s">
        <v>2898</v>
      </c>
      <c r="H74" s="314" t="s">
        <v>18</v>
      </c>
      <c r="I74" s="318">
        <v>56</v>
      </c>
      <c r="J74" s="318">
        <v>2023</v>
      </c>
      <c r="K74" s="318">
        <v>100</v>
      </c>
      <c r="L74" s="318">
        <v>100</v>
      </c>
      <c r="M74" s="314" t="s">
        <v>2850</v>
      </c>
      <c r="N74" s="314" t="s">
        <v>2851</v>
      </c>
      <c r="O74" s="314" t="s">
        <v>2804</v>
      </c>
    </row>
    <row r="75" spans="1:15" ht="67.5" customHeight="1" x14ac:dyDescent="0.25">
      <c r="A75" s="255" t="s">
        <v>2978</v>
      </c>
      <c r="B75" s="315" t="s">
        <v>2979</v>
      </c>
      <c r="C75" s="251">
        <v>840</v>
      </c>
      <c r="D75" s="314" t="s">
        <v>17</v>
      </c>
      <c r="E75" s="314" t="s">
        <v>138</v>
      </c>
      <c r="F75" s="314" t="s">
        <v>2999</v>
      </c>
      <c r="G75" s="315" t="s">
        <v>2899</v>
      </c>
      <c r="H75" s="314" t="s">
        <v>2900</v>
      </c>
      <c r="I75" s="318">
        <v>0</v>
      </c>
      <c r="J75" s="318">
        <v>2023</v>
      </c>
      <c r="K75" s="318">
        <v>800</v>
      </c>
      <c r="L75" s="318">
        <v>200</v>
      </c>
      <c r="M75" s="314" t="s">
        <v>3034</v>
      </c>
      <c r="N75" s="314" t="s">
        <v>37</v>
      </c>
      <c r="O75" s="314" t="s">
        <v>2804</v>
      </c>
    </row>
    <row r="76" spans="1:15" ht="99" customHeight="1" x14ac:dyDescent="0.25">
      <c r="A76" s="314" t="s">
        <v>70</v>
      </c>
      <c r="B76" s="315" t="s">
        <v>2770</v>
      </c>
      <c r="C76" s="251">
        <v>516</v>
      </c>
      <c r="D76" s="314" t="s">
        <v>17</v>
      </c>
      <c r="E76" s="314" t="s">
        <v>138</v>
      </c>
      <c r="F76" s="314" t="s">
        <v>2999</v>
      </c>
      <c r="G76" s="315" t="s">
        <v>2852</v>
      </c>
      <c r="H76" s="314" t="s">
        <v>18</v>
      </c>
      <c r="I76" s="318">
        <v>0</v>
      </c>
      <c r="J76" s="318">
        <v>2023</v>
      </c>
      <c r="K76" s="318">
        <v>50</v>
      </c>
      <c r="L76" s="318">
        <v>70</v>
      </c>
      <c r="M76" s="314" t="s">
        <v>2853</v>
      </c>
      <c r="N76" s="314" t="s">
        <v>2854</v>
      </c>
      <c r="O76" s="314" t="s">
        <v>2804</v>
      </c>
    </row>
    <row r="77" spans="1:15" ht="59.25" customHeight="1" x14ac:dyDescent="0.25">
      <c r="A77" s="314" t="s">
        <v>2927</v>
      </c>
      <c r="B77" s="308" t="s">
        <v>3117</v>
      </c>
      <c r="C77" s="307">
        <v>500</v>
      </c>
      <c r="D77" s="60" t="s">
        <v>3113</v>
      </c>
      <c r="E77" s="60" t="s">
        <v>3114</v>
      </c>
      <c r="F77" s="60" t="s">
        <v>3115</v>
      </c>
      <c r="G77" s="60" t="s">
        <v>3116</v>
      </c>
      <c r="H77" s="60" t="s">
        <v>2796</v>
      </c>
      <c r="I77" s="313">
        <v>3</v>
      </c>
      <c r="J77" s="313">
        <v>2023</v>
      </c>
      <c r="K77" s="313">
        <v>5</v>
      </c>
      <c r="L77" s="313">
        <v>7</v>
      </c>
      <c r="M77" s="313" t="s">
        <v>3034</v>
      </c>
      <c r="N77" s="313" t="s">
        <v>37</v>
      </c>
      <c r="O77" s="313" t="s">
        <v>2804</v>
      </c>
    </row>
    <row r="78" spans="1:15" ht="81" x14ac:dyDescent="0.25">
      <c r="A78" s="314" t="s">
        <v>2926</v>
      </c>
      <c r="B78" s="315" t="s">
        <v>2771</v>
      </c>
      <c r="C78" s="254">
        <v>150</v>
      </c>
      <c r="D78" s="255" t="s">
        <v>17</v>
      </c>
      <c r="E78" s="314" t="s">
        <v>138</v>
      </c>
      <c r="F78" s="314" t="s">
        <v>2999</v>
      </c>
      <c r="G78" s="321" t="s">
        <v>2901</v>
      </c>
      <c r="H78" s="314" t="s">
        <v>2923</v>
      </c>
      <c r="I78" s="256">
        <v>2</v>
      </c>
      <c r="J78" s="257">
        <v>2022</v>
      </c>
      <c r="K78" s="256">
        <v>1</v>
      </c>
      <c r="L78" s="256">
        <v>0</v>
      </c>
      <c r="M78" s="314" t="s">
        <v>3034</v>
      </c>
      <c r="N78" s="314" t="s">
        <v>37</v>
      </c>
      <c r="O78" s="314" t="s">
        <v>2804</v>
      </c>
    </row>
    <row r="79" spans="1:15" ht="92.25" customHeight="1" x14ac:dyDescent="0.25">
      <c r="A79" s="314" t="s">
        <v>3118</v>
      </c>
      <c r="B79" s="315" t="s">
        <v>3119</v>
      </c>
      <c r="C79" s="251">
        <v>960</v>
      </c>
      <c r="D79" s="314" t="s">
        <v>17</v>
      </c>
      <c r="E79" s="314" t="s">
        <v>3002</v>
      </c>
      <c r="F79" s="314" t="s">
        <v>2999</v>
      </c>
      <c r="G79" s="315" t="s">
        <v>2855</v>
      </c>
      <c r="H79" s="314" t="s">
        <v>2847</v>
      </c>
      <c r="I79" s="261">
        <v>4.0999999999999996</v>
      </c>
      <c r="J79" s="318">
        <v>2023</v>
      </c>
      <c r="K79" s="318">
        <v>30</v>
      </c>
      <c r="L79" s="318">
        <v>50</v>
      </c>
      <c r="M79" s="314" t="s">
        <v>43</v>
      </c>
      <c r="N79" s="314" t="s">
        <v>2854</v>
      </c>
      <c r="O79" s="314" t="s">
        <v>2804</v>
      </c>
    </row>
    <row r="80" spans="1:15" ht="40.5" x14ac:dyDescent="0.25">
      <c r="A80" s="289">
        <v>3.2</v>
      </c>
      <c r="B80" s="290" t="s">
        <v>2946</v>
      </c>
      <c r="C80" s="298">
        <f>SUM(C81:C84)</f>
        <v>284</v>
      </c>
      <c r="D80" s="289" t="s">
        <v>17</v>
      </c>
      <c r="E80" s="289" t="s">
        <v>138</v>
      </c>
      <c r="F80" s="289" t="s">
        <v>3007</v>
      </c>
      <c r="G80" s="290" t="s">
        <v>2865</v>
      </c>
      <c r="H80" s="289" t="s">
        <v>2923</v>
      </c>
      <c r="I80" s="293">
        <v>2</v>
      </c>
      <c r="J80" s="294">
        <v>2023</v>
      </c>
      <c r="K80" s="293">
        <v>1</v>
      </c>
      <c r="L80" s="293">
        <v>0</v>
      </c>
      <c r="M80" s="289" t="s">
        <v>2867</v>
      </c>
      <c r="N80" s="289" t="s">
        <v>2840</v>
      </c>
      <c r="O80" s="289" t="s">
        <v>2938</v>
      </c>
    </row>
    <row r="81" spans="1:15" ht="40.5" x14ac:dyDescent="0.25">
      <c r="A81" s="314" t="s">
        <v>3056</v>
      </c>
      <c r="B81" s="315" t="s">
        <v>3057</v>
      </c>
      <c r="C81" s="252">
        <v>0</v>
      </c>
      <c r="D81" s="252">
        <v>0</v>
      </c>
      <c r="E81" s="314" t="s">
        <v>138</v>
      </c>
      <c r="F81" s="314" t="s">
        <v>3007</v>
      </c>
      <c r="G81" s="315" t="s">
        <v>2865</v>
      </c>
      <c r="H81" s="314" t="s">
        <v>2923</v>
      </c>
      <c r="I81" s="250">
        <v>2</v>
      </c>
      <c r="J81" s="318">
        <v>2023</v>
      </c>
      <c r="K81" s="250">
        <v>1</v>
      </c>
      <c r="L81" s="250">
        <v>0</v>
      </c>
      <c r="M81" s="314" t="s">
        <v>2867</v>
      </c>
      <c r="N81" s="314" t="s">
        <v>2840</v>
      </c>
      <c r="O81" s="314" t="s">
        <v>2938</v>
      </c>
    </row>
    <row r="82" spans="1:15" ht="51.75" customHeight="1" x14ac:dyDescent="0.25">
      <c r="A82" s="314" t="s">
        <v>992</v>
      </c>
      <c r="B82" s="315" t="s">
        <v>2769</v>
      </c>
      <c r="C82" s="252">
        <v>0</v>
      </c>
      <c r="D82" s="252">
        <v>0</v>
      </c>
      <c r="E82" s="314" t="s">
        <v>138</v>
      </c>
      <c r="F82" s="314" t="s">
        <v>3007</v>
      </c>
      <c r="G82" s="315" t="s">
        <v>2865</v>
      </c>
      <c r="H82" s="314" t="s">
        <v>2923</v>
      </c>
      <c r="I82" s="250">
        <v>2</v>
      </c>
      <c r="J82" s="318">
        <v>2023</v>
      </c>
      <c r="K82" s="250">
        <v>1</v>
      </c>
      <c r="L82" s="250">
        <v>0</v>
      </c>
      <c r="M82" s="314" t="s">
        <v>2867</v>
      </c>
      <c r="N82" s="314" t="s">
        <v>2840</v>
      </c>
      <c r="O82" s="314" t="s">
        <v>2938</v>
      </c>
    </row>
    <row r="83" spans="1:15" ht="40.5" x14ac:dyDescent="0.25">
      <c r="A83" s="314" t="s">
        <v>3054</v>
      </c>
      <c r="B83" s="315" t="s">
        <v>3059</v>
      </c>
      <c r="C83" s="252"/>
      <c r="D83" s="252"/>
      <c r="E83" s="314" t="s">
        <v>138</v>
      </c>
      <c r="F83" s="314" t="s">
        <v>116</v>
      </c>
      <c r="G83" s="315" t="s">
        <v>3067</v>
      </c>
      <c r="H83" s="314" t="s">
        <v>2923</v>
      </c>
      <c r="I83" s="250">
        <v>2</v>
      </c>
      <c r="J83" s="274">
        <v>2023</v>
      </c>
      <c r="K83" s="250">
        <v>1</v>
      </c>
      <c r="L83" s="250">
        <v>0</v>
      </c>
      <c r="M83" s="314" t="s">
        <v>3034</v>
      </c>
      <c r="N83" s="314" t="s">
        <v>37</v>
      </c>
      <c r="O83" s="314" t="s">
        <v>2804</v>
      </c>
    </row>
    <row r="84" spans="1:15" ht="42.75" customHeight="1" x14ac:dyDescent="0.25">
      <c r="A84" s="314" t="s">
        <v>1003</v>
      </c>
      <c r="B84" s="315" t="s">
        <v>2792</v>
      </c>
      <c r="C84" s="254">
        <v>284</v>
      </c>
      <c r="D84" s="314" t="s">
        <v>17</v>
      </c>
      <c r="E84" s="314" t="s">
        <v>138</v>
      </c>
      <c r="F84" s="314" t="s">
        <v>3007</v>
      </c>
      <c r="G84" s="315" t="s">
        <v>2865</v>
      </c>
      <c r="H84" s="314" t="s">
        <v>2923</v>
      </c>
      <c r="I84" s="273">
        <v>2</v>
      </c>
      <c r="J84" s="274">
        <v>2023</v>
      </c>
      <c r="K84" s="273">
        <v>1</v>
      </c>
      <c r="L84" s="250">
        <v>0</v>
      </c>
      <c r="M84" s="314" t="s">
        <v>2867</v>
      </c>
      <c r="N84" s="314" t="s">
        <v>2840</v>
      </c>
      <c r="O84" s="314" t="s">
        <v>2938</v>
      </c>
    </row>
    <row r="85" spans="1:15" ht="47.25" customHeight="1" x14ac:dyDescent="0.25">
      <c r="A85" s="278">
        <v>4</v>
      </c>
      <c r="B85" s="279" t="s">
        <v>3058</v>
      </c>
      <c r="C85" s="280">
        <f>SUM(C86+C98+C102)</f>
        <v>54232.800000000003</v>
      </c>
      <c r="D85" s="278" t="s">
        <v>17</v>
      </c>
      <c r="E85" s="278" t="s">
        <v>138</v>
      </c>
      <c r="F85" s="278" t="s">
        <v>2999</v>
      </c>
      <c r="G85" s="279" t="s">
        <v>2931</v>
      </c>
      <c r="H85" s="278" t="s">
        <v>509</v>
      </c>
      <c r="I85" s="285">
        <v>55</v>
      </c>
      <c r="J85" s="282">
        <v>2023</v>
      </c>
      <c r="K85" s="285">
        <v>70</v>
      </c>
      <c r="L85" s="285">
        <v>75</v>
      </c>
      <c r="M85" s="278" t="s">
        <v>2830</v>
      </c>
      <c r="N85" s="278" t="s">
        <v>2831</v>
      </c>
      <c r="O85" s="278" t="s">
        <v>2804</v>
      </c>
    </row>
    <row r="86" spans="1:15" s="270" customFormat="1" ht="40.5" x14ac:dyDescent="0.25">
      <c r="A86" s="289">
        <v>4.0999999999999996</v>
      </c>
      <c r="B86" s="290" t="s">
        <v>2947</v>
      </c>
      <c r="C86" s="291">
        <f>SUM(C87:C97)</f>
        <v>43230.8</v>
      </c>
      <c r="D86" s="289" t="s">
        <v>17</v>
      </c>
      <c r="E86" s="289" t="s">
        <v>3009</v>
      </c>
      <c r="F86" s="289" t="s">
        <v>2999</v>
      </c>
      <c r="G86" s="290" t="s">
        <v>2929</v>
      </c>
      <c r="H86" s="289" t="s">
        <v>509</v>
      </c>
      <c r="I86" s="293">
        <v>81</v>
      </c>
      <c r="J86" s="294">
        <v>2023</v>
      </c>
      <c r="K86" s="293">
        <v>85</v>
      </c>
      <c r="L86" s="293">
        <v>90</v>
      </c>
      <c r="M86" s="289" t="s">
        <v>3036</v>
      </c>
      <c r="N86" s="289" t="s">
        <v>37</v>
      </c>
      <c r="O86" s="289" t="s">
        <v>2804</v>
      </c>
    </row>
    <row r="87" spans="1:15" ht="67.5" x14ac:dyDescent="0.25">
      <c r="A87" s="314" t="s">
        <v>2980</v>
      </c>
      <c r="B87" s="315" t="s">
        <v>3055</v>
      </c>
      <c r="C87" s="252">
        <v>0</v>
      </c>
      <c r="D87" s="252">
        <v>0</v>
      </c>
      <c r="E87" s="314" t="s">
        <v>3010</v>
      </c>
      <c r="F87" s="314" t="s">
        <v>2794</v>
      </c>
      <c r="G87" s="315" t="s">
        <v>2865</v>
      </c>
      <c r="H87" s="314" t="s">
        <v>2923</v>
      </c>
      <c r="I87" s="273">
        <v>2</v>
      </c>
      <c r="J87" s="274">
        <v>2023</v>
      </c>
      <c r="K87" s="250">
        <v>1</v>
      </c>
      <c r="L87" s="250">
        <v>0</v>
      </c>
      <c r="M87" s="314" t="s">
        <v>2867</v>
      </c>
      <c r="N87" s="314" t="s">
        <v>2840</v>
      </c>
      <c r="O87" s="314" t="s">
        <v>2938</v>
      </c>
    </row>
    <row r="88" spans="1:15" ht="48" customHeight="1" x14ac:dyDescent="0.25">
      <c r="A88" s="314" t="s">
        <v>421</v>
      </c>
      <c r="B88" s="315" t="s">
        <v>2949</v>
      </c>
      <c r="C88" s="316">
        <v>280</v>
      </c>
      <c r="D88" s="314" t="s">
        <v>17</v>
      </c>
      <c r="E88" s="314" t="s">
        <v>138</v>
      </c>
      <c r="F88" s="314"/>
      <c r="G88" s="321" t="s">
        <v>2986</v>
      </c>
      <c r="H88" s="314" t="s">
        <v>30</v>
      </c>
      <c r="I88" s="250">
        <v>0</v>
      </c>
      <c r="J88" s="318">
        <v>2023</v>
      </c>
      <c r="K88" s="250">
        <v>3</v>
      </c>
      <c r="L88" s="250">
        <v>5</v>
      </c>
      <c r="M88" s="314" t="s">
        <v>3034</v>
      </c>
      <c r="N88" s="314" t="s">
        <v>37</v>
      </c>
      <c r="O88" s="314" t="s">
        <v>2804</v>
      </c>
    </row>
    <row r="89" spans="1:15" ht="40.5" x14ac:dyDescent="0.25">
      <c r="A89" s="314" t="s">
        <v>424</v>
      </c>
      <c r="B89" s="315" t="s">
        <v>2948</v>
      </c>
      <c r="C89" s="252">
        <v>0</v>
      </c>
      <c r="D89" s="252">
        <v>0</v>
      </c>
      <c r="E89" s="314" t="s">
        <v>138</v>
      </c>
      <c r="F89" s="314" t="s">
        <v>3019</v>
      </c>
      <c r="G89" s="315" t="s">
        <v>2865</v>
      </c>
      <c r="H89" s="314" t="s">
        <v>2923</v>
      </c>
      <c r="I89" s="250">
        <v>2</v>
      </c>
      <c r="J89" s="318">
        <v>2023</v>
      </c>
      <c r="K89" s="250">
        <v>1</v>
      </c>
      <c r="L89" s="250">
        <v>0</v>
      </c>
      <c r="M89" s="314" t="s">
        <v>2867</v>
      </c>
      <c r="N89" s="314" t="s">
        <v>2840</v>
      </c>
      <c r="O89" s="314" t="s">
        <v>2938</v>
      </c>
    </row>
    <row r="90" spans="1:15" ht="54" x14ac:dyDescent="0.25">
      <c r="A90" s="314" t="s">
        <v>430</v>
      </c>
      <c r="B90" s="315" t="s">
        <v>2992</v>
      </c>
      <c r="C90" s="252">
        <v>0</v>
      </c>
      <c r="D90" s="252">
        <v>0</v>
      </c>
      <c r="E90" s="314" t="s">
        <v>138</v>
      </c>
      <c r="F90" s="314" t="s">
        <v>3007</v>
      </c>
      <c r="G90" s="315" t="s">
        <v>2865</v>
      </c>
      <c r="H90" s="314" t="s">
        <v>2923</v>
      </c>
      <c r="I90" s="250">
        <v>2</v>
      </c>
      <c r="J90" s="318">
        <v>2023</v>
      </c>
      <c r="K90" s="250">
        <v>1</v>
      </c>
      <c r="L90" s="250">
        <v>0</v>
      </c>
      <c r="M90" s="314" t="s">
        <v>2867</v>
      </c>
      <c r="N90" s="314" t="s">
        <v>2840</v>
      </c>
      <c r="O90" s="314" t="s">
        <v>2938</v>
      </c>
    </row>
    <row r="91" spans="1:15" ht="66.75" customHeight="1" x14ac:dyDescent="0.25">
      <c r="A91" s="314" t="s">
        <v>443</v>
      </c>
      <c r="B91" s="315" t="s">
        <v>3101</v>
      </c>
      <c r="C91" s="252">
        <v>0</v>
      </c>
      <c r="D91" s="252">
        <v>0</v>
      </c>
      <c r="E91" s="314" t="s">
        <v>138</v>
      </c>
      <c r="F91" s="314" t="s">
        <v>3007</v>
      </c>
      <c r="G91" s="315" t="s">
        <v>2865</v>
      </c>
      <c r="H91" s="314" t="s">
        <v>2923</v>
      </c>
      <c r="I91" s="250">
        <v>2</v>
      </c>
      <c r="J91" s="318">
        <v>2023</v>
      </c>
      <c r="K91" s="250">
        <v>1</v>
      </c>
      <c r="L91" s="250">
        <v>0</v>
      </c>
      <c r="M91" s="314" t="s">
        <v>2867</v>
      </c>
      <c r="N91" s="314" t="s">
        <v>2840</v>
      </c>
      <c r="O91" s="314" t="s">
        <v>2938</v>
      </c>
    </row>
    <row r="92" spans="1:15" ht="50.25" customHeight="1" x14ac:dyDescent="0.25">
      <c r="A92" s="314" t="s">
        <v>1045</v>
      </c>
      <c r="B92" s="315" t="s">
        <v>2993</v>
      </c>
      <c r="C92" s="252">
        <v>0</v>
      </c>
      <c r="D92" s="252">
        <v>0</v>
      </c>
      <c r="E92" s="314" t="s">
        <v>3009</v>
      </c>
      <c r="F92" s="314"/>
      <c r="G92" s="315" t="s">
        <v>2902</v>
      </c>
      <c r="H92" s="314" t="s">
        <v>2923</v>
      </c>
      <c r="I92" s="250">
        <v>2</v>
      </c>
      <c r="J92" s="318">
        <v>2023</v>
      </c>
      <c r="K92" s="250">
        <v>1</v>
      </c>
      <c r="L92" s="250">
        <v>0</v>
      </c>
      <c r="M92" s="314" t="s">
        <v>3037</v>
      </c>
      <c r="N92" s="314" t="s">
        <v>37</v>
      </c>
      <c r="O92" s="314" t="s">
        <v>2804</v>
      </c>
    </row>
    <row r="93" spans="1:15" ht="54" x14ac:dyDescent="0.25">
      <c r="A93" s="314" t="s">
        <v>1049</v>
      </c>
      <c r="B93" s="315" t="s">
        <v>2994</v>
      </c>
      <c r="C93" s="252">
        <v>0</v>
      </c>
      <c r="D93" s="252">
        <v>0</v>
      </c>
      <c r="E93" s="314" t="s">
        <v>138</v>
      </c>
      <c r="F93" s="314" t="s">
        <v>3007</v>
      </c>
      <c r="G93" s="315" t="s">
        <v>2865</v>
      </c>
      <c r="H93" s="314" t="s">
        <v>2923</v>
      </c>
      <c r="I93" s="250">
        <v>2</v>
      </c>
      <c r="J93" s="318">
        <v>2023</v>
      </c>
      <c r="K93" s="250">
        <v>1</v>
      </c>
      <c r="L93" s="250">
        <v>0</v>
      </c>
      <c r="M93" s="314" t="s">
        <v>2867</v>
      </c>
      <c r="N93" s="314" t="s">
        <v>2840</v>
      </c>
      <c r="O93" s="314" t="s">
        <v>2938</v>
      </c>
    </row>
    <row r="94" spans="1:15" ht="54" x14ac:dyDescent="0.25">
      <c r="A94" s="314" t="s">
        <v>1415</v>
      </c>
      <c r="B94" s="315" t="s">
        <v>3046</v>
      </c>
      <c r="C94" s="252">
        <v>0</v>
      </c>
      <c r="D94" s="252">
        <v>0</v>
      </c>
      <c r="E94" s="314" t="s">
        <v>138</v>
      </c>
      <c r="F94" s="314" t="s">
        <v>3007</v>
      </c>
      <c r="G94" s="315" t="s">
        <v>2865</v>
      </c>
      <c r="H94" s="314" t="s">
        <v>2923</v>
      </c>
      <c r="I94" s="250">
        <v>2</v>
      </c>
      <c r="J94" s="318">
        <v>2023</v>
      </c>
      <c r="K94" s="250">
        <v>1</v>
      </c>
      <c r="L94" s="250">
        <v>0</v>
      </c>
      <c r="M94" s="314" t="s">
        <v>2867</v>
      </c>
      <c r="N94" s="314" t="s">
        <v>2840</v>
      </c>
      <c r="O94" s="314" t="s">
        <v>2938</v>
      </c>
    </row>
    <row r="95" spans="1:15" ht="67.5" x14ac:dyDescent="0.25">
      <c r="A95" s="314" t="s">
        <v>1419</v>
      </c>
      <c r="B95" s="315" t="s">
        <v>2995</v>
      </c>
      <c r="C95" s="252">
        <v>0</v>
      </c>
      <c r="D95" s="252">
        <v>0</v>
      </c>
      <c r="E95" s="314" t="s">
        <v>138</v>
      </c>
      <c r="F95" s="314" t="s">
        <v>2999</v>
      </c>
      <c r="G95" s="315" t="s">
        <v>2903</v>
      </c>
      <c r="H95" s="314" t="s">
        <v>2923</v>
      </c>
      <c r="I95" s="250">
        <v>2</v>
      </c>
      <c r="J95" s="318">
        <v>2023</v>
      </c>
      <c r="K95" s="250">
        <v>1</v>
      </c>
      <c r="L95" s="250">
        <v>0</v>
      </c>
      <c r="M95" s="314" t="s">
        <v>3034</v>
      </c>
      <c r="N95" s="314" t="s">
        <v>37</v>
      </c>
      <c r="O95" s="314" t="s">
        <v>2804</v>
      </c>
    </row>
    <row r="96" spans="1:15" ht="40.5" x14ac:dyDescent="0.25">
      <c r="A96" s="314" t="s">
        <v>3070</v>
      </c>
      <c r="B96" s="315" t="s">
        <v>3068</v>
      </c>
      <c r="C96" s="252">
        <v>38700</v>
      </c>
      <c r="D96" s="252" t="s">
        <v>17</v>
      </c>
      <c r="E96" s="314" t="s">
        <v>138</v>
      </c>
      <c r="F96" s="314" t="s">
        <v>2999</v>
      </c>
      <c r="G96" s="315" t="s">
        <v>3108</v>
      </c>
      <c r="H96" s="314" t="s">
        <v>2923</v>
      </c>
      <c r="I96" s="250">
        <v>2</v>
      </c>
      <c r="J96" s="318">
        <v>2023</v>
      </c>
      <c r="K96" s="250">
        <v>1</v>
      </c>
      <c r="L96" s="250">
        <v>0</v>
      </c>
      <c r="M96" s="314" t="s">
        <v>3034</v>
      </c>
      <c r="N96" s="314" t="s">
        <v>3109</v>
      </c>
      <c r="O96" s="314" t="s">
        <v>2936</v>
      </c>
    </row>
    <row r="97" spans="1:15" ht="44.25" customHeight="1" x14ac:dyDescent="0.25">
      <c r="A97" s="314" t="s">
        <v>3071</v>
      </c>
      <c r="B97" s="315" t="s">
        <v>3069</v>
      </c>
      <c r="C97" s="252">
        <v>4250.8</v>
      </c>
      <c r="D97" s="252" t="s">
        <v>17</v>
      </c>
      <c r="E97" s="314" t="s">
        <v>138</v>
      </c>
      <c r="F97" s="314" t="s">
        <v>2999</v>
      </c>
      <c r="G97" s="315" t="s">
        <v>3108</v>
      </c>
      <c r="H97" s="314" t="s">
        <v>2923</v>
      </c>
      <c r="I97" s="250">
        <v>2</v>
      </c>
      <c r="J97" s="318">
        <v>2023</v>
      </c>
      <c r="K97" s="250">
        <v>1</v>
      </c>
      <c r="L97" s="250">
        <v>0</v>
      </c>
      <c r="M97" s="314" t="s">
        <v>3034</v>
      </c>
      <c r="N97" s="314" t="s">
        <v>3109</v>
      </c>
      <c r="O97" s="314" t="s">
        <v>2936</v>
      </c>
    </row>
    <row r="98" spans="1:15" ht="27" x14ac:dyDescent="0.25">
      <c r="A98" s="289">
        <v>4.2</v>
      </c>
      <c r="B98" s="290" t="s">
        <v>2772</v>
      </c>
      <c r="C98" s="291">
        <f>SUM(C99:C101)</f>
        <v>650</v>
      </c>
      <c r="D98" s="289" t="s">
        <v>17</v>
      </c>
      <c r="E98" s="289" t="s">
        <v>138</v>
      </c>
      <c r="F98" s="289"/>
      <c r="G98" s="290" t="s">
        <v>2833</v>
      </c>
      <c r="H98" s="289" t="s">
        <v>2796</v>
      </c>
      <c r="I98" s="293">
        <v>5</v>
      </c>
      <c r="J98" s="294">
        <v>2023</v>
      </c>
      <c r="K98" s="293">
        <v>6</v>
      </c>
      <c r="L98" s="293">
        <v>8</v>
      </c>
      <c r="M98" s="289" t="s">
        <v>2828</v>
      </c>
      <c r="N98" s="289" t="s">
        <v>2829</v>
      </c>
      <c r="O98" s="289" t="s">
        <v>2804</v>
      </c>
    </row>
    <row r="99" spans="1:15" ht="64.5" customHeight="1" x14ac:dyDescent="0.25">
      <c r="A99" s="314" t="s">
        <v>681</v>
      </c>
      <c r="B99" s="315" t="s">
        <v>2950</v>
      </c>
      <c r="C99" s="252">
        <v>0</v>
      </c>
      <c r="D99" s="252">
        <v>0</v>
      </c>
      <c r="E99" s="314" t="s">
        <v>3009</v>
      </c>
      <c r="F99" s="314" t="s">
        <v>2999</v>
      </c>
      <c r="G99" s="315" t="s">
        <v>2834</v>
      </c>
      <c r="H99" s="314" t="s">
        <v>2923</v>
      </c>
      <c r="I99" s="250">
        <v>2</v>
      </c>
      <c r="J99" s="318">
        <v>2023</v>
      </c>
      <c r="K99" s="250">
        <v>1</v>
      </c>
      <c r="L99" s="250"/>
      <c r="M99" s="314" t="s">
        <v>2832</v>
      </c>
      <c r="N99" s="314" t="s">
        <v>299</v>
      </c>
      <c r="O99" s="314" t="s">
        <v>2804</v>
      </c>
    </row>
    <row r="100" spans="1:15" ht="76.5" customHeight="1" x14ac:dyDescent="0.25">
      <c r="A100" s="314" t="s">
        <v>685</v>
      </c>
      <c r="B100" s="315" t="s">
        <v>2951</v>
      </c>
      <c r="C100" s="316">
        <v>450</v>
      </c>
      <c r="D100" s="314" t="s">
        <v>2810</v>
      </c>
      <c r="E100" s="314" t="s">
        <v>138</v>
      </c>
      <c r="F100" s="314" t="s">
        <v>2999</v>
      </c>
      <c r="G100" s="315" t="s">
        <v>2835</v>
      </c>
      <c r="H100" s="314" t="s">
        <v>509</v>
      </c>
      <c r="I100" s="250">
        <v>0</v>
      </c>
      <c r="J100" s="318">
        <v>2022</v>
      </c>
      <c r="K100" s="250">
        <v>70</v>
      </c>
      <c r="L100" s="250">
        <v>85</v>
      </c>
      <c r="M100" s="314" t="s">
        <v>3034</v>
      </c>
      <c r="N100" s="314" t="s">
        <v>37</v>
      </c>
      <c r="O100" s="314" t="s">
        <v>2804</v>
      </c>
    </row>
    <row r="101" spans="1:15" ht="75.75" customHeight="1" x14ac:dyDescent="0.25">
      <c r="A101" s="314" t="s">
        <v>689</v>
      </c>
      <c r="B101" s="315" t="s">
        <v>2773</v>
      </c>
      <c r="C101" s="316">
        <v>200</v>
      </c>
      <c r="D101" s="314" t="s">
        <v>17</v>
      </c>
      <c r="E101" s="314" t="s">
        <v>3002</v>
      </c>
      <c r="F101" s="314" t="s">
        <v>2999</v>
      </c>
      <c r="G101" s="315" t="s">
        <v>2836</v>
      </c>
      <c r="H101" s="314" t="s">
        <v>2796</v>
      </c>
      <c r="I101" s="262">
        <v>4.2</v>
      </c>
      <c r="J101" s="318">
        <v>2016</v>
      </c>
      <c r="K101" s="262">
        <v>5.2</v>
      </c>
      <c r="L101" s="262">
        <v>6.2</v>
      </c>
      <c r="M101" s="314" t="s">
        <v>2828</v>
      </c>
      <c r="N101" s="314" t="s">
        <v>2829</v>
      </c>
      <c r="O101" s="314" t="s">
        <v>2804</v>
      </c>
    </row>
    <row r="102" spans="1:15" ht="57" customHeight="1" x14ac:dyDescent="0.25">
      <c r="A102" s="289">
        <v>4.3</v>
      </c>
      <c r="B102" s="290" t="s">
        <v>2774</v>
      </c>
      <c r="C102" s="291">
        <f>SUM(C103:C111)</f>
        <v>10352</v>
      </c>
      <c r="D102" s="289" t="s">
        <v>17</v>
      </c>
      <c r="E102" s="289" t="s">
        <v>138</v>
      </c>
      <c r="F102" s="289" t="s">
        <v>2889</v>
      </c>
      <c r="G102" s="290" t="s">
        <v>2912</v>
      </c>
      <c r="H102" s="289" t="s">
        <v>2796</v>
      </c>
      <c r="I102" s="293">
        <v>5</v>
      </c>
      <c r="J102" s="294">
        <v>2023</v>
      </c>
      <c r="K102" s="293">
        <v>6</v>
      </c>
      <c r="L102" s="293">
        <v>8</v>
      </c>
      <c r="M102" s="289" t="s">
        <v>2828</v>
      </c>
      <c r="N102" s="289" t="s">
        <v>2829</v>
      </c>
      <c r="O102" s="289" t="s">
        <v>2804</v>
      </c>
    </row>
    <row r="103" spans="1:15" ht="74.25" customHeight="1" x14ac:dyDescent="0.25">
      <c r="A103" s="314" t="s">
        <v>700</v>
      </c>
      <c r="B103" s="315" t="s">
        <v>2952</v>
      </c>
      <c r="C103" s="316">
        <v>150</v>
      </c>
      <c r="D103" s="314" t="s">
        <v>2810</v>
      </c>
      <c r="E103" s="314" t="s">
        <v>3024</v>
      </c>
      <c r="F103" s="314" t="s">
        <v>2999</v>
      </c>
      <c r="G103" s="315" t="s">
        <v>2904</v>
      </c>
      <c r="H103" s="314" t="s">
        <v>2923</v>
      </c>
      <c r="I103" s="250">
        <v>2</v>
      </c>
      <c r="J103" s="318">
        <v>2023</v>
      </c>
      <c r="K103" s="250">
        <v>1</v>
      </c>
      <c r="L103" s="250">
        <v>0</v>
      </c>
      <c r="M103" s="314" t="s">
        <v>2854</v>
      </c>
      <c r="N103" s="314" t="s">
        <v>1794</v>
      </c>
      <c r="O103" s="314" t="s">
        <v>2804</v>
      </c>
    </row>
    <row r="104" spans="1:15" ht="42" customHeight="1" x14ac:dyDescent="0.25">
      <c r="A104" s="456" t="s">
        <v>706</v>
      </c>
      <c r="B104" s="456" t="s">
        <v>3129</v>
      </c>
      <c r="C104" s="252">
        <v>0</v>
      </c>
      <c r="D104" s="252">
        <v>0</v>
      </c>
      <c r="E104" s="314" t="s">
        <v>138</v>
      </c>
      <c r="F104" s="314" t="s">
        <v>2999</v>
      </c>
      <c r="G104" s="315" t="s">
        <v>2905</v>
      </c>
      <c r="H104" s="314" t="s">
        <v>2923</v>
      </c>
      <c r="I104" s="250">
        <v>2</v>
      </c>
      <c r="J104" s="318">
        <v>2023</v>
      </c>
      <c r="K104" s="250">
        <v>1</v>
      </c>
      <c r="L104" s="250">
        <v>0</v>
      </c>
      <c r="M104" s="314" t="s">
        <v>2854</v>
      </c>
      <c r="N104" s="314" t="s">
        <v>1794</v>
      </c>
      <c r="O104" s="314" t="s">
        <v>2804</v>
      </c>
    </row>
    <row r="105" spans="1:15" ht="42" customHeight="1" x14ac:dyDescent="0.25">
      <c r="A105" s="456"/>
      <c r="B105" s="456"/>
      <c r="C105" s="316">
        <v>800</v>
      </c>
      <c r="D105" s="314" t="s">
        <v>2810</v>
      </c>
      <c r="E105" s="314" t="s">
        <v>138</v>
      </c>
      <c r="F105" s="314" t="s">
        <v>2999</v>
      </c>
      <c r="G105" s="315" t="s">
        <v>2906</v>
      </c>
      <c r="H105" s="314" t="s">
        <v>2797</v>
      </c>
      <c r="I105" s="250">
        <v>1</v>
      </c>
      <c r="J105" s="318">
        <v>2023</v>
      </c>
      <c r="K105" s="250">
        <v>7</v>
      </c>
      <c r="L105" s="250">
        <v>9</v>
      </c>
      <c r="M105" s="314" t="s">
        <v>2854</v>
      </c>
      <c r="N105" s="314" t="s">
        <v>1794</v>
      </c>
      <c r="O105" s="314" t="s">
        <v>2804</v>
      </c>
    </row>
    <row r="106" spans="1:15" ht="76.5" customHeight="1" x14ac:dyDescent="0.25">
      <c r="A106" s="314" t="s">
        <v>710</v>
      </c>
      <c r="B106" s="315" t="s">
        <v>2953</v>
      </c>
      <c r="C106" s="316">
        <v>1350</v>
      </c>
      <c r="D106" s="314" t="s">
        <v>2810</v>
      </c>
      <c r="E106" s="314" t="s">
        <v>138</v>
      </c>
      <c r="F106" s="314" t="s">
        <v>2999</v>
      </c>
      <c r="G106" s="315" t="s">
        <v>2907</v>
      </c>
      <c r="H106" s="314" t="s">
        <v>509</v>
      </c>
      <c r="I106" s="262">
        <v>0</v>
      </c>
      <c r="J106" s="318">
        <v>2023</v>
      </c>
      <c r="K106" s="262">
        <v>0.1</v>
      </c>
      <c r="L106" s="262">
        <v>0.2</v>
      </c>
      <c r="M106" s="314" t="s">
        <v>2798</v>
      </c>
      <c r="N106" s="314" t="s">
        <v>245</v>
      </c>
      <c r="O106" s="314" t="s">
        <v>2804</v>
      </c>
    </row>
    <row r="107" spans="1:15" ht="45.75" customHeight="1" x14ac:dyDescent="0.25">
      <c r="A107" s="314" t="s">
        <v>714</v>
      </c>
      <c r="B107" s="315" t="s">
        <v>2954</v>
      </c>
      <c r="C107" s="316">
        <v>7026</v>
      </c>
      <c r="D107" s="314" t="s">
        <v>17</v>
      </c>
      <c r="E107" s="314" t="s">
        <v>138</v>
      </c>
      <c r="F107" s="314" t="s">
        <v>2999</v>
      </c>
      <c r="G107" s="315" t="s">
        <v>2930</v>
      </c>
      <c r="H107" s="314" t="s">
        <v>30</v>
      </c>
      <c r="I107" s="262">
        <v>2.6</v>
      </c>
      <c r="J107" s="318">
        <v>2023</v>
      </c>
      <c r="K107" s="262">
        <v>5.6</v>
      </c>
      <c r="L107" s="262">
        <v>6.9</v>
      </c>
      <c r="M107" s="314" t="s">
        <v>3034</v>
      </c>
      <c r="N107" s="314" t="s">
        <v>37</v>
      </c>
      <c r="O107" s="314" t="s">
        <v>2804</v>
      </c>
    </row>
    <row r="108" spans="1:15" ht="57" customHeight="1" x14ac:dyDescent="0.25">
      <c r="A108" s="314" t="s">
        <v>719</v>
      </c>
      <c r="B108" s="315" t="s">
        <v>2775</v>
      </c>
      <c r="C108" s="316">
        <v>26</v>
      </c>
      <c r="D108" s="314" t="s">
        <v>2810</v>
      </c>
      <c r="E108" s="314" t="s">
        <v>138</v>
      </c>
      <c r="F108" s="314" t="s">
        <v>2910</v>
      </c>
      <c r="G108" s="315" t="s">
        <v>2908</v>
      </c>
      <c r="H108" s="314" t="s">
        <v>38</v>
      </c>
      <c r="I108" s="250">
        <v>0</v>
      </c>
      <c r="J108" s="318">
        <v>2023</v>
      </c>
      <c r="K108" s="250">
        <v>5</v>
      </c>
      <c r="L108" s="250">
        <v>8</v>
      </c>
      <c r="M108" s="314" t="s">
        <v>2909</v>
      </c>
      <c r="N108" s="314" t="s">
        <v>37</v>
      </c>
      <c r="O108" s="314" t="s">
        <v>2804</v>
      </c>
    </row>
    <row r="109" spans="1:15" ht="94.5" x14ac:dyDescent="0.25">
      <c r="A109" s="314" t="s">
        <v>1441</v>
      </c>
      <c r="B109" s="315" t="s">
        <v>2776</v>
      </c>
      <c r="C109" s="252">
        <v>0</v>
      </c>
      <c r="D109" s="252">
        <v>0</v>
      </c>
      <c r="E109" s="314" t="s">
        <v>138</v>
      </c>
      <c r="F109" s="314" t="s">
        <v>3026</v>
      </c>
      <c r="G109" s="315" t="s">
        <v>3072</v>
      </c>
      <c r="H109" s="314" t="s">
        <v>38</v>
      </c>
      <c r="I109" s="250">
        <v>0</v>
      </c>
      <c r="J109" s="318">
        <v>2023</v>
      </c>
      <c r="K109" s="250">
        <v>6</v>
      </c>
      <c r="L109" s="250">
        <v>6</v>
      </c>
      <c r="M109" s="314" t="s">
        <v>2837</v>
      </c>
      <c r="N109" s="314" t="s">
        <v>37</v>
      </c>
      <c r="O109" s="314" t="s">
        <v>2804</v>
      </c>
    </row>
    <row r="110" spans="1:15" ht="90.75" customHeight="1" x14ac:dyDescent="0.25">
      <c r="A110" s="314" t="s">
        <v>1442</v>
      </c>
      <c r="B110" s="315" t="s">
        <v>2777</v>
      </c>
      <c r="C110" s="316">
        <v>1000</v>
      </c>
      <c r="D110" s="314" t="s">
        <v>17</v>
      </c>
      <c r="E110" s="314" t="s">
        <v>3002</v>
      </c>
      <c r="F110" s="314" t="s">
        <v>2999</v>
      </c>
      <c r="G110" s="315" t="s">
        <v>2911</v>
      </c>
      <c r="H110" s="314" t="s">
        <v>2923</v>
      </c>
      <c r="I110" s="250">
        <v>2</v>
      </c>
      <c r="J110" s="318">
        <v>2023</v>
      </c>
      <c r="K110" s="250">
        <v>1</v>
      </c>
      <c r="L110" s="250">
        <v>1</v>
      </c>
      <c r="M110" s="314" t="s">
        <v>2832</v>
      </c>
      <c r="N110" s="314" t="s">
        <v>37</v>
      </c>
      <c r="O110" s="314" t="s">
        <v>2804</v>
      </c>
    </row>
    <row r="111" spans="1:15" ht="68.25" customHeight="1" x14ac:dyDescent="0.25">
      <c r="A111" s="314" t="s">
        <v>1445</v>
      </c>
      <c r="B111" s="315" t="s">
        <v>3130</v>
      </c>
      <c r="C111" s="304" t="s">
        <v>29</v>
      </c>
      <c r="D111" s="255" t="s">
        <v>17</v>
      </c>
      <c r="E111" s="314" t="s">
        <v>3010</v>
      </c>
      <c r="F111" s="314"/>
      <c r="G111" s="321" t="s">
        <v>2940</v>
      </c>
      <c r="H111" s="314" t="s">
        <v>38</v>
      </c>
      <c r="I111" s="256">
        <v>0</v>
      </c>
      <c r="J111" s="257">
        <v>2023</v>
      </c>
      <c r="K111" s="256">
        <v>6</v>
      </c>
      <c r="L111" s="256">
        <v>6</v>
      </c>
      <c r="M111" s="314" t="s">
        <v>3040</v>
      </c>
      <c r="N111" s="314" t="s">
        <v>37</v>
      </c>
      <c r="O111" s="314" t="s">
        <v>2804</v>
      </c>
    </row>
    <row r="112" spans="1:15" ht="62.25" customHeight="1" x14ac:dyDescent="0.25">
      <c r="A112" s="278">
        <v>5</v>
      </c>
      <c r="B112" s="279" t="s">
        <v>3060</v>
      </c>
      <c r="C112" s="280">
        <f>SUM(C113+C123+C129)</f>
        <v>1880</v>
      </c>
      <c r="D112" s="286" t="s">
        <v>17</v>
      </c>
      <c r="E112" s="278" t="s">
        <v>138</v>
      </c>
      <c r="F112" s="286" t="s">
        <v>2999</v>
      </c>
      <c r="G112" s="279" t="s">
        <v>2808</v>
      </c>
      <c r="H112" s="286" t="s">
        <v>2796</v>
      </c>
      <c r="I112" s="287">
        <v>54.93</v>
      </c>
      <c r="J112" s="288">
        <v>2021</v>
      </c>
      <c r="K112" s="282">
        <v>65</v>
      </c>
      <c r="L112" s="282">
        <v>75</v>
      </c>
      <c r="M112" s="278" t="s">
        <v>2809</v>
      </c>
      <c r="N112" s="278" t="s">
        <v>37</v>
      </c>
      <c r="O112" s="278" t="s">
        <v>2804</v>
      </c>
    </row>
    <row r="113" spans="1:358" s="270" customFormat="1" ht="27" x14ac:dyDescent="0.25">
      <c r="A113" s="289">
        <v>5.0999999999999996</v>
      </c>
      <c r="B113" s="290" t="s">
        <v>2955</v>
      </c>
      <c r="C113" s="298">
        <f>SUM(C114:C122)</f>
        <v>875</v>
      </c>
      <c r="D113" s="289" t="s">
        <v>17</v>
      </c>
      <c r="E113" s="289" t="s">
        <v>138</v>
      </c>
      <c r="F113" s="289" t="s">
        <v>3020</v>
      </c>
      <c r="G113" s="290" t="s">
        <v>2856</v>
      </c>
      <c r="H113" s="289" t="s">
        <v>2796</v>
      </c>
      <c r="I113" s="294">
        <v>1</v>
      </c>
      <c r="J113" s="294">
        <v>2023</v>
      </c>
      <c r="K113" s="294">
        <v>5</v>
      </c>
      <c r="L113" s="294">
        <v>9</v>
      </c>
      <c r="M113" s="289" t="s">
        <v>159</v>
      </c>
      <c r="N113" s="289" t="s">
        <v>2857</v>
      </c>
      <c r="O113" s="289" t="s">
        <v>2938</v>
      </c>
    </row>
    <row r="114" spans="1:358" ht="73.5" customHeight="1" x14ac:dyDescent="0.25">
      <c r="A114" s="314" t="s">
        <v>454</v>
      </c>
      <c r="B114" s="315" t="s">
        <v>3047</v>
      </c>
      <c r="C114" s="316">
        <v>15</v>
      </c>
      <c r="D114" s="314" t="s">
        <v>17</v>
      </c>
      <c r="E114" s="314" t="s">
        <v>1190</v>
      </c>
      <c r="F114" s="314" t="s">
        <v>3029</v>
      </c>
      <c r="G114" s="315" t="s">
        <v>2865</v>
      </c>
      <c r="H114" s="314" t="s">
        <v>2923</v>
      </c>
      <c r="I114" s="250">
        <v>2</v>
      </c>
      <c r="J114" s="318">
        <v>2023</v>
      </c>
      <c r="K114" s="250">
        <v>1</v>
      </c>
      <c r="L114" s="250">
        <v>0</v>
      </c>
      <c r="M114" s="314" t="s">
        <v>2867</v>
      </c>
      <c r="N114" s="314" t="s">
        <v>2840</v>
      </c>
      <c r="O114" s="314" t="s">
        <v>2938</v>
      </c>
    </row>
    <row r="115" spans="1:358" ht="69" customHeight="1" x14ac:dyDescent="0.25">
      <c r="A115" s="314" t="s">
        <v>461</v>
      </c>
      <c r="B115" s="315" t="s">
        <v>3048</v>
      </c>
      <c r="C115" s="316">
        <v>400</v>
      </c>
      <c r="D115" s="314" t="s">
        <v>17</v>
      </c>
      <c r="E115" s="314" t="s">
        <v>138</v>
      </c>
      <c r="F115" s="314" t="s">
        <v>2873</v>
      </c>
      <c r="G115" s="315" t="s">
        <v>2913</v>
      </c>
      <c r="H115" s="314" t="s">
        <v>2923</v>
      </c>
      <c r="I115" s="264">
        <v>2</v>
      </c>
      <c r="J115" s="318">
        <v>2023</v>
      </c>
      <c r="K115" s="264">
        <v>1</v>
      </c>
      <c r="L115" s="264">
        <v>1</v>
      </c>
      <c r="M115" s="314" t="s">
        <v>3041</v>
      </c>
      <c r="N115" s="314" t="s">
        <v>2795</v>
      </c>
      <c r="O115" s="314" t="s">
        <v>2804</v>
      </c>
    </row>
    <row r="116" spans="1:358" ht="101.25" customHeight="1" x14ac:dyDescent="0.25">
      <c r="A116" s="314" t="s">
        <v>464</v>
      </c>
      <c r="B116" s="315" t="s">
        <v>2778</v>
      </c>
      <c r="C116" s="252">
        <v>0</v>
      </c>
      <c r="D116" s="252">
        <v>0</v>
      </c>
      <c r="E116" s="314" t="s">
        <v>1190</v>
      </c>
      <c r="F116" s="314" t="s">
        <v>3029</v>
      </c>
      <c r="G116" s="315" t="s">
        <v>2865</v>
      </c>
      <c r="H116" s="314" t="s">
        <v>2923</v>
      </c>
      <c r="I116" s="250">
        <v>2</v>
      </c>
      <c r="J116" s="318">
        <v>2023</v>
      </c>
      <c r="K116" s="250">
        <v>1</v>
      </c>
      <c r="L116" s="250">
        <v>0</v>
      </c>
      <c r="M116" s="314" t="s">
        <v>2867</v>
      </c>
      <c r="N116" s="314" t="s">
        <v>2840</v>
      </c>
      <c r="O116" s="314" t="s">
        <v>2938</v>
      </c>
    </row>
    <row r="117" spans="1:358" ht="83.25" customHeight="1" x14ac:dyDescent="0.25">
      <c r="A117" s="314" t="s">
        <v>468</v>
      </c>
      <c r="B117" s="315" t="s">
        <v>2956</v>
      </c>
      <c r="C117" s="252">
        <v>0</v>
      </c>
      <c r="D117" s="252">
        <v>0</v>
      </c>
      <c r="E117" s="314" t="s">
        <v>1190</v>
      </c>
      <c r="F117" s="314" t="s">
        <v>3029</v>
      </c>
      <c r="G117" s="315" t="s">
        <v>2865</v>
      </c>
      <c r="H117" s="314" t="s">
        <v>2923</v>
      </c>
      <c r="I117" s="250">
        <v>2</v>
      </c>
      <c r="J117" s="318">
        <v>2023</v>
      </c>
      <c r="K117" s="250">
        <v>1</v>
      </c>
      <c r="L117" s="250">
        <v>0</v>
      </c>
      <c r="M117" s="314" t="s">
        <v>2867</v>
      </c>
      <c r="N117" s="314" t="s">
        <v>2840</v>
      </c>
      <c r="O117" s="314" t="s">
        <v>2938</v>
      </c>
    </row>
    <row r="118" spans="1:358" ht="73.5" customHeight="1" x14ac:dyDescent="0.25">
      <c r="A118" s="314" t="s">
        <v>476</v>
      </c>
      <c r="B118" s="315" t="s">
        <v>2957</v>
      </c>
      <c r="C118" s="252">
        <v>0</v>
      </c>
      <c r="D118" s="252">
        <v>0</v>
      </c>
      <c r="E118" s="314" t="s">
        <v>1190</v>
      </c>
      <c r="F118" s="314" t="s">
        <v>2999</v>
      </c>
      <c r="G118" s="315" t="s">
        <v>2865</v>
      </c>
      <c r="H118" s="314" t="s">
        <v>2923</v>
      </c>
      <c r="I118" s="250">
        <v>2</v>
      </c>
      <c r="J118" s="318">
        <v>2023</v>
      </c>
      <c r="K118" s="250">
        <v>1</v>
      </c>
      <c r="L118" s="250">
        <v>0</v>
      </c>
      <c r="M118" s="314" t="s">
        <v>2867</v>
      </c>
      <c r="N118" s="314" t="s">
        <v>2840</v>
      </c>
      <c r="O118" s="314" t="s">
        <v>2938</v>
      </c>
    </row>
    <row r="119" spans="1:358" ht="99" customHeight="1" x14ac:dyDescent="0.25">
      <c r="A119" s="314" t="s">
        <v>1102</v>
      </c>
      <c r="B119" s="315" t="s">
        <v>2779</v>
      </c>
      <c r="C119" s="316">
        <v>400</v>
      </c>
      <c r="D119" s="314" t="s">
        <v>17</v>
      </c>
      <c r="E119" s="314" t="s">
        <v>3010</v>
      </c>
      <c r="F119" s="314" t="s">
        <v>2794</v>
      </c>
      <c r="G119" s="315" t="s">
        <v>2865</v>
      </c>
      <c r="H119" s="314" t="s">
        <v>2923</v>
      </c>
      <c r="I119" s="250">
        <v>2</v>
      </c>
      <c r="J119" s="318">
        <v>2023</v>
      </c>
      <c r="K119" s="250">
        <v>1</v>
      </c>
      <c r="L119" s="250">
        <v>0</v>
      </c>
      <c r="M119" s="314" t="s">
        <v>2867</v>
      </c>
      <c r="N119" s="314" t="s">
        <v>2840</v>
      </c>
      <c r="O119" s="314" t="s">
        <v>2938</v>
      </c>
    </row>
    <row r="120" spans="1:358" ht="104.25" customHeight="1" x14ac:dyDescent="0.25">
      <c r="A120" s="314" t="s">
        <v>1106</v>
      </c>
      <c r="B120" s="315" t="s">
        <v>2958</v>
      </c>
      <c r="C120" s="316">
        <v>60</v>
      </c>
      <c r="D120" s="314" t="s">
        <v>17</v>
      </c>
      <c r="E120" s="314" t="s">
        <v>3010</v>
      </c>
      <c r="F120" s="314" t="s">
        <v>2794</v>
      </c>
      <c r="G120" s="315" t="s">
        <v>2865</v>
      </c>
      <c r="H120" s="314" t="s">
        <v>2923</v>
      </c>
      <c r="I120" s="250">
        <v>2</v>
      </c>
      <c r="J120" s="318">
        <v>2023</v>
      </c>
      <c r="K120" s="250">
        <v>1</v>
      </c>
      <c r="L120" s="250">
        <v>0</v>
      </c>
      <c r="M120" s="314" t="s">
        <v>2867</v>
      </c>
      <c r="N120" s="314" t="s">
        <v>2840</v>
      </c>
      <c r="O120" s="314" t="s">
        <v>2938</v>
      </c>
    </row>
    <row r="121" spans="1:358" ht="54" customHeight="1" x14ac:dyDescent="0.25">
      <c r="A121" s="314" t="s">
        <v>1110</v>
      </c>
      <c r="B121" s="315" t="s">
        <v>3131</v>
      </c>
      <c r="C121" s="304" t="s">
        <v>2962</v>
      </c>
      <c r="D121" s="314" t="s">
        <v>17</v>
      </c>
      <c r="E121" s="314" t="s">
        <v>1190</v>
      </c>
      <c r="F121" s="314" t="s">
        <v>3005</v>
      </c>
      <c r="G121" s="315" t="s">
        <v>2865</v>
      </c>
      <c r="H121" s="314" t="s">
        <v>2923</v>
      </c>
      <c r="I121" s="250">
        <v>2</v>
      </c>
      <c r="J121" s="318">
        <v>2023</v>
      </c>
      <c r="K121" s="250">
        <v>1</v>
      </c>
      <c r="L121" s="250">
        <v>0</v>
      </c>
      <c r="M121" s="314" t="s">
        <v>2867</v>
      </c>
      <c r="N121" s="314" t="s">
        <v>2840</v>
      </c>
      <c r="O121" s="314" t="s">
        <v>2938</v>
      </c>
    </row>
    <row r="122" spans="1:358" ht="48" customHeight="1" x14ac:dyDescent="0.25">
      <c r="A122" s="314" t="s">
        <v>3078</v>
      </c>
      <c r="B122" s="315" t="s">
        <v>3079</v>
      </c>
      <c r="C122" s="304" t="s">
        <v>2962</v>
      </c>
      <c r="D122" s="314" t="s">
        <v>17</v>
      </c>
      <c r="E122" s="314" t="s">
        <v>1190</v>
      </c>
      <c r="F122" s="314" t="s">
        <v>3005</v>
      </c>
      <c r="G122" s="315" t="s">
        <v>2865</v>
      </c>
      <c r="H122" s="314" t="s">
        <v>2923</v>
      </c>
      <c r="I122" s="250">
        <v>2</v>
      </c>
      <c r="J122" s="318">
        <v>2023</v>
      </c>
      <c r="K122" s="250">
        <v>1</v>
      </c>
      <c r="L122" s="250">
        <v>0</v>
      </c>
      <c r="M122" s="314" t="s">
        <v>2867</v>
      </c>
      <c r="N122" s="314" t="s">
        <v>2840</v>
      </c>
      <c r="O122" s="314" t="s">
        <v>2938</v>
      </c>
    </row>
    <row r="123" spans="1:358" s="302" customFormat="1" ht="42.6" customHeight="1" x14ac:dyDescent="0.25">
      <c r="A123" s="289">
        <v>5.2</v>
      </c>
      <c r="B123" s="290" t="s">
        <v>2780</v>
      </c>
      <c r="C123" s="291">
        <f>SUM(C124:C128)</f>
        <v>615</v>
      </c>
      <c r="D123" s="299" t="s">
        <v>17</v>
      </c>
      <c r="E123" s="289" t="s">
        <v>138</v>
      </c>
      <c r="F123" s="299" t="s">
        <v>2999</v>
      </c>
      <c r="G123" s="290" t="s">
        <v>2808</v>
      </c>
      <c r="H123" s="299" t="s">
        <v>2796</v>
      </c>
      <c r="I123" s="300">
        <v>54.93</v>
      </c>
      <c r="J123" s="301">
        <v>2021</v>
      </c>
      <c r="K123" s="294">
        <v>65</v>
      </c>
      <c r="L123" s="294">
        <v>75</v>
      </c>
      <c r="M123" s="289" t="s">
        <v>2809</v>
      </c>
      <c r="N123" s="289" t="s">
        <v>37</v>
      </c>
      <c r="O123" s="289" t="s">
        <v>2804</v>
      </c>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4"/>
      <c r="AR123" s="234"/>
      <c r="AS123" s="234"/>
      <c r="AT123" s="234"/>
      <c r="AU123" s="234"/>
      <c r="AV123" s="234"/>
      <c r="AW123" s="234"/>
      <c r="AX123" s="234"/>
      <c r="AY123" s="234"/>
      <c r="AZ123" s="234"/>
      <c r="BA123" s="234"/>
      <c r="BB123" s="234"/>
      <c r="BC123" s="234"/>
      <c r="BD123" s="234"/>
      <c r="BE123" s="234"/>
      <c r="BF123" s="234"/>
      <c r="BG123" s="234"/>
      <c r="BH123" s="234"/>
      <c r="BI123" s="234"/>
      <c r="BJ123" s="234"/>
      <c r="BK123" s="234"/>
      <c r="BL123" s="234"/>
      <c r="BM123" s="234"/>
      <c r="BN123" s="234"/>
      <c r="BO123" s="234"/>
      <c r="BP123" s="234"/>
      <c r="BQ123" s="234"/>
      <c r="BR123" s="234"/>
      <c r="BS123" s="234"/>
      <c r="BT123" s="234"/>
      <c r="BU123" s="234"/>
      <c r="BV123" s="234"/>
      <c r="BW123" s="234"/>
      <c r="BX123" s="234"/>
      <c r="BY123" s="234"/>
      <c r="BZ123" s="234"/>
      <c r="CA123" s="234"/>
      <c r="CB123" s="234"/>
      <c r="CC123" s="234"/>
      <c r="CD123" s="234"/>
      <c r="CE123" s="234"/>
      <c r="CF123" s="234"/>
      <c r="CG123" s="234"/>
      <c r="CH123" s="234"/>
      <c r="CI123" s="234"/>
      <c r="CJ123" s="234"/>
      <c r="CK123" s="234"/>
      <c r="CL123" s="234"/>
      <c r="CM123" s="234"/>
      <c r="CN123" s="234"/>
      <c r="CO123" s="234"/>
      <c r="CP123" s="234"/>
      <c r="CQ123" s="234"/>
      <c r="CR123" s="234"/>
      <c r="CS123" s="234"/>
      <c r="CT123" s="234"/>
      <c r="CU123" s="234"/>
      <c r="CV123" s="234"/>
      <c r="CW123" s="234"/>
      <c r="CX123" s="234"/>
      <c r="CY123" s="234"/>
      <c r="CZ123" s="234"/>
      <c r="DA123" s="234"/>
      <c r="DB123" s="234"/>
      <c r="DC123" s="234"/>
      <c r="DD123" s="234"/>
      <c r="DE123" s="234"/>
      <c r="DF123" s="234"/>
      <c r="DG123" s="234"/>
      <c r="DH123" s="234"/>
      <c r="DI123" s="234"/>
      <c r="DJ123" s="234"/>
      <c r="DK123" s="234"/>
      <c r="DL123" s="234"/>
      <c r="DM123" s="234"/>
      <c r="DN123" s="234"/>
      <c r="DO123" s="234"/>
      <c r="DP123" s="234"/>
      <c r="DQ123" s="234"/>
      <c r="DR123" s="234"/>
      <c r="DS123" s="234"/>
      <c r="DT123" s="234"/>
      <c r="DU123" s="234"/>
      <c r="DV123" s="234"/>
      <c r="DW123" s="234"/>
      <c r="DX123" s="234"/>
      <c r="DY123" s="234"/>
      <c r="DZ123" s="234"/>
      <c r="EA123" s="234"/>
      <c r="EB123" s="234"/>
      <c r="EC123" s="234"/>
      <c r="ED123" s="234"/>
      <c r="EE123" s="234"/>
      <c r="EF123" s="234"/>
      <c r="EG123" s="234"/>
      <c r="EH123" s="234"/>
      <c r="EI123" s="234"/>
      <c r="EJ123" s="234"/>
      <c r="EK123" s="234"/>
      <c r="EL123" s="234"/>
      <c r="EM123" s="234"/>
      <c r="EN123" s="234"/>
      <c r="EO123" s="234"/>
      <c r="EP123" s="234"/>
      <c r="EQ123" s="234"/>
      <c r="ER123" s="234"/>
      <c r="ES123" s="234"/>
      <c r="ET123" s="234"/>
      <c r="EU123" s="234"/>
      <c r="EV123" s="234"/>
      <c r="EW123" s="234"/>
      <c r="EX123" s="234"/>
      <c r="EY123" s="234"/>
      <c r="EZ123" s="234"/>
      <c r="FA123" s="234"/>
      <c r="FB123" s="234"/>
      <c r="FC123" s="234"/>
      <c r="FD123" s="234"/>
      <c r="FE123" s="234"/>
      <c r="FF123" s="234"/>
      <c r="FG123" s="234"/>
      <c r="FH123" s="234"/>
      <c r="FI123" s="234"/>
      <c r="FJ123" s="234"/>
      <c r="FK123" s="234"/>
      <c r="FL123" s="234"/>
      <c r="FM123" s="234"/>
      <c r="FN123" s="234"/>
      <c r="FO123" s="234"/>
      <c r="FP123" s="234"/>
      <c r="FQ123" s="234"/>
      <c r="FR123" s="234"/>
      <c r="FS123" s="234"/>
      <c r="FT123" s="234"/>
      <c r="FU123" s="234"/>
      <c r="FV123" s="234"/>
      <c r="FW123" s="234"/>
      <c r="FX123" s="234"/>
      <c r="FY123" s="234"/>
      <c r="FZ123" s="234"/>
      <c r="GA123" s="234"/>
      <c r="GB123" s="234"/>
      <c r="GC123" s="234"/>
      <c r="GD123" s="234"/>
      <c r="GE123" s="234"/>
      <c r="GF123" s="234"/>
      <c r="GG123" s="234"/>
      <c r="GH123" s="234"/>
      <c r="GI123" s="234"/>
      <c r="GJ123" s="234"/>
      <c r="GK123" s="234"/>
      <c r="GL123" s="234"/>
      <c r="GM123" s="234"/>
      <c r="GN123" s="234"/>
      <c r="GO123" s="234"/>
      <c r="GP123" s="234"/>
      <c r="GQ123" s="234"/>
      <c r="GR123" s="234"/>
      <c r="GS123" s="234"/>
      <c r="GT123" s="234"/>
      <c r="GU123" s="234"/>
      <c r="GV123" s="234"/>
      <c r="GW123" s="234"/>
      <c r="GX123" s="234"/>
      <c r="GY123" s="234"/>
      <c r="GZ123" s="234"/>
      <c r="HA123" s="234"/>
      <c r="HB123" s="234"/>
      <c r="HC123" s="234"/>
      <c r="HD123" s="234"/>
      <c r="HE123" s="234"/>
      <c r="HF123" s="234"/>
      <c r="HG123" s="234"/>
      <c r="HH123" s="234"/>
      <c r="HI123" s="234"/>
      <c r="HJ123" s="234"/>
      <c r="HK123" s="234"/>
      <c r="HL123" s="234"/>
      <c r="HM123" s="234"/>
      <c r="HN123" s="234"/>
      <c r="HO123" s="234"/>
      <c r="HP123" s="234"/>
      <c r="HQ123" s="234"/>
      <c r="HR123" s="234"/>
      <c r="HS123" s="234"/>
      <c r="HT123" s="234"/>
      <c r="HU123" s="234"/>
      <c r="HV123" s="234"/>
      <c r="HW123" s="234"/>
      <c r="HX123" s="234"/>
      <c r="HY123" s="234"/>
      <c r="HZ123" s="234"/>
      <c r="IA123" s="234"/>
      <c r="IB123" s="234"/>
      <c r="IC123" s="234"/>
      <c r="ID123" s="234"/>
      <c r="IE123" s="234"/>
      <c r="IF123" s="234"/>
      <c r="IG123" s="234"/>
      <c r="IH123" s="234"/>
      <c r="II123" s="234"/>
      <c r="IJ123" s="234"/>
      <c r="IK123" s="234"/>
      <c r="IL123" s="234"/>
      <c r="IM123" s="234"/>
      <c r="IN123" s="234"/>
      <c r="IO123" s="234"/>
      <c r="IP123" s="234"/>
      <c r="IQ123" s="234"/>
      <c r="IR123" s="234"/>
      <c r="IS123" s="234"/>
      <c r="IT123" s="234"/>
      <c r="IU123" s="234"/>
      <c r="IV123" s="234"/>
      <c r="IW123" s="234"/>
      <c r="IX123" s="234"/>
      <c r="IY123" s="234"/>
      <c r="IZ123" s="234"/>
      <c r="JA123" s="234"/>
      <c r="JB123" s="234"/>
      <c r="JC123" s="234"/>
      <c r="JD123" s="234"/>
      <c r="JE123" s="234"/>
      <c r="JF123" s="234"/>
      <c r="JG123" s="234"/>
      <c r="JH123" s="234"/>
      <c r="JI123" s="234"/>
      <c r="JJ123" s="234"/>
      <c r="JK123" s="234"/>
      <c r="JL123" s="234"/>
      <c r="JM123" s="234"/>
      <c r="JN123" s="234"/>
      <c r="JO123" s="234"/>
      <c r="JP123" s="234"/>
      <c r="JQ123" s="234"/>
      <c r="JR123" s="234"/>
      <c r="JS123" s="234"/>
      <c r="JT123" s="234"/>
      <c r="JU123" s="234"/>
      <c r="JV123" s="234"/>
      <c r="JW123" s="234"/>
      <c r="JX123" s="234"/>
      <c r="JY123" s="234"/>
      <c r="JZ123" s="234"/>
      <c r="KA123" s="234"/>
      <c r="KB123" s="234"/>
      <c r="KC123" s="234"/>
      <c r="KD123" s="234"/>
      <c r="KE123" s="234"/>
      <c r="KF123" s="234"/>
      <c r="KG123" s="234"/>
      <c r="KH123" s="234"/>
      <c r="KI123" s="234"/>
      <c r="KJ123" s="234"/>
      <c r="KK123" s="234"/>
      <c r="KL123" s="234"/>
      <c r="KM123" s="234"/>
      <c r="KN123" s="234"/>
      <c r="KO123" s="234"/>
      <c r="KP123" s="234"/>
      <c r="KQ123" s="234"/>
      <c r="KR123" s="234"/>
      <c r="KS123" s="234"/>
      <c r="KT123" s="234"/>
      <c r="KU123" s="234"/>
      <c r="KV123" s="234"/>
      <c r="KW123" s="234"/>
      <c r="KX123" s="234"/>
      <c r="KY123" s="234"/>
      <c r="KZ123" s="234"/>
      <c r="LA123" s="234"/>
      <c r="LB123" s="234"/>
      <c r="LC123" s="234"/>
      <c r="LD123" s="234"/>
      <c r="LE123" s="234"/>
      <c r="LF123" s="234"/>
      <c r="LG123" s="234"/>
      <c r="LH123" s="234"/>
      <c r="LI123" s="234"/>
      <c r="LJ123" s="234"/>
      <c r="LK123" s="234"/>
      <c r="LL123" s="234"/>
      <c r="LM123" s="234"/>
      <c r="LN123" s="234"/>
      <c r="LO123" s="234"/>
      <c r="LP123" s="234"/>
      <c r="LQ123" s="234"/>
      <c r="LR123" s="234"/>
      <c r="LS123" s="234"/>
      <c r="LT123" s="234"/>
      <c r="LU123" s="234"/>
      <c r="LV123" s="234"/>
      <c r="LW123" s="234"/>
      <c r="LX123" s="234"/>
      <c r="LY123" s="234"/>
      <c r="LZ123" s="234"/>
      <c r="MA123" s="234"/>
      <c r="MB123" s="234"/>
      <c r="MC123" s="234"/>
      <c r="MD123" s="234"/>
      <c r="ME123" s="234"/>
      <c r="MF123" s="234"/>
      <c r="MG123" s="234"/>
      <c r="MH123" s="234"/>
      <c r="MI123" s="234"/>
      <c r="MJ123" s="234"/>
      <c r="MK123" s="234"/>
      <c r="ML123" s="234"/>
      <c r="MM123" s="234"/>
      <c r="MN123" s="234"/>
      <c r="MO123" s="234"/>
      <c r="MP123" s="234"/>
      <c r="MQ123" s="234"/>
      <c r="MR123" s="234"/>
      <c r="MS123" s="234"/>
      <c r="MT123" s="234"/>
    </row>
    <row r="124" spans="1:358" s="303" customFormat="1" ht="54" x14ac:dyDescent="0.25">
      <c r="A124" s="314" t="s">
        <v>485</v>
      </c>
      <c r="B124" s="315" t="s">
        <v>3102</v>
      </c>
      <c r="C124" s="252">
        <v>0</v>
      </c>
      <c r="D124" s="252">
        <v>0</v>
      </c>
      <c r="E124" s="314" t="s">
        <v>138</v>
      </c>
      <c r="F124" s="314" t="s">
        <v>2999</v>
      </c>
      <c r="G124" s="315" t="s">
        <v>2915</v>
      </c>
      <c r="H124" s="314" t="s">
        <v>2923</v>
      </c>
      <c r="I124" s="250">
        <v>2</v>
      </c>
      <c r="J124" s="318">
        <v>2022</v>
      </c>
      <c r="K124" s="250">
        <v>1</v>
      </c>
      <c r="L124" s="250">
        <v>0</v>
      </c>
      <c r="M124" s="314" t="s">
        <v>2832</v>
      </c>
      <c r="N124" s="314" t="s">
        <v>37</v>
      </c>
      <c r="O124" s="314" t="s">
        <v>2937</v>
      </c>
    </row>
    <row r="125" spans="1:358" ht="69.75" customHeight="1" x14ac:dyDescent="0.25">
      <c r="A125" s="314" t="s">
        <v>490</v>
      </c>
      <c r="B125" s="315" t="s">
        <v>3132</v>
      </c>
      <c r="C125" s="316">
        <v>300</v>
      </c>
      <c r="D125" s="314" t="s">
        <v>2811</v>
      </c>
      <c r="E125" s="314" t="s">
        <v>1190</v>
      </c>
      <c r="F125" s="314" t="s">
        <v>3029</v>
      </c>
      <c r="G125" s="315" t="s">
        <v>2865</v>
      </c>
      <c r="H125" s="314" t="s">
        <v>2923</v>
      </c>
      <c r="I125" s="250">
        <v>2</v>
      </c>
      <c r="J125" s="318">
        <v>2023</v>
      </c>
      <c r="K125" s="250">
        <v>1</v>
      </c>
      <c r="L125" s="250">
        <v>0</v>
      </c>
      <c r="M125" s="314" t="s">
        <v>2867</v>
      </c>
      <c r="N125" s="314" t="s">
        <v>2840</v>
      </c>
      <c r="O125" s="314" t="s">
        <v>2938</v>
      </c>
    </row>
    <row r="126" spans="1:358" ht="63.75" customHeight="1" x14ac:dyDescent="0.25">
      <c r="A126" s="314" t="s">
        <v>493</v>
      </c>
      <c r="B126" s="315" t="s">
        <v>3103</v>
      </c>
      <c r="C126" s="316">
        <v>300</v>
      </c>
      <c r="D126" s="314" t="s">
        <v>2811</v>
      </c>
      <c r="E126" s="314" t="s">
        <v>138</v>
      </c>
      <c r="F126" s="314" t="s">
        <v>2812</v>
      </c>
      <c r="G126" s="315" t="s">
        <v>2916</v>
      </c>
      <c r="H126" s="314" t="s">
        <v>2797</v>
      </c>
      <c r="I126" s="257">
        <v>17.5</v>
      </c>
      <c r="J126" s="318">
        <v>2022</v>
      </c>
      <c r="K126" s="318">
        <v>20</v>
      </c>
      <c r="L126" s="318">
        <v>22</v>
      </c>
      <c r="M126" s="314" t="s">
        <v>2813</v>
      </c>
      <c r="N126" s="314" t="s">
        <v>2814</v>
      </c>
      <c r="O126" s="314" t="s">
        <v>2804</v>
      </c>
    </row>
    <row r="127" spans="1:358" ht="63.75" customHeight="1" x14ac:dyDescent="0.25">
      <c r="A127" s="452" t="s">
        <v>497</v>
      </c>
      <c r="B127" s="456" t="s">
        <v>3104</v>
      </c>
      <c r="C127" s="252">
        <v>0</v>
      </c>
      <c r="D127" s="252">
        <v>0</v>
      </c>
      <c r="E127" s="314" t="s">
        <v>1190</v>
      </c>
      <c r="F127" s="314" t="s">
        <v>3029</v>
      </c>
      <c r="G127" s="315" t="s">
        <v>2865</v>
      </c>
      <c r="H127" s="314" t="s">
        <v>2923</v>
      </c>
      <c r="I127" s="250">
        <v>2</v>
      </c>
      <c r="J127" s="318">
        <v>2023</v>
      </c>
      <c r="K127" s="250">
        <v>1</v>
      </c>
      <c r="L127" s="250">
        <v>0</v>
      </c>
      <c r="M127" s="314" t="s">
        <v>2867</v>
      </c>
      <c r="N127" s="314" t="s">
        <v>2840</v>
      </c>
      <c r="O127" s="314" t="s">
        <v>2938</v>
      </c>
    </row>
    <row r="128" spans="1:358" ht="40.5" x14ac:dyDescent="0.25">
      <c r="A128" s="452"/>
      <c r="B128" s="456"/>
      <c r="C128" s="316">
        <v>15</v>
      </c>
      <c r="D128" s="314" t="s">
        <v>17</v>
      </c>
      <c r="E128" s="314" t="s">
        <v>138</v>
      </c>
      <c r="F128" s="314" t="s">
        <v>3044</v>
      </c>
      <c r="G128" s="315" t="s">
        <v>2843</v>
      </c>
      <c r="H128" s="314" t="s">
        <v>2923</v>
      </c>
      <c r="I128" s="318">
        <v>2</v>
      </c>
      <c r="J128" s="318">
        <v>2022</v>
      </c>
      <c r="K128" s="318">
        <v>1</v>
      </c>
      <c r="L128" s="318">
        <v>1</v>
      </c>
      <c r="M128" s="314" t="s">
        <v>3034</v>
      </c>
      <c r="N128" s="314" t="s">
        <v>37</v>
      </c>
      <c r="O128" s="314" t="s">
        <v>2804</v>
      </c>
    </row>
    <row r="129" spans="1:15" ht="72" customHeight="1" x14ac:dyDescent="0.25">
      <c r="A129" s="289">
        <v>5.3</v>
      </c>
      <c r="B129" s="290" t="s">
        <v>3133</v>
      </c>
      <c r="C129" s="291">
        <f>SUM(C130:C131)</f>
        <v>390</v>
      </c>
      <c r="D129" s="289" t="s">
        <v>17</v>
      </c>
      <c r="E129" s="289" t="s">
        <v>3010</v>
      </c>
      <c r="F129" s="289" t="s">
        <v>3043</v>
      </c>
      <c r="G129" s="290" t="s">
        <v>2843</v>
      </c>
      <c r="H129" s="289" t="s">
        <v>2923</v>
      </c>
      <c r="I129" s="294">
        <v>2</v>
      </c>
      <c r="J129" s="294">
        <v>2022</v>
      </c>
      <c r="K129" s="294">
        <v>1</v>
      </c>
      <c r="L129" s="294">
        <v>1</v>
      </c>
      <c r="M129" s="289" t="s">
        <v>3039</v>
      </c>
      <c r="N129" s="289" t="s">
        <v>37</v>
      </c>
      <c r="O129" s="289" t="s">
        <v>2804</v>
      </c>
    </row>
    <row r="130" spans="1:15" ht="40.5" x14ac:dyDescent="0.25">
      <c r="A130" s="314" t="s">
        <v>2982</v>
      </c>
      <c r="B130" s="315" t="s">
        <v>3120</v>
      </c>
      <c r="C130" s="316">
        <v>90</v>
      </c>
      <c r="D130" s="314" t="s">
        <v>17</v>
      </c>
      <c r="E130" s="314" t="s">
        <v>3010</v>
      </c>
      <c r="F130" s="314" t="s">
        <v>3043</v>
      </c>
      <c r="G130" s="315" t="s">
        <v>2983</v>
      </c>
      <c r="H130" s="314" t="s">
        <v>2923</v>
      </c>
      <c r="I130" s="250">
        <v>2</v>
      </c>
      <c r="J130" s="318">
        <v>2023</v>
      </c>
      <c r="K130" s="250">
        <v>1</v>
      </c>
      <c r="L130" s="250">
        <v>0</v>
      </c>
      <c r="M130" s="314" t="s">
        <v>3039</v>
      </c>
      <c r="N130" s="314" t="s">
        <v>37</v>
      </c>
      <c r="O130" s="314" t="s">
        <v>2804</v>
      </c>
    </row>
    <row r="131" spans="1:15" ht="40.5" x14ac:dyDescent="0.25">
      <c r="A131" s="314" t="s">
        <v>2984</v>
      </c>
      <c r="B131" s="315" t="s">
        <v>2985</v>
      </c>
      <c r="C131" s="316">
        <v>300</v>
      </c>
      <c r="D131" s="314" t="s">
        <v>17</v>
      </c>
      <c r="E131" s="314" t="s">
        <v>3010</v>
      </c>
      <c r="F131" s="255" t="s">
        <v>2794</v>
      </c>
      <c r="G131" s="315" t="s">
        <v>2981</v>
      </c>
      <c r="H131" s="314" t="s">
        <v>2797</v>
      </c>
      <c r="I131" s="250">
        <v>0</v>
      </c>
      <c r="J131" s="318">
        <v>2023</v>
      </c>
      <c r="K131" s="250">
        <v>1</v>
      </c>
      <c r="L131" s="250">
        <v>1</v>
      </c>
      <c r="M131" s="314" t="s">
        <v>3039</v>
      </c>
      <c r="N131" s="314" t="s">
        <v>37</v>
      </c>
      <c r="O131" s="314" t="s">
        <v>2804</v>
      </c>
    </row>
    <row r="132" spans="1:15" ht="40.5" x14ac:dyDescent="0.25">
      <c r="A132" s="278">
        <v>6</v>
      </c>
      <c r="B132" s="279" t="s">
        <v>3061</v>
      </c>
      <c r="C132" s="280">
        <f>SUM(C133+C138)</f>
        <v>547255.6</v>
      </c>
      <c r="D132" s="283" t="s">
        <v>46</v>
      </c>
      <c r="E132" s="283" t="s">
        <v>138</v>
      </c>
      <c r="F132" s="283" t="s">
        <v>3027</v>
      </c>
      <c r="G132" s="279" t="s">
        <v>2934</v>
      </c>
      <c r="H132" s="278" t="s">
        <v>2935</v>
      </c>
      <c r="I132" s="282">
        <v>0</v>
      </c>
      <c r="J132" s="282">
        <v>2023</v>
      </c>
      <c r="K132" s="281">
        <v>173800</v>
      </c>
      <c r="L132" s="281">
        <v>19500</v>
      </c>
      <c r="M132" s="278" t="s">
        <v>3034</v>
      </c>
      <c r="N132" s="278" t="s">
        <v>37</v>
      </c>
      <c r="O132" s="278" t="s">
        <v>2804</v>
      </c>
    </row>
    <row r="133" spans="1:15" s="270" customFormat="1" ht="50.25" customHeight="1" x14ac:dyDescent="0.25">
      <c r="A133" s="289">
        <v>6.1</v>
      </c>
      <c r="B133" s="290" t="s">
        <v>2781</v>
      </c>
      <c r="C133" s="291">
        <f>SUM(C134:C137)</f>
        <v>459200</v>
      </c>
      <c r="D133" s="289" t="s">
        <v>46</v>
      </c>
      <c r="E133" s="289" t="s">
        <v>138</v>
      </c>
      <c r="F133" s="289" t="s">
        <v>3027</v>
      </c>
      <c r="G133" s="290" t="s">
        <v>2932</v>
      </c>
      <c r="H133" s="289"/>
      <c r="I133" s="294">
        <v>0</v>
      </c>
      <c r="J133" s="294">
        <v>2023</v>
      </c>
      <c r="K133" s="294">
        <v>5</v>
      </c>
      <c r="L133" s="294">
        <v>3</v>
      </c>
      <c r="M133" s="289" t="s">
        <v>3034</v>
      </c>
      <c r="N133" s="289" t="s">
        <v>37</v>
      </c>
      <c r="O133" s="289" t="s">
        <v>2804</v>
      </c>
    </row>
    <row r="134" spans="1:15" ht="49.5" customHeight="1" x14ac:dyDescent="0.25">
      <c r="A134" s="255" t="s">
        <v>782</v>
      </c>
      <c r="B134" s="321" t="s">
        <v>2782</v>
      </c>
      <c r="C134" s="254">
        <v>459200</v>
      </c>
      <c r="D134" s="255" t="s">
        <v>17</v>
      </c>
      <c r="E134" s="255" t="s">
        <v>138</v>
      </c>
      <c r="F134" s="255" t="s">
        <v>3086</v>
      </c>
      <c r="G134" s="321" t="s">
        <v>3085</v>
      </c>
      <c r="H134" s="305" t="s">
        <v>2797</v>
      </c>
      <c r="I134" s="257">
        <v>0</v>
      </c>
      <c r="J134" s="257">
        <v>2023</v>
      </c>
      <c r="K134" s="257">
        <v>23</v>
      </c>
      <c r="L134" s="257">
        <v>21</v>
      </c>
      <c r="M134" s="255" t="s">
        <v>3034</v>
      </c>
      <c r="N134" s="255" t="s">
        <v>2800</v>
      </c>
      <c r="O134" s="255" t="s">
        <v>2804</v>
      </c>
    </row>
    <row r="135" spans="1:15" s="303" customFormat="1" ht="67.5" x14ac:dyDescent="0.25">
      <c r="A135" s="314" t="s">
        <v>785</v>
      </c>
      <c r="B135" s="315" t="s">
        <v>2783</v>
      </c>
      <c r="C135" s="252">
        <v>0</v>
      </c>
      <c r="D135" s="252">
        <v>0</v>
      </c>
      <c r="E135" s="314" t="s">
        <v>138</v>
      </c>
      <c r="F135" s="314" t="s">
        <v>3021</v>
      </c>
      <c r="G135" s="315" t="s">
        <v>2918</v>
      </c>
      <c r="H135" s="314" t="s">
        <v>2923</v>
      </c>
      <c r="I135" s="250">
        <v>1</v>
      </c>
      <c r="J135" s="318">
        <v>2023</v>
      </c>
      <c r="K135" s="250">
        <v>1</v>
      </c>
      <c r="L135" s="250">
        <v>1</v>
      </c>
      <c r="M135" s="314" t="s">
        <v>2832</v>
      </c>
      <c r="N135" s="314" t="s">
        <v>37</v>
      </c>
      <c r="O135" s="314" t="s">
        <v>2804</v>
      </c>
    </row>
    <row r="136" spans="1:15" ht="75.75" customHeight="1" x14ac:dyDescent="0.25">
      <c r="A136" s="314" t="s">
        <v>887</v>
      </c>
      <c r="B136" s="315" t="s">
        <v>2784</v>
      </c>
      <c r="C136" s="252">
        <v>0</v>
      </c>
      <c r="D136" s="252">
        <v>0</v>
      </c>
      <c r="E136" s="314" t="s">
        <v>138</v>
      </c>
      <c r="F136" s="314" t="s">
        <v>3021</v>
      </c>
      <c r="G136" s="315" t="s">
        <v>2917</v>
      </c>
      <c r="H136" s="314" t="s">
        <v>509</v>
      </c>
      <c r="I136" s="318">
        <v>0</v>
      </c>
      <c r="J136" s="318">
        <v>2023</v>
      </c>
      <c r="K136" s="318">
        <v>50</v>
      </c>
      <c r="L136" s="318">
        <v>100</v>
      </c>
      <c r="M136" s="314" t="s">
        <v>3034</v>
      </c>
      <c r="N136" s="314" t="s">
        <v>2801</v>
      </c>
      <c r="O136" s="314" t="s">
        <v>2804</v>
      </c>
    </row>
    <row r="137" spans="1:15" ht="54" customHeight="1" x14ac:dyDescent="0.25">
      <c r="A137" s="314" t="s">
        <v>81</v>
      </c>
      <c r="B137" s="315" t="s">
        <v>3062</v>
      </c>
      <c r="C137" s="252">
        <v>0</v>
      </c>
      <c r="D137" s="252">
        <v>0</v>
      </c>
      <c r="E137" s="314" t="s">
        <v>138</v>
      </c>
      <c r="F137" s="314" t="s">
        <v>3021</v>
      </c>
      <c r="G137" s="315" t="s">
        <v>2917</v>
      </c>
      <c r="H137" s="314" t="s">
        <v>2923</v>
      </c>
      <c r="I137" s="250">
        <v>2</v>
      </c>
      <c r="J137" s="318">
        <v>2023</v>
      </c>
      <c r="K137" s="250">
        <v>1</v>
      </c>
      <c r="L137" s="250">
        <v>1</v>
      </c>
      <c r="M137" s="314" t="s">
        <v>2832</v>
      </c>
      <c r="N137" s="314" t="s">
        <v>37</v>
      </c>
      <c r="O137" s="314" t="s">
        <v>2804</v>
      </c>
    </row>
    <row r="138" spans="1:15" ht="64.5" customHeight="1" x14ac:dyDescent="0.25">
      <c r="A138" s="289">
        <v>6.2</v>
      </c>
      <c r="B138" s="290" t="s">
        <v>2785</v>
      </c>
      <c r="C138" s="298">
        <f>SUM(C139:C144)</f>
        <v>88055.6</v>
      </c>
      <c r="D138" s="289" t="s">
        <v>2810</v>
      </c>
      <c r="E138" s="289" t="s">
        <v>138</v>
      </c>
      <c r="F138" s="289" t="s">
        <v>3028</v>
      </c>
      <c r="G138" s="290" t="s">
        <v>2928</v>
      </c>
      <c r="H138" s="289" t="s">
        <v>18</v>
      </c>
      <c r="I138" s="294">
        <v>30</v>
      </c>
      <c r="J138" s="294">
        <v>2023</v>
      </c>
      <c r="K138" s="294">
        <v>65</v>
      </c>
      <c r="L138" s="294">
        <v>80</v>
      </c>
      <c r="M138" s="289" t="s">
        <v>1794</v>
      </c>
      <c r="N138" s="289" t="s">
        <v>2851</v>
      </c>
      <c r="O138" s="289" t="s">
        <v>2804</v>
      </c>
    </row>
    <row r="139" spans="1:15" ht="60" customHeight="1" x14ac:dyDescent="0.25">
      <c r="A139" s="314" t="s">
        <v>790</v>
      </c>
      <c r="B139" s="315" t="s">
        <v>2959</v>
      </c>
      <c r="C139" s="251">
        <v>33750</v>
      </c>
      <c r="D139" s="314" t="s">
        <v>2810</v>
      </c>
      <c r="E139" s="314" t="s">
        <v>131</v>
      </c>
      <c r="F139" s="314" t="s">
        <v>3025</v>
      </c>
      <c r="G139" s="315" t="s">
        <v>2919</v>
      </c>
      <c r="H139" s="314" t="s">
        <v>2923</v>
      </c>
      <c r="I139" s="318">
        <v>2</v>
      </c>
      <c r="J139" s="318">
        <v>2023</v>
      </c>
      <c r="K139" s="318">
        <v>2</v>
      </c>
      <c r="L139" s="318">
        <v>1</v>
      </c>
      <c r="M139" s="314" t="s">
        <v>3045</v>
      </c>
      <c r="N139" s="314" t="s">
        <v>2851</v>
      </c>
      <c r="O139" s="314" t="s">
        <v>2804</v>
      </c>
    </row>
    <row r="140" spans="1:15" ht="75.75" customHeight="1" x14ac:dyDescent="0.25">
      <c r="A140" s="314" t="s">
        <v>795</v>
      </c>
      <c r="B140" s="315" t="s">
        <v>3134</v>
      </c>
      <c r="C140" s="260">
        <v>1269.5999999999999</v>
      </c>
      <c r="D140" s="314" t="s">
        <v>138</v>
      </c>
      <c r="E140" s="314"/>
      <c r="F140" s="314" t="s">
        <v>3030</v>
      </c>
      <c r="G140" s="315" t="s">
        <v>2933</v>
      </c>
      <c r="H140" s="314" t="s">
        <v>18</v>
      </c>
      <c r="I140" s="318">
        <v>0</v>
      </c>
      <c r="J140" s="318">
        <v>2023</v>
      </c>
      <c r="K140" s="318">
        <v>30</v>
      </c>
      <c r="L140" s="318">
        <v>50</v>
      </c>
      <c r="M140" s="314" t="s">
        <v>2997</v>
      </c>
      <c r="N140" s="314" t="s">
        <v>2858</v>
      </c>
      <c r="O140" s="314" t="s">
        <v>2804</v>
      </c>
    </row>
    <row r="141" spans="1:15" ht="67.5" x14ac:dyDescent="0.25">
      <c r="A141" s="452" t="s">
        <v>798</v>
      </c>
      <c r="B141" s="456" t="s">
        <v>3063</v>
      </c>
      <c r="C141" s="260">
        <v>386</v>
      </c>
      <c r="D141" s="314" t="s">
        <v>2810</v>
      </c>
      <c r="E141" s="314" t="s">
        <v>138</v>
      </c>
      <c r="F141" s="314" t="s">
        <v>3022</v>
      </c>
      <c r="G141" s="315" t="s">
        <v>2859</v>
      </c>
      <c r="H141" s="314" t="s">
        <v>1932</v>
      </c>
      <c r="I141" s="318">
        <v>2</v>
      </c>
      <c r="J141" s="318">
        <v>2023</v>
      </c>
      <c r="K141" s="318">
        <v>3</v>
      </c>
      <c r="L141" s="318">
        <v>0</v>
      </c>
      <c r="M141" s="314" t="s">
        <v>2860</v>
      </c>
      <c r="N141" s="314" t="s">
        <v>2861</v>
      </c>
      <c r="O141" s="314" t="s">
        <v>2804</v>
      </c>
    </row>
    <row r="142" spans="1:15" ht="81" x14ac:dyDescent="0.25">
      <c r="A142" s="452"/>
      <c r="B142" s="456"/>
      <c r="C142" s="260">
        <v>250</v>
      </c>
      <c r="D142" s="314" t="s">
        <v>2810</v>
      </c>
      <c r="E142" s="314" t="s">
        <v>138</v>
      </c>
      <c r="F142" s="314" t="s">
        <v>3023</v>
      </c>
      <c r="G142" s="315" t="s">
        <v>2862</v>
      </c>
      <c r="H142" s="314" t="s">
        <v>18</v>
      </c>
      <c r="I142" s="318">
        <v>10</v>
      </c>
      <c r="J142" s="318">
        <v>2023</v>
      </c>
      <c r="K142" s="318">
        <v>50</v>
      </c>
      <c r="L142" s="318">
        <v>80</v>
      </c>
      <c r="M142" s="314" t="s">
        <v>3034</v>
      </c>
      <c r="N142" s="314" t="s">
        <v>2863</v>
      </c>
      <c r="O142" s="314" t="s">
        <v>2936</v>
      </c>
    </row>
    <row r="143" spans="1:15" ht="27" x14ac:dyDescent="0.25">
      <c r="A143" s="452" t="s">
        <v>2793</v>
      </c>
      <c r="B143" s="456" t="s">
        <v>3064</v>
      </c>
      <c r="C143" s="316">
        <v>27700</v>
      </c>
      <c r="D143" s="314" t="s">
        <v>17</v>
      </c>
      <c r="E143" s="314" t="s">
        <v>138</v>
      </c>
      <c r="F143" s="314" t="s">
        <v>3027</v>
      </c>
      <c r="G143" s="321" t="s">
        <v>2920</v>
      </c>
      <c r="H143" s="314" t="s">
        <v>2847</v>
      </c>
      <c r="I143" s="318">
        <v>30</v>
      </c>
      <c r="J143" s="318">
        <v>2023</v>
      </c>
      <c r="K143" s="318">
        <v>70</v>
      </c>
      <c r="L143" s="318">
        <v>100</v>
      </c>
      <c r="M143" s="314" t="s">
        <v>3034</v>
      </c>
      <c r="N143" s="314" t="s">
        <v>2802</v>
      </c>
      <c r="O143" s="314" t="s">
        <v>2804</v>
      </c>
    </row>
    <row r="144" spans="1:15" ht="48" customHeight="1" x14ac:dyDescent="0.25">
      <c r="A144" s="452"/>
      <c r="B144" s="456"/>
      <c r="C144" s="306">
        <v>24700</v>
      </c>
      <c r="D144" s="314" t="s">
        <v>17</v>
      </c>
      <c r="E144" s="314" t="s">
        <v>138</v>
      </c>
      <c r="F144" s="314" t="s">
        <v>3027</v>
      </c>
      <c r="G144" s="321" t="s">
        <v>2921</v>
      </c>
      <c r="H144" s="265" t="s">
        <v>2847</v>
      </c>
      <c r="I144" s="255">
        <v>50</v>
      </c>
      <c r="J144" s="255">
        <v>2023</v>
      </c>
      <c r="K144" s="255">
        <v>65</v>
      </c>
      <c r="L144" s="255">
        <v>80</v>
      </c>
      <c r="M144" s="314" t="s">
        <v>3034</v>
      </c>
      <c r="N144" s="314" t="s">
        <v>2802</v>
      </c>
      <c r="O144" s="314" t="s">
        <v>2804</v>
      </c>
    </row>
    <row r="145" spans="1:15" ht="40.5" x14ac:dyDescent="0.25">
      <c r="A145" s="278">
        <v>7</v>
      </c>
      <c r="B145" s="279" t="s">
        <v>3065</v>
      </c>
      <c r="C145" s="280"/>
      <c r="D145" s="278"/>
      <c r="E145" s="278" t="s">
        <v>3027</v>
      </c>
      <c r="F145" s="278" t="s">
        <v>3031</v>
      </c>
      <c r="G145" s="279" t="s">
        <v>2865</v>
      </c>
      <c r="H145" s="278" t="s">
        <v>2923</v>
      </c>
      <c r="I145" s="285">
        <v>2</v>
      </c>
      <c r="J145" s="282">
        <v>2023</v>
      </c>
      <c r="K145" s="285">
        <v>1</v>
      </c>
      <c r="L145" s="285">
        <v>0</v>
      </c>
      <c r="M145" s="278" t="s">
        <v>2867</v>
      </c>
      <c r="N145" s="278" t="s">
        <v>2840</v>
      </c>
      <c r="O145" s="278" t="s">
        <v>2938</v>
      </c>
    </row>
    <row r="146" spans="1:15" s="270" customFormat="1" ht="96" customHeight="1" x14ac:dyDescent="0.25">
      <c r="A146" s="314">
        <v>7.1</v>
      </c>
      <c r="B146" s="315" t="s">
        <v>2960</v>
      </c>
      <c r="C146" s="252">
        <v>0</v>
      </c>
      <c r="D146" s="252">
        <v>0</v>
      </c>
      <c r="E146" s="314" t="s">
        <v>3027</v>
      </c>
      <c r="F146" s="314" t="s">
        <v>3032</v>
      </c>
      <c r="G146" s="315" t="s">
        <v>2865</v>
      </c>
      <c r="H146" s="314" t="s">
        <v>2923</v>
      </c>
      <c r="I146" s="250">
        <v>2</v>
      </c>
      <c r="J146" s="318">
        <v>2023</v>
      </c>
      <c r="K146" s="250">
        <v>1</v>
      </c>
      <c r="L146" s="250">
        <v>0</v>
      </c>
      <c r="M146" s="314" t="s">
        <v>2867</v>
      </c>
      <c r="N146" s="314" t="s">
        <v>2840</v>
      </c>
      <c r="O146" s="314" t="s">
        <v>2938</v>
      </c>
    </row>
    <row r="147" spans="1:15" ht="78.75" customHeight="1" x14ac:dyDescent="0.25">
      <c r="A147" s="314">
        <v>7.2</v>
      </c>
      <c r="B147" s="315" t="s">
        <v>2961</v>
      </c>
      <c r="C147" s="252">
        <v>0</v>
      </c>
      <c r="D147" s="252">
        <v>0</v>
      </c>
      <c r="E147" s="314" t="s">
        <v>3027</v>
      </c>
      <c r="F147" s="314" t="s">
        <v>3032</v>
      </c>
      <c r="G147" s="315" t="s">
        <v>2865</v>
      </c>
      <c r="H147" s="314" t="s">
        <v>2923</v>
      </c>
      <c r="I147" s="250">
        <v>2</v>
      </c>
      <c r="J147" s="318">
        <v>2023</v>
      </c>
      <c r="K147" s="250">
        <v>1</v>
      </c>
      <c r="L147" s="250">
        <v>0</v>
      </c>
      <c r="M147" s="314" t="s">
        <v>2867</v>
      </c>
      <c r="N147" s="314" t="s">
        <v>2840</v>
      </c>
      <c r="O147" s="314" t="s">
        <v>2938</v>
      </c>
    </row>
    <row r="148" spans="1:15" ht="59.25" customHeight="1" x14ac:dyDescent="0.25">
      <c r="A148" s="314">
        <v>7.3</v>
      </c>
      <c r="B148" s="315" t="s">
        <v>2786</v>
      </c>
      <c r="C148" s="252">
        <v>0</v>
      </c>
      <c r="D148" s="252">
        <v>0</v>
      </c>
      <c r="E148" s="314" t="s">
        <v>3027</v>
      </c>
      <c r="F148" s="314" t="s">
        <v>3032</v>
      </c>
      <c r="G148" s="315" t="s">
        <v>2865</v>
      </c>
      <c r="H148" s="314" t="s">
        <v>2923</v>
      </c>
      <c r="I148" s="250">
        <v>2</v>
      </c>
      <c r="J148" s="318">
        <v>2023</v>
      </c>
      <c r="K148" s="250">
        <v>1</v>
      </c>
      <c r="L148" s="250">
        <v>0</v>
      </c>
      <c r="M148" s="314" t="s">
        <v>2867</v>
      </c>
      <c r="N148" s="314" t="s">
        <v>2840</v>
      </c>
      <c r="O148" s="314" t="s">
        <v>2938</v>
      </c>
    </row>
    <row r="149" spans="1:15" ht="49.5" customHeight="1" x14ac:dyDescent="0.25">
      <c r="A149" s="255"/>
      <c r="B149" s="321"/>
      <c r="C149" s="275">
        <f>SUM(C14+C31+C67+C85++C112+C132+C145)</f>
        <v>766686.39999999991</v>
      </c>
      <c r="D149" s="255"/>
      <c r="E149" s="255"/>
      <c r="F149" s="255"/>
      <c r="G149" s="321"/>
      <c r="H149" s="252"/>
      <c r="I149" s="276"/>
      <c r="J149" s="277"/>
      <c r="K149" s="276"/>
      <c r="L149" s="276"/>
      <c r="M149" s="255"/>
      <c r="N149" s="255"/>
      <c r="O149" s="255"/>
    </row>
  </sheetData>
  <protectedRanges>
    <protectedRange sqref="G52" name="Range2"/>
    <protectedRange sqref="G52" name="Range1"/>
  </protectedRanges>
  <mergeCells count="53">
    <mergeCell ref="A143:A144"/>
    <mergeCell ref="B143:B144"/>
    <mergeCell ref="A104:A105"/>
    <mergeCell ref="B104:B105"/>
    <mergeCell ref="A127:A128"/>
    <mergeCell ref="B127:B128"/>
    <mergeCell ref="A141:A142"/>
    <mergeCell ref="B141:B142"/>
    <mergeCell ref="A55:A57"/>
    <mergeCell ref="B55:B57"/>
    <mergeCell ref="A59:A60"/>
    <mergeCell ref="B59:B60"/>
    <mergeCell ref="A62:A63"/>
    <mergeCell ref="B62:B63"/>
    <mergeCell ref="C46:C47"/>
    <mergeCell ref="D46:D47"/>
    <mergeCell ref="A52:A54"/>
    <mergeCell ref="B52:B54"/>
    <mergeCell ref="C52:C54"/>
    <mergeCell ref="D52:D54"/>
    <mergeCell ref="A39:A40"/>
    <mergeCell ref="B39:B40"/>
    <mergeCell ref="A43:A44"/>
    <mergeCell ref="B43:B44"/>
    <mergeCell ref="A46:A47"/>
    <mergeCell ref="B46:B47"/>
    <mergeCell ref="D15:D16"/>
    <mergeCell ref="A22:A23"/>
    <mergeCell ref="B22:B23"/>
    <mergeCell ref="A28:A29"/>
    <mergeCell ref="B28:B29"/>
    <mergeCell ref="C28:C29"/>
    <mergeCell ref="D28:D29"/>
    <mergeCell ref="A17:A18"/>
    <mergeCell ref="B17:B18"/>
    <mergeCell ref="A15:A16"/>
    <mergeCell ref="B15:B16"/>
    <mergeCell ref="C15:C16"/>
    <mergeCell ref="M3:O3"/>
    <mergeCell ref="M4:O4"/>
    <mergeCell ref="B8:O8"/>
    <mergeCell ref="A11:A12"/>
    <mergeCell ref="B11:B12"/>
    <mergeCell ref="C11:C12"/>
    <mergeCell ref="D11:D12"/>
    <mergeCell ref="E11:F11"/>
    <mergeCell ref="G11:G12"/>
    <mergeCell ref="H11:H12"/>
    <mergeCell ref="I11:J11"/>
    <mergeCell ref="K11:L11"/>
    <mergeCell ref="M11:M12"/>
    <mergeCell ref="N11:N12"/>
    <mergeCell ref="O11:O12"/>
  </mergeCells>
  <pageMargins left="0.5" right="0.5" top="0.5" bottom="0.5" header="0.3" footer="0.3"/>
  <pageSetup paperSize="8"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T149"/>
  <sheetViews>
    <sheetView tabSelected="1" zoomScale="80" zoomScaleNormal="80" zoomScaleSheetLayoutView="100" workbookViewId="0">
      <pane xSplit="4" ySplit="12" topLeftCell="E77" activePane="bottomRight" state="frozen"/>
      <selection pane="topRight" activeCell="E1" sqref="E1"/>
      <selection pane="bottomLeft" activeCell="A13" sqref="A13"/>
      <selection pane="bottomRight" activeCell="B79" sqref="B79"/>
    </sheetView>
  </sheetViews>
  <sheetFormatPr defaultColWidth="9.140625" defaultRowHeight="13.5" x14ac:dyDescent="0.25"/>
  <cols>
    <col min="1" max="1" width="7.28515625" style="258" customWidth="1"/>
    <col min="2" max="2" width="49.7109375" style="263" customWidth="1"/>
    <col min="3" max="3" width="13.7109375" style="269" customWidth="1"/>
    <col min="4" max="4" width="17.140625" style="258" customWidth="1"/>
    <col min="5" max="5" width="12.28515625" style="258" customWidth="1"/>
    <col min="6" max="6" width="25.85546875" style="258" customWidth="1"/>
    <col min="7" max="7" width="34.28515625" style="263" customWidth="1"/>
    <col min="8" max="8" width="9.5703125" style="266" customWidth="1"/>
    <col min="9" max="9" width="14.28515625" style="267" customWidth="1"/>
    <col min="10" max="10" width="5.5703125" style="268" bestFit="1" customWidth="1"/>
    <col min="11" max="11" width="9.5703125" style="267" bestFit="1" customWidth="1"/>
    <col min="12" max="12" width="9.28515625" style="267" bestFit="1" customWidth="1"/>
    <col min="13" max="13" width="25.140625" style="258" customWidth="1"/>
    <col min="14" max="14" width="21.42578125" style="258" customWidth="1"/>
    <col min="15" max="15" width="12.85546875" style="258" customWidth="1"/>
    <col min="16" max="16384" width="9.140625" style="234"/>
  </cols>
  <sheetData>
    <row r="3" spans="1:15" x14ac:dyDescent="0.25">
      <c r="A3" s="228"/>
      <c r="B3" s="229"/>
      <c r="C3" s="230"/>
      <c r="D3" s="228"/>
      <c r="E3" s="228"/>
      <c r="F3" s="228"/>
      <c r="G3" s="229"/>
      <c r="H3" s="228"/>
      <c r="I3" s="231"/>
      <c r="J3" s="228"/>
      <c r="K3" s="231"/>
      <c r="L3" s="232"/>
      <c r="M3" s="446" t="s">
        <v>3138</v>
      </c>
      <c r="N3" s="446"/>
      <c r="O3" s="446"/>
    </row>
    <row r="4" spans="1:15" x14ac:dyDescent="0.25">
      <c r="A4" s="228"/>
      <c r="B4" s="229"/>
      <c r="C4" s="230"/>
      <c r="D4" s="228"/>
      <c r="E4" s="228"/>
      <c r="F4" s="228"/>
      <c r="G4" s="229"/>
      <c r="H4" s="228"/>
      <c r="I4" s="231"/>
      <c r="J4" s="228"/>
      <c r="K4" s="231"/>
      <c r="L4" s="235"/>
      <c r="M4" s="446" t="s">
        <v>3137</v>
      </c>
      <c r="N4" s="446"/>
      <c r="O4" s="446"/>
    </row>
    <row r="5" spans="1:15" x14ac:dyDescent="0.25">
      <c r="A5" s="228"/>
      <c r="B5" s="229"/>
      <c r="C5" s="230"/>
      <c r="D5" s="228"/>
      <c r="E5" s="228"/>
      <c r="F5" s="228"/>
      <c r="G5" s="229"/>
      <c r="H5" s="228"/>
      <c r="I5" s="231"/>
      <c r="J5" s="228"/>
      <c r="K5" s="231"/>
      <c r="L5" s="235"/>
      <c r="M5" s="233"/>
      <c r="N5" s="233"/>
      <c r="O5" s="233"/>
    </row>
    <row r="6" spans="1:15" x14ac:dyDescent="0.25">
      <c r="A6" s="228"/>
      <c r="B6" s="229"/>
      <c r="C6" s="230"/>
      <c r="D6" s="228"/>
      <c r="E6" s="228"/>
      <c r="F6" s="228"/>
      <c r="G6" s="229"/>
      <c r="H6" s="228"/>
      <c r="I6" s="231"/>
      <c r="J6" s="228"/>
      <c r="K6" s="231"/>
      <c r="L6" s="235"/>
      <c r="M6" s="233"/>
      <c r="N6" s="233"/>
      <c r="O6" s="233"/>
    </row>
    <row r="7" spans="1:15" x14ac:dyDescent="0.25">
      <c r="A7" s="228"/>
      <c r="B7" s="229"/>
      <c r="C7" s="230"/>
      <c r="D7" s="228"/>
      <c r="E7" s="228"/>
      <c r="F7" s="228"/>
      <c r="G7" s="229"/>
      <c r="H7" s="228"/>
      <c r="I7" s="231"/>
      <c r="J7" s="228"/>
      <c r="K7" s="231"/>
      <c r="L7" s="235"/>
      <c r="M7" s="233"/>
      <c r="N7" s="233"/>
      <c r="O7" s="233"/>
    </row>
    <row r="8" spans="1:15" x14ac:dyDescent="0.25">
      <c r="A8" s="228"/>
      <c r="B8" s="447" t="s">
        <v>3066</v>
      </c>
      <c r="C8" s="447"/>
      <c r="D8" s="447"/>
      <c r="E8" s="447"/>
      <c r="F8" s="447"/>
      <c r="G8" s="447"/>
      <c r="H8" s="447"/>
      <c r="I8" s="447"/>
      <c r="J8" s="447"/>
      <c r="K8" s="447"/>
      <c r="L8" s="447"/>
      <c r="M8" s="447"/>
      <c r="N8" s="447"/>
      <c r="O8" s="447"/>
    </row>
    <row r="9" spans="1:15" x14ac:dyDescent="0.25">
      <c r="A9" s="228"/>
      <c r="B9" s="238"/>
      <c r="C9" s="238"/>
      <c r="D9" s="238"/>
      <c r="E9" s="238"/>
      <c r="F9" s="238"/>
      <c r="G9" s="238"/>
      <c r="H9" s="238"/>
      <c r="I9" s="238"/>
      <c r="J9" s="238"/>
      <c r="K9" s="238"/>
      <c r="L9" s="238"/>
      <c r="M9" s="238"/>
      <c r="N9" s="238"/>
      <c r="O9" s="238"/>
    </row>
    <row r="10" spans="1:15" x14ac:dyDescent="0.25">
      <c r="A10" s="228"/>
      <c r="B10" s="236"/>
      <c r="C10" s="237"/>
      <c r="D10" s="238"/>
      <c r="E10" s="238"/>
      <c r="F10" s="238"/>
      <c r="G10" s="236"/>
      <c r="H10" s="238"/>
      <c r="I10" s="239"/>
      <c r="J10" s="238"/>
      <c r="K10" s="239"/>
      <c r="L10" s="239"/>
      <c r="M10" s="238"/>
      <c r="N10" s="238"/>
      <c r="O10" s="238"/>
    </row>
    <row r="11" spans="1:15" x14ac:dyDescent="0.25">
      <c r="A11" s="448" t="s">
        <v>0</v>
      </c>
      <c r="B11" s="448" t="s">
        <v>146</v>
      </c>
      <c r="C11" s="449" t="s">
        <v>1</v>
      </c>
      <c r="D11" s="448" t="s">
        <v>2</v>
      </c>
      <c r="E11" s="448" t="s">
        <v>148</v>
      </c>
      <c r="F11" s="448"/>
      <c r="G11" s="448" t="s">
        <v>3</v>
      </c>
      <c r="H11" s="450" t="s">
        <v>4</v>
      </c>
      <c r="I11" s="450" t="s">
        <v>5</v>
      </c>
      <c r="J11" s="450"/>
      <c r="K11" s="451" t="s">
        <v>6</v>
      </c>
      <c r="L11" s="451"/>
      <c r="M11" s="448" t="s">
        <v>7</v>
      </c>
      <c r="N11" s="448" t="s">
        <v>8</v>
      </c>
      <c r="O11" s="448" t="s">
        <v>9</v>
      </c>
    </row>
    <row r="12" spans="1:15" ht="27" x14ac:dyDescent="0.25">
      <c r="A12" s="448"/>
      <c r="B12" s="448"/>
      <c r="C12" s="449"/>
      <c r="D12" s="448"/>
      <c r="E12" s="240" t="s">
        <v>11</v>
      </c>
      <c r="F12" s="240" t="s">
        <v>12</v>
      </c>
      <c r="G12" s="448"/>
      <c r="H12" s="450"/>
      <c r="I12" s="241" t="s">
        <v>13</v>
      </c>
      <c r="J12" s="242" t="s">
        <v>14</v>
      </c>
      <c r="K12" s="241" t="s">
        <v>3107</v>
      </c>
      <c r="L12" s="241" t="s">
        <v>3106</v>
      </c>
      <c r="M12" s="448"/>
      <c r="N12" s="448"/>
      <c r="O12" s="448"/>
    </row>
    <row r="13" spans="1:15" x14ac:dyDescent="0.25">
      <c r="A13" s="240" t="s">
        <v>2987</v>
      </c>
      <c r="B13" s="240">
        <v>2</v>
      </c>
      <c r="C13" s="243" t="s">
        <v>2010</v>
      </c>
      <c r="D13" s="240">
        <v>4</v>
      </c>
      <c r="E13" s="240">
        <v>5</v>
      </c>
      <c r="F13" s="240">
        <v>6</v>
      </c>
      <c r="G13" s="240">
        <v>7</v>
      </c>
      <c r="H13" s="240">
        <v>8</v>
      </c>
      <c r="I13" s="244">
        <v>9</v>
      </c>
      <c r="J13" s="244">
        <v>10</v>
      </c>
      <c r="K13" s="244">
        <v>11</v>
      </c>
      <c r="L13" s="244">
        <v>12</v>
      </c>
      <c r="M13" s="244">
        <v>13</v>
      </c>
      <c r="N13" s="244">
        <v>14</v>
      </c>
      <c r="O13" s="244">
        <v>15</v>
      </c>
    </row>
    <row r="14" spans="1:15" s="270" customFormat="1" ht="40.5" x14ac:dyDescent="0.25">
      <c r="A14" s="278">
        <v>1</v>
      </c>
      <c r="B14" s="279" t="s">
        <v>2966</v>
      </c>
      <c r="C14" s="280">
        <f>SUM(C15:C30)</f>
        <v>8173.8</v>
      </c>
      <c r="D14" s="278" t="s">
        <v>2880</v>
      </c>
      <c r="E14" s="278" t="s">
        <v>3000</v>
      </c>
      <c r="F14" s="278" t="s">
        <v>2999</v>
      </c>
      <c r="G14" s="279" t="s">
        <v>2881</v>
      </c>
      <c r="H14" s="278" t="s">
        <v>2796</v>
      </c>
      <c r="I14" s="281">
        <v>4.5</v>
      </c>
      <c r="J14" s="282">
        <v>2023</v>
      </c>
      <c r="K14" s="282">
        <v>5</v>
      </c>
      <c r="L14" s="282">
        <v>6</v>
      </c>
      <c r="M14" s="278" t="s">
        <v>2882</v>
      </c>
      <c r="N14" s="278" t="s">
        <v>2883</v>
      </c>
      <c r="O14" s="278" t="s">
        <v>2804</v>
      </c>
    </row>
    <row r="15" spans="1:15" ht="40.5" x14ac:dyDescent="0.25">
      <c r="A15" s="452">
        <v>1.1000000000000001</v>
      </c>
      <c r="B15" s="456" t="s">
        <v>2967</v>
      </c>
      <c r="C15" s="457">
        <v>60</v>
      </c>
      <c r="D15" s="452" t="s">
        <v>17</v>
      </c>
      <c r="E15" s="245" t="s">
        <v>138</v>
      </c>
      <c r="F15" s="245" t="s">
        <v>3011</v>
      </c>
      <c r="G15" s="246" t="s">
        <v>2838</v>
      </c>
      <c r="H15" s="245" t="s">
        <v>30</v>
      </c>
      <c r="I15" s="247">
        <v>0</v>
      </c>
      <c r="J15" s="247">
        <v>2022</v>
      </c>
      <c r="K15" s="247">
        <v>1</v>
      </c>
      <c r="L15" s="247">
        <v>0</v>
      </c>
      <c r="M15" s="245" t="s">
        <v>2996</v>
      </c>
      <c r="N15" s="245" t="s">
        <v>2839</v>
      </c>
      <c r="O15" s="245" t="s">
        <v>2938</v>
      </c>
    </row>
    <row r="16" spans="1:15" ht="47.25" customHeight="1" x14ac:dyDescent="0.25">
      <c r="A16" s="452"/>
      <c r="B16" s="456"/>
      <c r="C16" s="457"/>
      <c r="D16" s="452"/>
      <c r="E16" s="245" t="s">
        <v>138</v>
      </c>
      <c r="F16" s="245" t="s">
        <v>3007</v>
      </c>
      <c r="G16" s="246" t="s">
        <v>2865</v>
      </c>
      <c r="H16" s="245" t="s">
        <v>2866</v>
      </c>
      <c r="I16" s="247">
        <v>2</v>
      </c>
      <c r="J16" s="247">
        <v>2023</v>
      </c>
      <c r="K16" s="247">
        <v>1</v>
      </c>
      <c r="L16" s="247">
        <v>0</v>
      </c>
      <c r="M16" s="245" t="s">
        <v>2867</v>
      </c>
      <c r="N16" s="245" t="s">
        <v>2840</v>
      </c>
      <c r="O16" s="245" t="s">
        <v>2939</v>
      </c>
    </row>
    <row r="17" spans="1:15" ht="27" x14ac:dyDescent="0.25">
      <c r="A17" s="452">
        <v>1.2</v>
      </c>
      <c r="B17" s="454" t="s">
        <v>2988</v>
      </c>
      <c r="C17" s="248">
        <v>3258.8</v>
      </c>
      <c r="D17" s="245" t="s">
        <v>17</v>
      </c>
      <c r="E17" s="245" t="s">
        <v>3001</v>
      </c>
      <c r="F17" s="245" t="s">
        <v>131</v>
      </c>
      <c r="G17" s="246" t="s">
        <v>2868</v>
      </c>
      <c r="H17" s="245" t="s">
        <v>2797</v>
      </c>
      <c r="I17" s="247">
        <v>48</v>
      </c>
      <c r="J17" s="247">
        <v>2023</v>
      </c>
      <c r="K17" s="247">
        <v>58</v>
      </c>
      <c r="L17" s="247">
        <v>70</v>
      </c>
      <c r="M17" s="245" t="s">
        <v>2869</v>
      </c>
      <c r="N17" s="245" t="s">
        <v>37</v>
      </c>
      <c r="O17" s="245" t="s">
        <v>2804</v>
      </c>
    </row>
    <row r="18" spans="1:15" ht="40.5" x14ac:dyDescent="0.25">
      <c r="A18" s="453"/>
      <c r="B18" s="455"/>
      <c r="C18" s="248" t="s">
        <v>2962</v>
      </c>
      <c r="D18" s="249" t="s">
        <v>2962</v>
      </c>
      <c r="E18" s="245" t="s">
        <v>138</v>
      </c>
      <c r="F18" s="245" t="s">
        <v>3011</v>
      </c>
      <c r="G18" s="246" t="s">
        <v>2865</v>
      </c>
      <c r="H18" s="245" t="s">
        <v>2923</v>
      </c>
      <c r="I18" s="247">
        <v>2</v>
      </c>
      <c r="J18" s="247">
        <v>2023</v>
      </c>
      <c r="K18" s="247">
        <v>1</v>
      </c>
      <c r="L18" s="247">
        <v>0</v>
      </c>
      <c r="M18" s="245" t="s">
        <v>2867</v>
      </c>
      <c r="N18" s="245" t="s">
        <v>2840</v>
      </c>
      <c r="O18" s="245" t="s">
        <v>2939</v>
      </c>
    </row>
    <row r="19" spans="1:15" ht="85.5" customHeight="1" x14ac:dyDescent="0.25">
      <c r="A19" s="245">
        <v>1.3</v>
      </c>
      <c r="B19" s="246" t="s">
        <v>2963</v>
      </c>
      <c r="C19" s="248">
        <v>1200</v>
      </c>
      <c r="D19" s="245" t="s">
        <v>46</v>
      </c>
      <c r="E19" s="245" t="s">
        <v>3002</v>
      </c>
      <c r="F19" s="245" t="s">
        <v>2999</v>
      </c>
      <c r="G19" s="246" t="s">
        <v>2879</v>
      </c>
      <c r="H19" s="245" t="s">
        <v>38</v>
      </c>
      <c r="I19" s="247">
        <v>35</v>
      </c>
      <c r="J19" s="247">
        <v>2023</v>
      </c>
      <c r="K19" s="247">
        <v>50</v>
      </c>
      <c r="L19" s="247">
        <v>80</v>
      </c>
      <c r="M19" s="245" t="s">
        <v>3034</v>
      </c>
      <c r="N19" s="245" t="s">
        <v>37</v>
      </c>
      <c r="O19" s="245" t="s">
        <v>2816</v>
      </c>
    </row>
    <row r="20" spans="1:15" ht="49.5" customHeight="1" x14ac:dyDescent="0.25">
      <c r="A20" s="245">
        <v>1.4</v>
      </c>
      <c r="B20" s="253" t="s">
        <v>3110</v>
      </c>
      <c r="C20" s="248" t="s">
        <v>2962</v>
      </c>
      <c r="D20" s="245" t="s">
        <v>3073</v>
      </c>
      <c r="E20" s="245" t="s">
        <v>138</v>
      </c>
      <c r="F20" s="245" t="s">
        <v>2999</v>
      </c>
      <c r="G20" s="246" t="s">
        <v>3111</v>
      </c>
      <c r="H20" s="245" t="s">
        <v>2923</v>
      </c>
      <c r="I20" s="247">
        <v>2</v>
      </c>
      <c r="J20" s="247">
        <v>2023</v>
      </c>
      <c r="K20" s="247">
        <v>1</v>
      </c>
      <c r="L20" s="247">
        <v>0</v>
      </c>
      <c r="M20" s="245" t="s">
        <v>3033</v>
      </c>
      <c r="N20" s="245" t="s">
        <v>2815</v>
      </c>
      <c r="O20" s="245" t="s">
        <v>2816</v>
      </c>
    </row>
    <row r="21" spans="1:15" ht="59.25" customHeight="1" x14ac:dyDescent="0.25">
      <c r="A21" s="245">
        <v>1.5</v>
      </c>
      <c r="B21" s="246" t="s">
        <v>3051</v>
      </c>
      <c r="C21" s="248">
        <v>15</v>
      </c>
      <c r="D21" s="245" t="s">
        <v>46</v>
      </c>
      <c r="E21" s="245" t="s">
        <v>138</v>
      </c>
      <c r="F21" s="245" t="s">
        <v>2999</v>
      </c>
      <c r="G21" s="246" t="s">
        <v>2922</v>
      </c>
      <c r="H21" s="245" t="s">
        <v>38</v>
      </c>
      <c r="I21" s="250">
        <v>300</v>
      </c>
      <c r="J21" s="247">
        <v>2023</v>
      </c>
      <c r="K21" s="250">
        <v>1500</v>
      </c>
      <c r="L21" s="250">
        <v>3000</v>
      </c>
      <c r="M21" s="245" t="s">
        <v>2870</v>
      </c>
      <c r="N21" s="245" t="s">
        <v>2998</v>
      </c>
      <c r="O21" s="245" t="s">
        <v>2816</v>
      </c>
    </row>
    <row r="22" spans="1:15" ht="27" x14ac:dyDescent="0.25">
      <c r="A22" s="452">
        <v>1.6</v>
      </c>
      <c r="B22" s="456" t="s">
        <v>2968</v>
      </c>
      <c r="C22" s="248" t="s">
        <v>2962</v>
      </c>
      <c r="D22" s="249" t="s">
        <v>2964</v>
      </c>
      <c r="E22" s="245" t="s">
        <v>138</v>
      </c>
      <c r="F22" s="245" t="s">
        <v>2999</v>
      </c>
      <c r="G22" s="246" t="s">
        <v>2871</v>
      </c>
      <c r="H22" s="245" t="s">
        <v>2923</v>
      </c>
      <c r="I22" s="247">
        <v>2</v>
      </c>
      <c r="J22" s="247">
        <v>2023</v>
      </c>
      <c r="K22" s="247">
        <v>1</v>
      </c>
      <c r="L22" s="247">
        <v>1</v>
      </c>
      <c r="M22" s="245" t="s">
        <v>3034</v>
      </c>
      <c r="N22" s="245" t="s">
        <v>37</v>
      </c>
      <c r="O22" s="245" t="s">
        <v>2816</v>
      </c>
    </row>
    <row r="23" spans="1:15" ht="54.75" customHeight="1" x14ac:dyDescent="0.25">
      <c r="A23" s="452"/>
      <c r="B23" s="456"/>
      <c r="C23" s="248">
        <v>800</v>
      </c>
      <c r="D23" s="245" t="s">
        <v>46</v>
      </c>
      <c r="E23" s="245" t="s">
        <v>138</v>
      </c>
      <c r="F23" s="245" t="s">
        <v>2999</v>
      </c>
      <c r="G23" s="246" t="s">
        <v>2872</v>
      </c>
      <c r="H23" s="245" t="s">
        <v>2923</v>
      </c>
      <c r="I23" s="250">
        <v>2</v>
      </c>
      <c r="J23" s="247">
        <v>2023</v>
      </c>
      <c r="K23" s="250">
        <v>1</v>
      </c>
      <c r="L23" s="250">
        <v>0</v>
      </c>
      <c r="M23" s="245" t="s">
        <v>3034</v>
      </c>
      <c r="N23" s="245" t="s">
        <v>37</v>
      </c>
      <c r="O23" s="245" t="s">
        <v>2816</v>
      </c>
    </row>
    <row r="24" spans="1:15" ht="69.75" customHeight="1" x14ac:dyDescent="0.25">
      <c r="A24" s="245">
        <v>1.7</v>
      </c>
      <c r="B24" s="246" t="s">
        <v>2969</v>
      </c>
      <c r="C24" s="248">
        <v>2350</v>
      </c>
      <c r="D24" s="245" t="s">
        <v>46</v>
      </c>
      <c r="E24" s="245" t="s">
        <v>138</v>
      </c>
      <c r="F24" s="245" t="s">
        <v>2873</v>
      </c>
      <c r="G24" s="246" t="s">
        <v>2874</v>
      </c>
      <c r="H24" s="245" t="s">
        <v>38</v>
      </c>
      <c r="I24" s="250">
        <v>1000</v>
      </c>
      <c r="J24" s="247">
        <v>2023</v>
      </c>
      <c r="K24" s="250">
        <v>2000</v>
      </c>
      <c r="L24" s="250">
        <v>3000</v>
      </c>
      <c r="M24" s="245" t="s">
        <v>2875</v>
      </c>
      <c r="N24" s="245" t="s">
        <v>2815</v>
      </c>
      <c r="O24" s="245" t="s">
        <v>2816</v>
      </c>
    </row>
    <row r="25" spans="1:15" ht="84.75" customHeight="1" x14ac:dyDescent="0.25">
      <c r="A25" s="245">
        <v>1.8</v>
      </c>
      <c r="B25" s="246" t="s">
        <v>2970</v>
      </c>
      <c r="C25" s="251">
        <v>50</v>
      </c>
      <c r="D25" s="245" t="s">
        <v>17</v>
      </c>
      <c r="E25" s="245" t="s">
        <v>138</v>
      </c>
      <c r="F25" s="245" t="s">
        <v>2999</v>
      </c>
      <c r="G25" s="246" t="s">
        <v>2876</v>
      </c>
      <c r="H25" s="245" t="s">
        <v>38</v>
      </c>
      <c r="I25" s="247">
        <v>2</v>
      </c>
      <c r="J25" s="247">
        <v>2023</v>
      </c>
      <c r="K25" s="247">
        <v>20</v>
      </c>
      <c r="L25" s="247">
        <v>30</v>
      </c>
      <c r="M25" s="245" t="s">
        <v>3034</v>
      </c>
      <c r="N25" s="245" t="s">
        <v>37</v>
      </c>
      <c r="O25" s="245" t="s">
        <v>2816</v>
      </c>
    </row>
    <row r="26" spans="1:15" ht="87.75" customHeight="1" x14ac:dyDescent="0.25">
      <c r="A26" s="245">
        <v>1.9</v>
      </c>
      <c r="B26" s="246" t="s">
        <v>3052</v>
      </c>
      <c r="C26" s="271">
        <v>100</v>
      </c>
      <c r="D26" s="245" t="s">
        <v>2810</v>
      </c>
      <c r="E26" s="245" t="s">
        <v>138</v>
      </c>
      <c r="F26" s="245" t="s">
        <v>2889</v>
      </c>
      <c r="G26" s="246" t="s">
        <v>2878</v>
      </c>
      <c r="H26" s="245" t="s">
        <v>38</v>
      </c>
      <c r="I26" s="250">
        <v>45</v>
      </c>
      <c r="J26" s="247">
        <v>2023</v>
      </c>
      <c r="K26" s="250">
        <v>60</v>
      </c>
      <c r="L26" s="250">
        <v>80</v>
      </c>
      <c r="M26" s="245" t="s">
        <v>3034</v>
      </c>
      <c r="N26" s="245" t="s">
        <v>37</v>
      </c>
      <c r="O26" s="245" t="s">
        <v>2816</v>
      </c>
    </row>
    <row r="27" spans="1:15" ht="111.75" customHeight="1" x14ac:dyDescent="0.25">
      <c r="A27" s="272">
        <v>1.1000000000000001</v>
      </c>
      <c r="B27" s="246" t="s">
        <v>2971</v>
      </c>
      <c r="C27" s="252">
        <v>0</v>
      </c>
      <c r="D27" s="252">
        <v>0</v>
      </c>
      <c r="E27" s="245" t="s">
        <v>138</v>
      </c>
      <c r="F27" s="245" t="s">
        <v>3012</v>
      </c>
      <c r="G27" s="246" t="s">
        <v>3053</v>
      </c>
      <c r="H27" s="245" t="s">
        <v>2923</v>
      </c>
      <c r="I27" s="247">
        <v>2</v>
      </c>
      <c r="J27" s="247">
        <v>2022</v>
      </c>
      <c r="K27" s="247">
        <v>1</v>
      </c>
      <c r="L27" s="247">
        <v>1</v>
      </c>
      <c r="M27" s="245" t="s">
        <v>138</v>
      </c>
      <c r="N27" s="245" t="s">
        <v>37</v>
      </c>
      <c r="O27" s="245" t="s">
        <v>2804</v>
      </c>
    </row>
    <row r="28" spans="1:15" ht="48.75" customHeight="1" x14ac:dyDescent="0.25">
      <c r="A28" s="458">
        <v>1.1100000000000001</v>
      </c>
      <c r="B28" s="456" t="s">
        <v>3088</v>
      </c>
      <c r="C28" s="457">
        <v>40</v>
      </c>
      <c r="D28" s="452" t="s">
        <v>46</v>
      </c>
      <c r="E28" s="245" t="s">
        <v>138</v>
      </c>
      <c r="F28" s="245" t="s">
        <v>3014</v>
      </c>
      <c r="G28" s="246" t="s">
        <v>2877</v>
      </c>
      <c r="H28" s="245" t="s">
        <v>2923</v>
      </c>
      <c r="I28" s="247">
        <v>2</v>
      </c>
      <c r="J28" s="247">
        <v>2023</v>
      </c>
      <c r="K28" s="247">
        <v>1</v>
      </c>
      <c r="L28" s="247">
        <v>1</v>
      </c>
      <c r="M28" s="245" t="s">
        <v>2996</v>
      </c>
      <c r="N28" s="245" t="s">
        <v>2839</v>
      </c>
      <c r="O28" s="245" t="s">
        <v>2938</v>
      </c>
    </row>
    <row r="29" spans="1:15" ht="40.5" x14ac:dyDescent="0.25">
      <c r="A29" s="458"/>
      <c r="B29" s="456"/>
      <c r="C29" s="457"/>
      <c r="D29" s="452"/>
      <c r="E29" s="245" t="s">
        <v>138</v>
      </c>
      <c r="F29" s="245" t="s">
        <v>3013</v>
      </c>
      <c r="G29" s="246" t="s">
        <v>2865</v>
      </c>
      <c r="H29" s="245" t="s">
        <v>2923</v>
      </c>
      <c r="I29" s="247">
        <v>2</v>
      </c>
      <c r="J29" s="247">
        <v>2023</v>
      </c>
      <c r="K29" s="247">
        <v>1</v>
      </c>
      <c r="L29" s="247">
        <v>0</v>
      </c>
      <c r="M29" s="245" t="s">
        <v>2867</v>
      </c>
      <c r="N29" s="245" t="s">
        <v>2840</v>
      </c>
      <c r="O29" s="245" t="s">
        <v>2938</v>
      </c>
    </row>
    <row r="30" spans="1:15" ht="81" x14ac:dyDescent="0.25">
      <c r="A30" s="272">
        <v>1.1200000000000001</v>
      </c>
      <c r="B30" s="246" t="s">
        <v>3112</v>
      </c>
      <c r="C30" s="248">
        <v>300</v>
      </c>
      <c r="D30" s="245" t="s">
        <v>46</v>
      </c>
      <c r="E30" s="245" t="s">
        <v>1190</v>
      </c>
      <c r="F30" s="245" t="s">
        <v>3021</v>
      </c>
      <c r="G30" s="246" t="s">
        <v>2914</v>
      </c>
      <c r="H30" s="245" t="s">
        <v>2923</v>
      </c>
      <c r="I30" s="247">
        <v>53.17</v>
      </c>
      <c r="J30" s="247">
        <v>2021</v>
      </c>
      <c r="K30" s="247">
        <v>55</v>
      </c>
      <c r="L30" s="247">
        <v>60</v>
      </c>
      <c r="M30" s="245" t="s">
        <v>3034</v>
      </c>
      <c r="N30" s="245" t="s">
        <v>2817</v>
      </c>
      <c r="O30" s="245" t="s">
        <v>2804</v>
      </c>
    </row>
    <row r="31" spans="1:15" s="270" customFormat="1" ht="40.5" x14ac:dyDescent="0.25">
      <c r="A31" s="278">
        <v>2</v>
      </c>
      <c r="B31" s="279" t="s">
        <v>2941</v>
      </c>
      <c r="C31" s="280">
        <f>SUM(C32+C38+C50)</f>
        <v>109324.2</v>
      </c>
      <c r="D31" s="278" t="s">
        <v>2965</v>
      </c>
      <c r="E31" s="283" t="s">
        <v>138</v>
      </c>
      <c r="F31" s="278" t="s">
        <v>2889</v>
      </c>
      <c r="G31" s="279" t="s">
        <v>2805</v>
      </c>
      <c r="H31" s="278" t="s">
        <v>2796</v>
      </c>
      <c r="I31" s="281">
        <v>4.5</v>
      </c>
      <c r="J31" s="282">
        <v>2021</v>
      </c>
      <c r="K31" s="282">
        <v>5</v>
      </c>
      <c r="L31" s="281">
        <v>5.5</v>
      </c>
      <c r="M31" s="278" t="s">
        <v>2895</v>
      </c>
      <c r="N31" s="278" t="s">
        <v>2806</v>
      </c>
      <c r="O31" s="278" t="s">
        <v>2804</v>
      </c>
    </row>
    <row r="32" spans="1:15" ht="40.5" x14ac:dyDescent="0.25">
      <c r="A32" s="289" t="s">
        <v>2787</v>
      </c>
      <c r="B32" s="290" t="s">
        <v>2763</v>
      </c>
      <c r="C32" s="291">
        <f>SUM(C33:C37)</f>
        <v>3500</v>
      </c>
      <c r="D32" s="289" t="s">
        <v>17</v>
      </c>
      <c r="E32" s="292" t="s">
        <v>138</v>
      </c>
      <c r="F32" s="289" t="s">
        <v>3007</v>
      </c>
      <c r="G32" s="290" t="s">
        <v>2865</v>
      </c>
      <c r="H32" s="289" t="s">
        <v>2923</v>
      </c>
      <c r="I32" s="293">
        <v>2</v>
      </c>
      <c r="J32" s="294">
        <v>2023</v>
      </c>
      <c r="K32" s="293">
        <v>1</v>
      </c>
      <c r="L32" s="293">
        <v>0</v>
      </c>
      <c r="M32" s="289" t="s">
        <v>2867</v>
      </c>
      <c r="N32" s="289" t="s">
        <v>2840</v>
      </c>
      <c r="O32" s="289" t="s">
        <v>2938</v>
      </c>
    </row>
    <row r="33" spans="1:358" ht="67.5" x14ac:dyDescent="0.25">
      <c r="A33" s="245" t="s">
        <v>582</v>
      </c>
      <c r="B33" s="253" t="s">
        <v>3121</v>
      </c>
      <c r="C33" s="254">
        <v>500</v>
      </c>
      <c r="D33" s="255" t="s">
        <v>17</v>
      </c>
      <c r="E33" s="245" t="s">
        <v>138</v>
      </c>
      <c r="F33" s="255" t="s">
        <v>3074</v>
      </c>
      <c r="G33" s="253" t="s">
        <v>2884</v>
      </c>
      <c r="H33" s="245" t="s">
        <v>38</v>
      </c>
      <c r="I33" s="256">
        <v>2</v>
      </c>
      <c r="J33" s="257">
        <v>2023</v>
      </c>
      <c r="K33" s="257">
        <v>4</v>
      </c>
      <c r="L33" s="257">
        <v>5</v>
      </c>
      <c r="M33" s="245" t="s">
        <v>3034</v>
      </c>
      <c r="N33" s="245" t="s">
        <v>37</v>
      </c>
      <c r="O33" s="245" t="s">
        <v>2816</v>
      </c>
    </row>
    <row r="34" spans="1:358" ht="40.5" x14ac:dyDescent="0.25">
      <c r="A34" s="245" t="s">
        <v>291</v>
      </c>
      <c r="B34" s="253" t="s">
        <v>2885</v>
      </c>
      <c r="C34" s="252">
        <v>0</v>
      </c>
      <c r="D34" s="252">
        <v>0</v>
      </c>
      <c r="E34" s="245" t="s">
        <v>138</v>
      </c>
      <c r="F34" s="245" t="s">
        <v>3007</v>
      </c>
      <c r="G34" s="246" t="s">
        <v>2865</v>
      </c>
      <c r="H34" s="245" t="s">
        <v>2923</v>
      </c>
      <c r="I34" s="256">
        <v>2</v>
      </c>
      <c r="J34" s="257">
        <v>2023</v>
      </c>
      <c r="K34" s="256">
        <v>1</v>
      </c>
      <c r="L34" s="256">
        <v>0</v>
      </c>
      <c r="M34" s="245" t="s">
        <v>2867</v>
      </c>
      <c r="N34" s="245" t="s">
        <v>2840</v>
      </c>
      <c r="O34" s="245" t="s">
        <v>2936</v>
      </c>
    </row>
    <row r="35" spans="1:358" s="302" customFormat="1" ht="40.5" x14ac:dyDescent="0.25">
      <c r="A35" s="255" t="s">
        <v>296</v>
      </c>
      <c r="B35" s="246" t="s">
        <v>3122</v>
      </c>
      <c r="C35" s="252">
        <v>3000</v>
      </c>
      <c r="D35" s="252" t="s">
        <v>2810</v>
      </c>
      <c r="E35" s="245" t="s">
        <v>3076</v>
      </c>
      <c r="F35" s="245" t="s">
        <v>138</v>
      </c>
      <c r="G35" s="246" t="s">
        <v>3077</v>
      </c>
      <c r="H35" s="245" t="s">
        <v>30</v>
      </c>
      <c r="I35" s="256">
        <v>20</v>
      </c>
      <c r="J35" s="257">
        <v>2023</v>
      </c>
      <c r="K35" s="256">
        <v>20</v>
      </c>
      <c r="L35" s="256">
        <v>20</v>
      </c>
      <c r="M35" s="245" t="s">
        <v>3075</v>
      </c>
      <c r="N35" s="245" t="s">
        <v>2840</v>
      </c>
      <c r="O35" s="245" t="s">
        <v>2816</v>
      </c>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4"/>
      <c r="BQ35" s="234"/>
      <c r="BR35" s="234"/>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4"/>
      <c r="CT35" s="234"/>
      <c r="CU35" s="234"/>
      <c r="CV35" s="234"/>
      <c r="CW35" s="234"/>
      <c r="CX35" s="234"/>
      <c r="CY35" s="234"/>
      <c r="CZ35" s="234"/>
      <c r="DA35" s="234"/>
      <c r="DB35" s="234"/>
      <c r="DC35" s="234"/>
      <c r="DD35" s="234"/>
      <c r="DE35" s="234"/>
      <c r="DF35" s="234"/>
      <c r="DG35" s="234"/>
      <c r="DH35" s="234"/>
      <c r="DI35" s="234"/>
      <c r="DJ35" s="234"/>
      <c r="DK35" s="234"/>
      <c r="DL35" s="234"/>
      <c r="DM35" s="234"/>
      <c r="DN35" s="234"/>
      <c r="DO35" s="234"/>
      <c r="DP35" s="234"/>
      <c r="DQ35" s="234"/>
      <c r="DR35" s="234"/>
      <c r="DS35" s="234"/>
      <c r="DT35" s="234"/>
      <c r="DU35" s="234"/>
      <c r="DV35" s="234"/>
      <c r="DW35" s="234"/>
      <c r="DX35" s="234"/>
      <c r="DY35" s="234"/>
      <c r="DZ35" s="234"/>
      <c r="EA35" s="234"/>
      <c r="EB35" s="234"/>
      <c r="EC35" s="234"/>
      <c r="ED35" s="234"/>
      <c r="EE35" s="234"/>
      <c r="EF35" s="234"/>
      <c r="EG35" s="234"/>
      <c r="EH35" s="234"/>
      <c r="EI35" s="234"/>
      <c r="EJ35" s="234"/>
      <c r="EK35" s="234"/>
      <c r="EL35" s="234"/>
      <c r="EM35" s="234"/>
      <c r="EN35" s="234"/>
      <c r="EO35" s="234"/>
      <c r="EP35" s="234"/>
      <c r="EQ35" s="234"/>
      <c r="ER35" s="234"/>
      <c r="ES35" s="234"/>
      <c r="ET35" s="234"/>
      <c r="EU35" s="234"/>
      <c r="EV35" s="234"/>
      <c r="EW35" s="234"/>
      <c r="EX35" s="234"/>
      <c r="EY35" s="234"/>
      <c r="EZ35" s="234"/>
      <c r="FA35" s="234"/>
      <c r="FB35" s="234"/>
      <c r="FC35" s="234"/>
      <c r="FD35" s="234"/>
      <c r="FE35" s="234"/>
      <c r="FF35" s="234"/>
      <c r="FG35" s="234"/>
      <c r="FH35" s="234"/>
      <c r="FI35" s="234"/>
      <c r="FJ35" s="234"/>
      <c r="FK35" s="234"/>
      <c r="FL35" s="234"/>
      <c r="FM35" s="234"/>
      <c r="FN35" s="234"/>
      <c r="FO35" s="234"/>
      <c r="FP35" s="234"/>
      <c r="FQ35" s="234"/>
      <c r="FR35" s="234"/>
      <c r="FS35" s="234"/>
      <c r="FT35" s="234"/>
      <c r="FU35" s="234"/>
      <c r="FV35" s="234"/>
      <c r="FW35" s="234"/>
      <c r="FX35" s="234"/>
      <c r="FY35" s="234"/>
      <c r="FZ35" s="234"/>
      <c r="GA35" s="234"/>
      <c r="GB35" s="234"/>
      <c r="GC35" s="234"/>
      <c r="GD35" s="234"/>
      <c r="GE35" s="234"/>
      <c r="GF35" s="234"/>
      <c r="GG35" s="234"/>
      <c r="GH35" s="234"/>
      <c r="GI35" s="234"/>
      <c r="GJ35" s="234"/>
      <c r="GK35" s="234"/>
      <c r="GL35" s="234"/>
      <c r="GM35" s="234"/>
      <c r="GN35" s="234"/>
      <c r="GO35" s="234"/>
      <c r="GP35" s="234"/>
      <c r="GQ35" s="234"/>
      <c r="GR35" s="234"/>
      <c r="GS35" s="234"/>
      <c r="GT35" s="234"/>
      <c r="GU35" s="234"/>
      <c r="GV35" s="234"/>
      <c r="GW35" s="234"/>
      <c r="GX35" s="234"/>
      <c r="GY35" s="234"/>
      <c r="GZ35" s="234"/>
      <c r="HA35" s="234"/>
      <c r="HB35" s="234"/>
      <c r="HC35" s="234"/>
      <c r="HD35" s="234"/>
      <c r="HE35" s="234"/>
      <c r="HF35" s="234"/>
      <c r="HG35" s="234"/>
      <c r="HH35" s="234"/>
      <c r="HI35" s="234"/>
      <c r="HJ35" s="234"/>
      <c r="HK35" s="234"/>
      <c r="HL35" s="234"/>
      <c r="HM35" s="234"/>
      <c r="HN35" s="234"/>
      <c r="HO35" s="234"/>
      <c r="HP35" s="234"/>
      <c r="HQ35" s="234"/>
      <c r="HR35" s="234"/>
      <c r="HS35" s="234"/>
      <c r="HT35" s="234"/>
      <c r="HU35" s="234"/>
      <c r="HV35" s="234"/>
      <c r="HW35" s="234"/>
      <c r="HX35" s="234"/>
      <c r="HY35" s="234"/>
      <c r="HZ35" s="234"/>
      <c r="IA35" s="234"/>
      <c r="IB35" s="234"/>
      <c r="IC35" s="234"/>
      <c r="ID35" s="234"/>
      <c r="IE35" s="234"/>
      <c r="IF35" s="234"/>
      <c r="IG35" s="234"/>
      <c r="IH35" s="234"/>
      <c r="II35" s="234"/>
      <c r="IJ35" s="234"/>
      <c r="IK35" s="234"/>
      <c r="IL35" s="234"/>
      <c r="IM35" s="234"/>
      <c r="IN35" s="234"/>
      <c r="IO35" s="234"/>
      <c r="IP35" s="234"/>
      <c r="IQ35" s="234"/>
      <c r="IR35" s="234"/>
      <c r="IS35" s="234"/>
      <c r="IT35" s="234"/>
      <c r="IU35" s="234"/>
      <c r="IV35" s="234"/>
      <c r="IW35" s="234"/>
      <c r="IX35" s="234"/>
      <c r="IY35" s="234"/>
      <c r="IZ35" s="234"/>
      <c r="JA35" s="234"/>
      <c r="JB35" s="234"/>
      <c r="JC35" s="234"/>
      <c r="JD35" s="234"/>
      <c r="JE35" s="234"/>
      <c r="JF35" s="234"/>
      <c r="JG35" s="234"/>
      <c r="JH35" s="234"/>
      <c r="JI35" s="234"/>
      <c r="JJ35" s="234"/>
      <c r="JK35" s="234"/>
      <c r="JL35" s="234"/>
      <c r="JM35" s="234"/>
      <c r="JN35" s="234"/>
      <c r="JO35" s="234"/>
      <c r="JP35" s="234"/>
      <c r="JQ35" s="234"/>
      <c r="JR35" s="234"/>
      <c r="JS35" s="234"/>
      <c r="JT35" s="234"/>
      <c r="JU35" s="234"/>
      <c r="JV35" s="234"/>
      <c r="JW35" s="234"/>
      <c r="JX35" s="234"/>
      <c r="JY35" s="234"/>
      <c r="JZ35" s="234"/>
      <c r="KA35" s="234"/>
      <c r="KB35" s="234"/>
      <c r="KC35" s="234"/>
      <c r="KD35" s="234"/>
      <c r="KE35" s="234"/>
      <c r="KF35" s="234"/>
      <c r="KG35" s="234"/>
      <c r="KH35" s="234"/>
      <c r="KI35" s="234"/>
      <c r="KJ35" s="234"/>
      <c r="KK35" s="234"/>
      <c r="KL35" s="234"/>
      <c r="KM35" s="234"/>
      <c r="KN35" s="234"/>
      <c r="KO35" s="234"/>
      <c r="KP35" s="234"/>
      <c r="KQ35" s="234"/>
      <c r="KR35" s="234"/>
      <c r="KS35" s="234"/>
      <c r="KT35" s="234"/>
      <c r="KU35" s="234"/>
      <c r="KV35" s="234"/>
      <c r="KW35" s="234"/>
      <c r="KX35" s="234"/>
      <c r="KY35" s="234"/>
      <c r="KZ35" s="234"/>
      <c r="LA35" s="234"/>
      <c r="LB35" s="234"/>
      <c r="LC35" s="234"/>
      <c r="LD35" s="234"/>
      <c r="LE35" s="234"/>
      <c r="LF35" s="234"/>
      <c r="LG35" s="234"/>
      <c r="LH35" s="234"/>
      <c r="LI35" s="234"/>
      <c r="LJ35" s="234"/>
      <c r="LK35" s="234"/>
      <c r="LL35" s="234"/>
      <c r="LM35" s="234"/>
      <c r="LN35" s="234"/>
      <c r="LO35" s="234"/>
      <c r="LP35" s="234"/>
      <c r="LQ35" s="234"/>
      <c r="LR35" s="234"/>
      <c r="LS35" s="234"/>
      <c r="LT35" s="234"/>
      <c r="LU35" s="234"/>
      <c r="LV35" s="234"/>
      <c r="LW35" s="234"/>
      <c r="LX35" s="234"/>
      <c r="LY35" s="234"/>
      <c r="LZ35" s="234"/>
      <c r="MA35" s="234"/>
      <c r="MB35" s="234"/>
      <c r="MC35" s="234"/>
      <c r="MD35" s="234"/>
      <c r="ME35" s="234"/>
      <c r="MF35" s="234"/>
      <c r="MG35" s="234"/>
      <c r="MH35" s="234"/>
      <c r="MI35" s="234"/>
      <c r="MJ35" s="234"/>
      <c r="MK35" s="234"/>
      <c r="ML35" s="234"/>
      <c r="MM35" s="234"/>
      <c r="MN35" s="234"/>
      <c r="MO35" s="234"/>
      <c r="MP35" s="234"/>
      <c r="MQ35" s="234"/>
      <c r="MR35" s="234"/>
      <c r="MS35" s="234"/>
      <c r="MT35" s="234"/>
    </row>
    <row r="36" spans="1:358" ht="40.5" x14ac:dyDescent="0.25">
      <c r="A36" s="245" t="s">
        <v>302</v>
      </c>
      <c r="B36" s="246" t="s">
        <v>2942</v>
      </c>
      <c r="C36" s="252">
        <v>0</v>
      </c>
      <c r="D36" s="252">
        <v>0</v>
      </c>
      <c r="E36" s="245" t="s">
        <v>138</v>
      </c>
      <c r="F36" s="245" t="s">
        <v>3007</v>
      </c>
      <c r="G36" s="246" t="s">
        <v>2865</v>
      </c>
      <c r="H36" s="245" t="s">
        <v>2923</v>
      </c>
      <c r="I36" s="250">
        <v>2</v>
      </c>
      <c r="J36" s="247">
        <v>2023</v>
      </c>
      <c r="K36" s="250">
        <v>1</v>
      </c>
      <c r="L36" s="250">
        <v>0</v>
      </c>
      <c r="M36" s="245" t="s">
        <v>2867</v>
      </c>
      <c r="N36" s="245" t="s">
        <v>2840</v>
      </c>
      <c r="O36" s="245" t="s">
        <v>2816</v>
      </c>
    </row>
    <row r="37" spans="1:358" ht="67.5" x14ac:dyDescent="0.25">
      <c r="A37" s="245" t="s">
        <v>882</v>
      </c>
      <c r="B37" s="246" t="s">
        <v>2989</v>
      </c>
      <c r="C37" s="252">
        <v>0</v>
      </c>
      <c r="D37" s="252">
        <v>0</v>
      </c>
      <c r="E37" s="245" t="s">
        <v>138</v>
      </c>
      <c r="F37" s="245" t="s">
        <v>3007</v>
      </c>
      <c r="G37" s="246" t="s">
        <v>2865</v>
      </c>
      <c r="H37" s="245" t="s">
        <v>2923</v>
      </c>
      <c r="I37" s="250">
        <v>2</v>
      </c>
      <c r="J37" s="247">
        <v>2023</v>
      </c>
      <c r="K37" s="250">
        <v>1</v>
      </c>
      <c r="L37" s="250">
        <v>0</v>
      </c>
      <c r="M37" s="245" t="s">
        <v>2867</v>
      </c>
      <c r="N37" s="245" t="s">
        <v>2840</v>
      </c>
      <c r="O37" s="245" t="s">
        <v>2816</v>
      </c>
    </row>
    <row r="38" spans="1:358" ht="40.5" x14ac:dyDescent="0.25">
      <c r="A38" s="289">
        <v>2.2000000000000002</v>
      </c>
      <c r="B38" s="290" t="s">
        <v>2764</v>
      </c>
      <c r="C38" s="291">
        <f>SUM(C39:C49)</f>
        <v>104973.2</v>
      </c>
      <c r="D38" s="289" t="s">
        <v>17</v>
      </c>
      <c r="E38" s="292" t="s">
        <v>138</v>
      </c>
      <c r="F38" s="289" t="s">
        <v>3015</v>
      </c>
      <c r="G38" s="295" t="s">
        <v>3042</v>
      </c>
      <c r="H38" s="289" t="s">
        <v>18</v>
      </c>
      <c r="I38" s="296">
        <v>0.6</v>
      </c>
      <c r="J38" s="294" t="s">
        <v>2844</v>
      </c>
      <c r="K38" s="297">
        <v>0.8</v>
      </c>
      <c r="L38" s="294">
        <v>1</v>
      </c>
      <c r="M38" s="289" t="s">
        <v>2890</v>
      </c>
      <c r="N38" s="289" t="s">
        <v>2819</v>
      </c>
      <c r="O38" s="289" t="s">
        <v>2804</v>
      </c>
    </row>
    <row r="39" spans="1:358" x14ac:dyDescent="0.25">
      <c r="A39" s="452" t="s">
        <v>307</v>
      </c>
      <c r="B39" s="456" t="s">
        <v>2765</v>
      </c>
      <c r="C39" s="248">
        <v>37880</v>
      </c>
      <c r="D39" s="245" t="s">
        <v>17</v>
      </c>
      <c r="E39" s="245" t="s">
        <v>138</v>
      </c>
      <c r="F39" s="245" t="s">
        <v>2999</v>
      </c>
      <c r="G39" s="246" t="s">
        <v>2886</v>
      </c>
      <c r="H39" s="245" t="s">
        <v>38</v>
      </c>
      <c r="I39" s="250">
        <v>560</v>
      </c>
      <c r="J39" s="247">
        <v>2023</v>
      </c>
      <c r="K39" s="247">
        <v>577</v>
      </c>
      <c r="L39" s="247">
        <v>699</v>
      </c>
      <c r="M39" s="244"/>
      <c r="N39" s="244"/>
      <c r="O39" s="244"/>
    </row>
    <row r="40" spans="1:358" ht="50.25" customHeight="1" x14ac:dyDescent="0.25">
      <c r="A40" s="452"/>
      <c r="B40" s="456"/>
      <c r="C40" s="248">
        <v>62120</v>
      </c>
      <c r="D40" s="245" t="s">
        <v>17</v>
      </c>
      <c r="E40" s="245" t="s">
        <v>138</v>
      </c>
      <c r="F40" s="245" t="s">
        <v>2827</v>
      </c>
      <c r="G40" s="246" t="s">
        <v>2887</v>
      </c>
      <c r="H40" s="245" t="s">
        <v>38</v>
      </c>
      <c r="I40" s="250">
        <v>1578</v>
      </c>
      <c r="J40" s="247">
        <v>2023</v>
      </c>
      <c r="K40" s="250">
        <v>2645</v>
      </c>
      <c r="L40" s="250">
        <v>2645</v>
      </c>
      <c r="M40" s="245" t="s">
        <v>2828</v>
      </c>
      <c r="N40" s="245" t="s">
        <v>2829</v>
      </c>
      <c r="O40" s="245"/>
    </row>
    <row r="41" spans="1:358" ht="108" x14ac:dyDescent="0.25">
      <c r="A41" s="245" t="s">
        <v>311</v>
      </c>
      <c r="B41" s="253" t="s">
        <v>3123</v>
      </c>
      <c r="C41" s="252">
        <v>0</v>
      </c>
      <c r="D41" s="252">
        <v>0</v>
      </c>
      <c r="E41" s="245" t="s">
        <v>138</v>
      </c>
      <c r="F41" s="245" t="s">
        <v>3007</v>
      </c>
      <c r="G41" s="246" t="s">
        <v>2865</v>
      </c>
      <c r="H41" s="245" t="s">
        <v>2923</v>
      </c>
      <c r="I41" s="250">
        <v>2</v>
      </c>
      <c r="J41" s="247">
        <v>2023</v>
      </c>
      <c r="K41" s="250">
        <v>1</v>
      </c>
      <c r="L41" s="250">
        <v>0</v>
      </c>
      <c r="M41" s="245" t="s">
        <v>2867</v>
      </c>
      <c r="N41" s="245" t="s">
        <v>2840</v>
      </c>
      <c r="O41" s="245" t="s">
        <v>2938</v>
      </c>
    </row>
    <row r="42" spans="1:358" ht="67.5" x14ac:dyDescent="0.25">
      <c r="A42" s="245" t="s">
        <v>317</v>
      </c>
      <c r="B42" s="246" t="s">
        <v>3136</v>
      </c>
      <c r="C42" s="312">
        <v>4903.2</v>
      </c>
      <c r="D42" s="245" t="s">
        <v>17</v>
      </c>
      <c r="E42" s="245" t="s">
        <v>138</v>
      </c>
      <c r="F42" s="245" t="s">
        <v>3007</v>
      </c>
      <c r="G42" s="246" t="s">
        <v>2865</v>
      </c>
      <c r="H42" s="245" t="s">
        <v>2923</v>
      </c>
      <c r="I42" s="250">
        <v>2</v>
      </c>
      <c r="J42" s="247">
        <v>2023</v>
      </c>
      <c r="K42" s="250">
        <v>1</v>
      </c>
      <c r="L42" s="250">
        <v>0</v>
      </c>
      <c r="M42" s="245" t="s">
        <v>2867</v>
      </c>
      <c r="N42" s="245" t="s">
        <v>2840</v>
      </c>
      <c r="O42" s="245" t="s">
        <v>2938</v>
      </c>
    </row>
    <row r="43" spans="1:358" ht="40.5" x14ac:dyDescent="0.25">
      <c r="A43" s="452" t="s">
        <v>911</v>
      </c>
      <c r="B43" s="456" t="s">
        <v>2766</v>
      </c>
      <c r="C43" s="254">
        <v>50</v>
      </c>
      <c r="D43" s="255" t="s">
        <v>17</v>
      </c>
      <c r="E43" s="245" t="s">
        <v>138</v>
      </c>
      <c r="F43" s="255" t="s">
        <v>131</v>
      </c>
      <c r="G43" s="246" t="s">
        <v>2888</v>
      </c>
      <c r="H43" s="245" t="s">
        <v>30</v>
      </c>
      <c r="I43" s="247">
        <v>0</v>
      </c>
      <c r="J43" s="247">
        <v>2022</v>
      </c>
      <c r="K43" s="247">
        <v>1</v>
      </c>
      <c r="L43" s="247">
        <v>0</v>
      </c>
      <c r="M43" s="245" t="s">
        <v>2996</v>
      </c>
      <c r="N43" s="245" t="s">
        <v>2839</v>
      </c>
      <c r="O43" s="245" t="s">
        <v>2936</v>
      </c>
    </row>
    <row r="44" spans="1:358" ht="40.5" x14ac:dyDescent="0.25">
      <c r="A44" s="452"/>
      <c r="B44" s="456"/>
      <c r="C44" s="252">
        <v>0</v>
      </c>
      <c r="D44" s="252">
        <v>0</v>
      </c>
      <c r="E44" s="245" t="s">
        <v>138</v>
      </c>
      <c r="F44" s="245" t="s">
        <v>3007</v>
      </c>
      <c r="G44" s="246" t="s">
        <v>2865</v>
      </c>
      <c r="H44" s="245" t="s">
        <v>2923</v>
      </c>
      <c r="I44" s="250">
        <v>2</v>
      </c>
      <c r="J44" s="247">
        <v>2023</v>
      </c>
      <c r="K44" s="250">
        <v>1</v>
      </c>
      <c r="L44" s="250">
        <v>0</v>
      </c>
      <c r="M44" s="245" t="s">
        <v>2867</v>
      </c>
      <c r="N44" s="245" t="s">
        <v>2840</v>
      </c>
      <c r="O44" s="245" t="s">
        <v>2938</v>
      </c>
    </row>
    <row r="45" spans="1:358" s="302" customFormat="1" ht="45.75" customHeight="1" x14ac:dyDescent="0.25">
      <c r="A45" s="245" t="s">
        <v>921</v>
      </c>
      <c r="B45" s="246" t="s">
        <v>2972</v>
      </c>
      <c r="C45" s="252">
        <v>0</v>
      </c>
      <c r="D45" s="252">
        <v>0</v>
      </c>
      <c r="E45" s="245" t="s">
        <v>138</v>
      </c>
      <c r="F45" s="245" t="s">
        <v>3081</v>
      </c>
      <c r="G45" s="246" t="s">
        <v>3080</v>
      </c>
      <c r="H45" s="245" t="s">
        <v>30</v>
      </c>
      <c r="I45" s="250">
        <v>0</v>
      </c>
      <c r="J45" s="247">
        <v>2023</v>
      </c>
      <c r="K45" s="276">
        <v>340</v>
      </c>
      <c r="L45" s="304">
        <v>240.6</v>
      </c>
      <c r="M45" s="245" t="s">
        <v>3082</v>
      </c>
      <c r="N45" s="245" t="s">
        <v>3083</v>
      </c>
      <c r="O45" s="245" t="s">
        <v>2804</v>
      </c>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c r="DE45" s="234"/>
      <c r="DF45" s="234"/>
      <c r="DG45" s="234"/>
      <c r="DH45" s="234"/>
      <c r="DI45" s="234"/>
      <c r="DJ45" s="234"/>
      <c r="DK45" s="234"/>
      <c r="DL45" s="234"/>
      <c r="DM45" s="234"/>
      <c r="DN45" s="234"/>
      <c r="DO45" s="234"/>
      <c r="DP45" s="234"/>
      <c r="DQ45" s="234"/>
      <c r="DR45" s="234"/>
      <c r="DS45" s="234"/>
      <c r="DT45" s="234"/>
      <c r="DU45" s="234"/>
      <c r="DV45" s="234"/>
      <c r="DW45" s="234"/>
      <c r="DX45" s="234"/>
      <c r="DY45" s="234"/>
      <c r="DZ45" s="234"/>
      <c r="EA45" s="234"/>
      <c r="EB45" s="234"/>
      <c r="EC45" s="234"/>
      <c r="ED45" s="234"/>
      <c r="EE45" s="234"/>
      <c r="EF45" s="234"/>
      <c r="EG45" s="234"/>
      <c r="EH45" s="234"/>
      <c r="EI45" s="234"/>
      <c r="EJ45" s="234"/>
      <c r="EK45" s="234"/>
      <c r="EL45" s="234"/>
      <c r="EM45" s="234"/>
      <c r="EN45" s="234"/>
      <c r="EO45" s="234"/>
      <c r="EP45" s="234"/>
      <c r="EQ45" s="234"/>
      <c r="ER45" s="234"/>
      <c r="ES45" s="234"/>
      <c r="ET45" s="234"/>
      <c r="EU45" s="234"/>
      <c r="EV45" s="234"/>
      <c r="EW45" s="234"/>
      <c r="EX45" s="234"/>
      <c r="EY45" s="234"/>
      <c r="EZ45" s="234"/>
      <c r="FA45" s="234"/>
      <c r="FB45" s="234"/>
      <c r="FC45" s="234"/>
      <c r="FD45" s="234"/>
      <c r="FE45" s="234"/>
      <c r="FF45" s="234"/>
      <c r="FG45" s="234"/>
      <c r="FH45" s="234"/>
      <c r="FI45" s="234"/>
      <c r="FJ45" s="234"/>
      <c r="FK45" s="234"/>
      <c r="FL45" s="234"/>
      <c r="FM45" s="234"/>
      <c r="FN45" s="234"/>
      <c r="FO45" s="234"/>
      <c r="FP45" s="234"/>
      <c r="FQ45" s="234"/>
      <c r="FR45" s="234"/>
      <c r="FS45" s="234"/>
      <c r="FT45" s="234"/>
      <c r="FU45" s="234"/>
      <c r="FV45" s="234"/>
      <c r="FW45" s="234"/>
      <c r="FX45" s="234"/>
      <c r="FY45" s="234"/>
      <c r="FZ45" s="234"/>
      <c r="GA45" s="234"/>
      <c r="GB45" s="234"/>
      <c r="GC45" s="234"/>
      <c r="GD45" s="234"/>
      <c r="GE45" s="234"/>
      <c r="GF45" s="234"/>
      <c r="GG45" s="234"/>
      <c r="GH45" s="234"/>
      <c r="GI45" s="234"/>
      <c r="GJ45" s="234"/>
      <c r="GK45" s="234"/>
      <c r="GL45" s="234"/>
      <c r="GM45" s="234"/>
      <c r="GN45" s="234"/>
      <c r="GO45" s="234"/>
      <c r="GP45" s="234"/>
      <c r="GQ45" s="234"/>
      <c r="GR45" s="234"/>
      <c r="GS45" s="234"/>
      <c r="GT45" s="234"/>
      <c r="GU45" s="234"/>
      <c r="GV45" s="234"/>
      <c r="GW45" s="234"/>
      <c r="GX45" s="234"/>
      <c r="GY45" s="234"/>
      <c r="GZ45" s="234"/>
      <c r="HA45" s="234"/>
      <c r="HB45" s="234"/>
      <c r="HC45" s="234"/>
      <c r="HD45" s="234"/>
      <c r="HE45" s="234"/>
      <c r="HF45" s="234"/>
      <c r="HG45" s="234"/>
      <c r="HH45" s="234"/>
      <c r="HI45" s="234"/>
      <c r="HJ45" s="234"/>
      <c r="HK45" s="234"/>
      <c r="HL45" s="234"/>
      <c r="HM45" s="234"/>
      <c r="HN45" s="234"/>
      <c r="HO45" s="234"/>
      <c r="HP45" s="234"/>
      <c r="HQ45" s="234"/>
      <c r="HR45" s="234"/>
      <c r="HS45" s="234"/>
      <c r="HT45" s="234"/>
      <c r="HU45" s="234"/>
      <c r="HV45" s="234"/>
      <c r="HW45" s="234"/>
      <c r="HX45" s="234"/>
      <c r="HY45" s="234"/>
      <c r="HZ45" s="234"/>
      <c r="IA45" s="234"/>
      <c r="IB45" s="234"/>
      <c r="IC45" s="234"/>
      <c r="ID45" s="234"/>
      <c r="IE45" s="234"/>
      <c r="IF45" s="234"/>
      <c r="IG45" s="234"/>
      <c r="IH45" s="234"/>
      <c r="II45" s="234"/>
      <c r="IJ45" s="234"/>
      <c r="IK45" s="234"/>
      <c r="IL45" s="234"/>
      <c r="IM45" s="234"/>
      <c r="IN45" s="234"/>
      <c r="IO45" s="234"/>
      <c r="IP45" s="234"/>
      <c r="IQ45" s="234"/>
      <c r="IR45" s="234"/>
      <c r="IS45" s="234"/>
      <c r="IT45" s="234"/>
      <c r="IU45" s="234"/>
      <c r="IV45" s="234"/>
      <c r="IW45" s="234"/>
      <c r="IX45" s="234"/>
      <c r="IY45" s="234"/>
      <c r="IZ45" s="234"/>
      <c r="JA45" s="234"/>
      <c r="JB45" s="234"/>
      <c r="JC45" s="234"/>
      <c r="JD45" s="234"/>
      <c r="JE45" s="234"/>
      <c r="JF45" s="234"/>
      <c r="JG45" s="234"/>
      <c r="JH45" s="234"/>
      <c r="JI45" s="234"/>
      <c r="JJ45" s="234"/>
      <c r="JK45" s="234"/>
      <c r="JL45" s="234"/>
      <c r="JM45" s="234"/>
      <c r="JN45" s="234"/>
      <c r="JO45" s="234"/>
      <c r="JP45" s="234"/>
      <c r="JQ45" s="234"/>
      <c r="JR45" s="234"/>
      <c r="JS45" s="234"/>
      <c r="JT45" s="234"/>
      <c r="JU45" s="234"/>
      <c r="JV45" s="234"/>
      <c r="JW45" s="234"/>
      <c r="JX45" s="234"/>
      <c r="JY45" s="234"/>
      <c r="JZ45" s="234"/>
      <c r="KA45" s="234"/>
      <c r="KB45" s="234"/>
      <c r="KC45" s="234"/>
      <c r="KD45" s="234"/>
      <c r="KE45" s="234"/>
      <c r="KF45" s="234"/>
      <c r="KG45" s="234"/>
      <c r="KH45" s="234"/>
      <c r="KI45" s="234"/>
      <c r="KJ45" s="234"/>
      <c r="KK45" s="234"/>
      <c r="KL45" s="234"/>
      <c r="KM45" s="234"/>
      <c r="KN45" s="234"/>
      <c r="KO45" s="234"/>
      <c r="KP45" s="234"/>
      <c r="KQ45" s="234"/>
      <c r="KR45" s="234"/>
      <c r="KS45" s="234"/>
      <c r="KT45" s="234"/>
      <c r="KU45" s="234"/>
      <c r="KV45" s="234"/>
      <c r="KW45" s="234"/>
      <c r="KX45" s="234"/>
      <c r="KY45" s="234"/>
      <c r="KZ45" s="234"/>
      <c r="LA45" s="234"/>
      <c r="LB45" s="234"/>
      <c r="LC45" s="234"/>
      <c r="LD45" s="234"/>
      <c r="LE45" s="234"/>
      <c r="LF45" s="234"/>
      <c r="LG45" s="234"/>
      <c r="LH45" s="234"/>
      <c r="LI45" s="234"/>
      <c r="LJ45" s="234"/>
      <c r="LK45" s="234"/>
      <c r="LL45" s="234"/>
      <c r="LM45" s="234"/>
      <c r="LN45" s="234"/>
      <c r="LO45" s="234"/>
      <c r="LP45" s="234"/>
      <c r="LQ45" s="234"/>
      <c r="LR45" s="234"/>
      <c r="LS45" s="234"/>
      <c r="LT45" s="234"/>
      <c r="LU45" s="234"/>
      <c r="LV45" s="234"/>
      <c r="LW45" s="234"/>
      <c r="LX45" s="234"/>
      <c r="LY45" s="234"/>
      <c r="LZ45" s="234"/>
      <c r="MA45" s="234"/>
      <c r="MB45" s="234"/>
      <c r="MC45" s="234"/>
      <c r="MD45" s="234"/>
      <c r="ME45" s="234"/>
      <c r="MF45" s="234"/>
      <c r="MG45" s="234"/>
      <c r="MH45" s="234"/>
      <c r="MI45" s="234"/>
      <c r="MJ45" s="234"/>
      <c r="MK45" s="234"/>
      <c r="ML45" s="234"/>
      <c r="MM45" s="234"/>
      <c r="MN45" s="234"/>
      <c r="MO45" s="234"/>
      <c r="MP45" s="234"/>
      <c r="MQ45" s="234"/>
      <c r="MR45" s="234"/>
      <c r="MS45" s="234"/>
      <c r="MT45" s="234"/>
    </row>
    <row r="46" spans="1:358" ht="27" x14ac:dyDescent="0.25">
      <c r="A46" s="452" t="s">
        <v>2788</v>
      </c>
      <c r="B46" s="456" t="s">
        <v>2943</v>
      </c>
      <c r="C46" s="457">
        <v>20</v>
      </c>
      <c r="D46" s="459" t="s">
        <v>17</v>
      </c>
      <c r="E46" s="245" t="s">
        <v>138</v>
      </c>
      <c r="F46" s="245" t="s">
        <v>2999</v>
      </c>
      <c r="G46" s="246" t="s">
        <v>2841</v>
      </c>
      <c r="H46" s="245" t="s">
        <v>30</v>
      </c>
      <c r="I46" s="247">
        <v>0</v>
      </c>
      <c r="J46" s="247">
        <v>2023</v>
      </c>
      <c r="K46" s="247">
        <v>1</v>
      </c>
      <c r="L46" s="247">
        <v>1</v>
      </c>
      <c r="M46" s="245" t="s">
        <v>2996</v>
      </c>
      <c r="N46" s="245" t="s">
        <v>2842</v>
      </c>
      <c r="O46" s="245" t="s">
        <v>2804</v>
      </c>
    </row>
    <row r="47" spans="1:358" ht="57.75" customHeight="1" x14ac:dyDescent="0.25">
      <c r="A47" s="452"/>
      <c r="B47" s="456"/>
      <c r="C47" s="457"/>
      <c r="D47" s="459"/>
      <c r="E47" s="245" t="s">
        <v>138</v>
      </c>
      <c r="F47" s="245" t="s">
        <v>3007</v>
      </c>
      <c r="G47" s="246" t="s">
        <v>2865</v>
      </c>
      <c r="H47" s="245" t="s">
        <v>2923</v>
      </c>
      <c r="I47" s="250">
        <v>2</v>
      </c>
      <c r="J47" s="247">
        <v>2023</v>
      </c>
      <c r="K47" s="250">
        <v>1</v>
      </c>
      <c r="L47" s="250">
        <v>1</v>
      </c>
      <c r="M47" s="245" t="s">
        <v>2867</v>
      </c>
      <c r="N47" s="245" t="s">
        <v>2840</v>
      </c>
      <c r="O47" s="245" t="s">
        <v>2938</v>
      </c>
    </row>
    <row r="48" spans="1:358" ht="63" customHeight="1" x14ac:dyDescent="0.25">
      <c r="A48" s="245" t="s">
        <v>2789</v>
      </c>
      <c r="B48" s="246" t="s">
        <v>2944</v>
      </c>
      <c r="C48" s="252">
        <v>0</v>
      </c>
      <c r="D48" s="252">
        <v>0</v>
      </c>
      <c r="E48" s="245" t="s">
        <v>138</v>
      </c>
      <c r="F48" s="245" t="s">
        <v>3007</v>
      </c>
      <c r="G48" s="246" t="s">
        <v>2865</v>
      </c>
      <c r="H48" s="245" t="s">
        <v>2923</v>
      </c>
      <c r="I48" s="250">
        <v>2</v>
      </c>
      <c r="J48" s="247">
        <v>2023</v>
      </c>
      <c r="K48" s="250">
        <v>1</v>
      </c>
      <c r="L48" s="250">
        <v>0</v>
      </c>
      <c r="M48" s="245" t="s">
        <v>2867</v>
      </c>
      <c r="N48" s="245" t="s">
        <v>2840</v>
      </c>
      <c r="O48" s="245" t="s">
        <v>2938</v>
      </c>
    </row>
    <row r="49" spans="1:15" ht="49.5" customHeight="1" x14ac:dyDescent="0.25">
      <c r="A49" s="245" t="s">
        <v>655</v>
      </c>
      <c r="B49" s="246" t="s">
        <v>3087</v>
      </c>
      <c r="C49" s="252">
        <v>0</v>
      </c>
      <c r="D49" s="252">
        <v>0</v>
      </c>
      <c r="E49" s="245" t="s">
        <v>138</v>
      </c>
      <c r="F49" s="245" t="s">
        <v>3007</v>
      </c>
      <c r="G49" s="246" t="s">
        <v>2865</v>
      </c>
      <c r="H49" s="245" t="s">
        <v>2923</v>
      </c>
      <c r="I49" s="250">
        <v>2</v>
      </c>
      <c r="J49" s="247">
        <v>2023</v>
      </c>
      <c r="K49" s="250">
        <v>1</v>
      </c>
      <c r="L49" s="250">
        <v>0</v>
      </c>
      <c r="M49" s="245" t="s">
        <v>2867</v>
      </c>
      <c r="N49" s="245" t="s">
        <v>2840</v>
      </c>
      <c r="O49" s="245" t="s">
        <v>2938</v>
      </c>
    </row>
    <row r="50" spans="1:15" ht="40.5" x14ac:dyDescent="0.25">
      <c r="A50" s="289">
        <v>2.2999999999999998</v>
      </c>
      <c r="B50" s="290" t="s">
        <v>2767</v>
      </c>
      <c r="C50" s="291">
        <f>SUM(C52:C66)</f>
        <v>851</v>
      </c>
      <c r="D50" s="289"/>
      <c r="E50" s="289" t="s">
        <v>3003</v>
      </c>
      <c r="F50" s="289" t="s">
        <v>3016</v>
      </c>
      <c r="G50" s="290" t="s">
        <v>2894</v>
      </c>
      <c r="H50" s="289" t="s">
        <v>2923</v>
      </c>
      <c r="I50" s="293">
        <v>2</v>
      </c>
      <c r="J50" s="294">
        <v>2023</v>
      </c>
      <c r="K50" s="293">
        <v>1</v>
      </c>
      <c r="L50" s="293">
        <v>0</v>
      </c>
      <c r="M50" s="289" t="s">
        <v>2867</v>
      </c>
      <c r="N50" s="289" t="s">
        <v>2840</v>
      </c>
      <c r="O50" s="289" t="s">
        <v>2938</v>
      </c>
    </row>
    <row r="51" spans="1:15" ht="54" x14ac:dyDescent="0.25">
      <c r="A51" s="255" t="s">
        <v>325</v>
      </c>
      <c r="B51" s="310" t="s">
        <v>3126</v>
      </c>
      <c r="C51" s="252">
        <v>0</v>
      </c>
      <c r="D51" s="252">
        <v>0</v>
      </c>
      <c r="E51" s="309" t="s">
        <v>3004</v>
      </c>
      <c r="F51" s="309" t="s">
        <v>3005</v>
      </c>
      <c r="G51" s="310" t="s">
        <v>2865</v>
      </c>
      <c r="H51" s="309" t="s">
        <v>2923</v>
      </c>
      <c r="I51" s="250">
        <v>2</v>
      </c>
      <c r="J51" s="311">
        <v>2023</v>
      </c>
      <c r="K51" s="250">
        <v>1</v>
      </c>
      <c r="L51" s="250">
        <v>0</v>
      </c>
      <c r="M51" s="309" t="s">
        <v>2867</v>
      </c>
      <c r="N51" s="309" t="s">
        <v>2840</v>
      </c>
      <c r="O51" s="309" t="s">
        <v>2936</v>
      </c>
    </row>
    <row r="52" spans="1:15" ht="63" customHeight="1" x14ac:dyDescent="0.25">
      <c r="A52" s="452" t="s">
        <v>328</v>
      </c>
      <c r="B52" s="456" t="s">
        <v>3139</v>
      </c>
      <c r="C52" s="457">
        <v>15</v>
      </c>
      <c r="D52" s="461" t="s">
        <v>17</v>
      </c>
      <c r="E52" s="245" t="s">
        <v>3004</v>
      </c>
      <c r="F52" s="245" t="s">
        <v>3017</v>
      </c>
      <c r="G52" s="246" t="s">
        <v>2924</v>
      </c>
      <c r="H52" s="245" t="s">
        <v>2923</v>
      </c>
      <c r="I52" s="247">
        <v>0</v>
      </c>
      <c r="J52" s="247">
        <v>2022</v>
      </c>
      <c r="K52" s="247">
        <v>1</v>
      </c>
      <c r="L52" s="247">
        <v>1</v>
      </c>
      <c r="M52" s="245" t="s">
        <v>2892</v>
      </c>
      <c r="N52" s="245" t="s">
        <v>37</v>
      </c>
      <c r="O52" s="245" t="s">
        <v>2804</v>
      </c>
    </row>
    <row r="53" spans="1:15" ht="27" x14ac:dyDescent="0.25">
      <c r="A53" s="453"/>
      <c r="B53" s="456"/>
      <c r="C53" s="460"/>
      <c r="D53" s="461"/>
      <c r="E53" s="245" t="s">
        <v>3004</v>
      </c>
      <c r="F53" s="245" t="s">
        <v>3017</v>
      </c>
      <c r="G53" s="253" t="s">
        <v>3084</v>
      </c>
      <c r="H53" s="255" t="s">
        <v>30</v>
      </c>
      <c r="I53" s="257">
        <v>0</v>
      </c>
      <c r="J53" s="257">
        <v>2023</v>
      </c>
      <c r="K53" s="257">
        <v>1</v>
      </c>
      <c r="L53" s="257">
        <v>3</v>
      </c>
      <c r="M53" s="255" t="s">
        <v>2824</v>
      </c>
      <c r="N53" s="245" t="s">
        <v>37</v>
      </c>
      <c r="O53" s="245" t="s">
        <v>2804</v>
      </c>
    </row>
    <row r="54" spans="1:15" ht="27" x14ac:dyDescent="0.25">
      <c r="A54" s="453"/>
      <c r="B54" s="456"/>
      <c r="C54" s="460"/>
      <c r="D54" s="461"/>
      <c r="E54" s="245" t="s">
        <v>3004</v>
      </c>
      <c r="F54" s="245" t="s">
        <v>3017</v>
      </c>
      <c r="G54" s="253" t="s">
        <v>2825</v>
      </c>
      <c r="H54" s="255" t="s">
        <v>30</v>
      </c>
      <c r="I54" s="257">
        <v>0</v>
      </c>
      <c r="J54" s="257">
        <v>2023</v>
      </c>
      <c r="K54" s="257">
        <v>3</v>
      </c>
      <c r="L54" s="257">
        <v>5</v>
      </c>
      <c r="M54" s="245" t="s">
        <v>2892</v>
      </c>
      <c r="N54" s="245" t="s">
        <v>37</v>
      </c>
      <c r="O54" s="245" t="s">
        <v>2804</v>
      </c>
    </row>
    <row r="55" spans="1:15" ht="40.5" x14ac:dyDescent="0.25">
      <c r="A55" s="452" t="s">
        <v>331</v>
      </c>
      <c r="B55" s="456" t="s">
        <v>3140</v>
      </c>
      <c r="C55" s="252">
        <v>0</v>
      </c>
      <c r="D55" s="252">
        <v>0</v>
      </c>
      <c r="E55" s="245" t="s">
        <v>3004</v>
      </c>
      <c r="F55" s="245" t="s">
        <v>3005</v>
      </c>
      <c r="G55" s="246" t="s">
        <v>2865</v>
      </c>
      <c r="H55" s="245" t="s">
        <v>2923</v>
      </c>
      <c r="I55" s="250">
        <v>2</v>
      </c>
      <c r="J55" s="247">
        <v>2023</v>
      </c>
      <c r="K55" s="250">
        <v>1</v>
      </c>
      <c r="L55" s="250">
        <v>0</v>
      </c>
      <c r="M55" s="245" t="s">
        <v>2867</v>
      </c>
      <c r="N55" s="245" t="s">
        <v>2840</v>
      </c>
      <c r="O55" s="245" t="s">
        <v>2938</v>
      </c>
    </row>
    <row r="56" spans="1:15" ht="27" x14ac:dyDescent="0.25">
      <c r="A56" s="452"/>
      <c r="B56" s="456"/>
      <c r="C56" s="252">
        <v>0</v>
      </c>
      <c r="D56" s="252">
        <v>0</v>
      </c>
      <c r="E56" s="245" t="s">
        <v>3004</v>
      </c>
      <c r="F56" s="245" t="s">
        <v>2794</v>
      </c>
      <c r="G56" s="253" t="s">
        <v>2820</v>
      </c>
      <c r="H56" s="255" t="s">
        <v>30</v>
      </c>
      <c r="I56" s="257">
        <v>1</v>
      </c>
      <c r="J56" s="257">
        <v>2023</v>
      </c>
      <c r="K56" s="257">
        <v>5</v>
      </c>
      <c r="L56" s="257">
        <v>10</v>
      </c>
      <c r="M56" s="255" t="s">
        <v>2821</v>
      </c>
      <c r="N56" s="255" t="s">
        <v>37</v>
      </c>
      <c r="O56" s="245" t="s">
        <v>2804</v>
      </c>
    </row>
    <row r="57" spans="1:15" ht="27" x14ac:dyDescent="0.25">
      <c r="A57" s="452"/>
      <c r="B57" s="456"/>
      <c r="C57" s="252">
        <v>0</v>
      </c>
      <c r="D57" s="252">
        <v>0</v>
      </c>
      <c r="E57" s="245" t="s">
        <v>3004</v>
      </c>
      <c r="F57" s="245"/>
      <c r="G57" s="253" t="s">
        <v>2822</v>
      </c>
      <c r="H57" s="255" t="s">
        <v>18</v>
      </c>
      <c r="I57" s="257">
        <v>7</v>
      </c>
      <c r="J57" s="257">
        <v>2023</v>
      </c>
      <c r="K57" s="257">
        <v>4</v>
      </c>
      <c r="L57" s="257">
        <v>3</v>
      </c>
      <c r="M57" s="255" t="s">
        <v>2823</v>
      </c>
      <c r="N57" s="255" t="s">
        <v>37</v>
      </c>
      <c r="O57" s="245" t="s">
        <v>2804</v>
      </c>
    </row>
    <row r="58" spans="1:15" ht="54" x14ac:dyDescent="0.25">
      <c r="A58" s="245" t="s">
        <v>1302</v>
      </c>
      <c r="B58" s="253" t="s">
        <v>3141</v>
      </c>
      <c r="C58" s="252">
        <v>0</v>
      </c>
      <c r="D58" s="252">
        <v>0</v>
      </c>
      <c r="E58" s="255" t="s">
        <v>138</v>
      </c>
      <c r="F58" s="245" t="s">
        <v>3004</v>
      </c>
      <c r="G58" s="253" t="s">
        <v>2973</v>
      </c>
      <c r="H58" s="245" t="s">
        <v>2923</v>
      </c>
      <c r="I58" s="257">
        <v>2</v>
      </c>
      <c r="J58" s="257">
        <v>2023</v>
      </c>
      <c r="K58" s="257">
        <v>1</v>
      </c>
      <c r="L58" s="257">
        <v>0</v>
      </c>
      <c r="M58" s="255" t="s">
        <v>900</v>
      </c>
      <c r="N58" s="245" t="s">
        <v>37</v>
      </c>
      <c r="O58" s="245" t="s">
        <v>2804</v>
      </c>
    </row>
    <row r="59" spans="1:15" ht="40.5" x14ac:dyDescent="0.25">
      <c r="A59" s="452" t="s">
        <v>1304</v>
      </c>
      <c r="B59" s="456" t="s">
        <v>3142</v>
      </c>
      <c r="C59" s="252">
        <v>0</v>
      </c>
      <c r="D59" s="252">
        <v>0</v>
      </c>
      <c r="E59" s="245" t="s">
        <v>3004</v>
      </c>
      <c r="F59" s="245"/>
      <c r="G59" s="253" t="s">
        <v>2826</v>
      </c>
      <c r="H59" s="255" t="s">
        <v>30</v>
      </c>
      <c r="I59" s="257" t="s">
        <v>2818</v>
      </c>
      <c r="J59" s="257">
        <v>2023</v>
      </c>
      <c r="K59" s="257">
        <v>2</v>
      </c>
      <c r="L59" s="257">
        <v>4</v>
      </c>
      <c r="M59" s="255" t="s">
        <v>900</v>
      </c>
      <c r="N59" s="245" t="s">
        <v>37</v>
      </c>
      <c r="O59" s="245" t="s">
        <v>2804</v>
      </c>
    </row>
    <row r="60" spans="1:15" ht="51" customHeight="1" x14ac:dyDescent="0.25">
      <c r="A60" s="452"/>
      <c r="B60" s="456"/>
      <c r="C60" s="252">
        <v>0</v>
      </c>
      <c r="D60" s="252">
        <v>0</v>
      </c>
      <c r="E60" s="245" t="s">
        <v>3004</v>
      </c>
      <c r="F60" s="245"/>
      <c r="G60" s="253" t="s">
        <v>2891</v>
      </c>
      <c r="H60" s="255" t="s">
        <v>30</v>
      </c>
      <c r="I60" s="257">
        <v>2</v>
      </c>
      <c r="J60" s="257">
        <v>2023</v>
      </c>
      <c r="K60" s="257">
        <v>4</v>
      </c>
      <c r="L60" s="257">
        <v>12</v>
      </c>
      <c r="M60" s="255" t="s">
        <v>900</v>
      </c>
      <c r="N60" s="255" t="s">
        <v>2892</v>
      </c>
      <c r="O60" s="245" t="s">
        <v>2804</v>
      </c>
    </row>
    <row r="61" spans="1:15" ht="51" customHeight="1" x14ac:dyDescent="0.25">
      <c r="A61" s="245" t="s">
        <v>3095</v>
      </c>
      <c r="B61" s="246" t="s">
        <v>3143</v>
      </c>
      <c r="C61" s="252">
        <v>0</v>
      </c>
      <c r="D61" s="252">
        <v>0</v>
      </c>
      <c r="E61" s="245" t="s">
        <v>3004</v>
      </c>
      <c r="F61" s="245" t="s">
        <v>3005</v>
      </c>
      <c r="G61" s="246" t="s">
        <v>2865</v>
      </c>
      <c r="H61" s="245" t="s">
        <v>2923</v>
      </c>
      <c r="I61" s="250">
        <v>2</v>
      </c>
      <c r="J61" s="247">
        <v>2023</v>
      </c>
      <c r="K61" s="250">
        <v>1</v>
      </c>
      <c r="L61" s="250">
        <v>0</v>
      </c>
      <c r="M61" s="245" t="s">
        <v>2867</v>
      </c>
      <c r="N61" s="245" t="s">
        <v>2840</v>
      </c>
      <c r="O61" s="245" t="s">
        <v>2938</v>
      </c>
    </row>
    <row r="62" spans="1:15" ht="40.5" x14ac:dyDescent="0.25">
      <c r="A62" s="452" t="s">
        <v>549</v>
      </c>
      <c r="B62" s="456" t="s">
        <v>3144</v>
      </c>
      <c r="C62" s="252">
        <v>0</v>
      </c>
      <c r="D62" s="252">
        <v>0</v>
      </c>
      <c r="E62" s="245" t="s">
        <v>3004</v>
      </c>
      <c r="F62" s="245" t="s">
        <v>3005</v>
      </c>
      <c r="G62" s="246" t="s">
        <v>2865</v>
      </c>
      <c r="H62" s="245" t="s">
        <v>2923</v>
      </c>
      <c r="I62" s="250">
        <v>2</v>
      </c>
      <c r="J62" s="247">
        <v>2023</v>
      </c>
      <c r="K62" s="250">
        <v>1</v>
      </c>
      <c r="L62" s="250">
        <v>0</v>
      </c>
      <c r="M62" s="245" t="s">
        <v>2867</v>
      </c>
      <c r="N62" s="245" t="s">
        <v>2840</v>
      </c>
      <c r="O62" s="245" t="s">
        <v>2938</v>
      </c>
    </row>
    <row r="63" spans="1:15" ht="48.75" customHeight="1" x14ac:dyDescent="0.25">
      <c r="A63" s="452"/>
      <c r="B63" s="456"/>
      <c r="C63" s="248">
        <v>300</v>
      </c>
      <c r="D63" s="255" t="s">
        <v>17</v>
      </c>
      <c r="E63" s="245" t="s">
        <v>3004</v>
      </c>
      <c r="F63" s="245"/>
      <c r="G63" s="253" t="s">
        <v>2893</v>
      </c>
      <c r="H63" s="255" t="s">
        <v>30</v>
      </c>
      <c r="I63" s="257" t="s">
        <v>2818</v>
      </c>
      <c r="J63" s="257">
        <v>2023</v>
      </c>
      <c r="K63" s="257">
        <v>1</v>
      </c>
      <c r="L63" s="257">
        <v>1</v>
      </c>
      <c r="M63" s="255" t="s">
        <v>2819</v>
      </c>
      <c r="N63" s="245" t="s">
        <v>37</v>
      </c>
      <c r="O63" s="245" t="s">
        <v>2938</v>
      </c>
    </row>
    <row r="64" spans="1:15" ht="81.75" customHeight="1" x14ac:dyDescent="0.25">
      <c r="A64" s="245" t="s">
        <v>3124</v>
      </c>
      <c r="B64" s="246" t="s">
        <v>3145</v>
      </c>
      <c r="C64" s="254">
        <v>36</v>
      </c>
      <c r="D64" s="255" t="s">
        <v>17</v>
      </c>
      <c r="E64" s="255" t="s">
        <v>138</v>
      </c>
      <c r="F64" s="259"/>
      <c r="G64" s="253" t="s">
        <v>2981</v>
      </c>
      <c r="H64" s="245" t="s">
        <v>2923</v>
      </c>
      <c r="I64" s="257">
        <v>2</v>
      </c>
      <c r="J64" s="257">
        <v>2023</v>
      </c>
      <c r="K64" s="257">
        <v>1</v>
      </c>
      <c r="L64" s="257">
        <v>0</v>
      </c>
      <c r="M64" s="245" t="s">
        <v>3034</v>
      </c>
      <c r="N64" s="245" t="s">
        <v>37</v>
      </c>
      <c r="O64" s="245" t="s">
        <v>2804</v>
      </c>
    </row>
    <row r="65" spans="1:15" ht="59.25" customHeight="1" x14ac:dyDescent="0.25">
      <c r="A65" s="245" t="s">
        <v>3098</v>
      </c>
      <c r="B65" s="246" t="s">
        <v>3146</v>
      </c>
      <c r="C65" s="254">
        <v>500</v>
      </c>
      <c r="D65" s="255" t="s">
        <v>17</v>
      </c>
      <c r="E65" s="255" t="s">
        <v>3008</v>
      </c>
      <c r="F65" s="255" t="s">
        <v>104</v>
      </c>
      <c r="G65" s="253" t="s">
        <v>2990</v>
      </c>
      <c r="H65" s="255" t="s">
        <v>30</v>
      </c>
      <c r="I65" s="257">
        <v>2</v>
      </c>
      <c r="J65" s="257">
        <v>2023</v>
      </c>
      <c r="K65" s="257">
        <v>3</v>
      </c>
      <c r="L65" s="257">
        <v>4</v>
      </c>
      <c r="M65" s="255" t="s">
        <v>3035</v>
      </c>
      <c r="N65" s="255" t="s">
        <v>37</v>
      </c>
      <c r="O65" s="255" t="s">
        <v>2804</v>
      </c>
    </row>
    <row r="66" spans="1:15" ht="45" customHeight="1" x14ac:dyDescent="0.25">
      <c r="A66" s="245" t="s">
        <v>3125</v>
      </c>
      <c r="B66" s="246" t="s">
        <v>3147</v>
      </c>
      <c r="C66" s="252">
        <v>0</v>
      </c>
      <c r="D66" s="252">
        <v>0</v>
      </c>
      <c r="E66" s="245" t="s">
        <v>138</v>
      </c>
      <c r="F66" s="245" t="s">
        <v>3007</v>
      </c>
      <c r="G66" s="246" t="s">
        <v>2865</v>
      </c>
      <c r="H66" s="245" t="s">
        <v>2923</v>
      </c>
      <c r="I66" s="250">
        <v>2</v>
      </c>
      <c r="J66" s="247">
        <v>2023</v>
      </c>
      <c r="K66" s="250">
        <v>1</v>
      </c>
      <c r="L66" s="250">
        <v>0</v>
      </c>
      <c r="M66" s="245" t="s">
        <v>2867</v>
      </c>
      <c r="N66" s="245" t="s">
        <v>2840</v>
      </c>
      <c r="O66" s="245" t="s">
        <v>2938</v>
      </c>
    </row>
    <row r="67" spans="1:15" ht="40.5" x14ac:dyDescent="0.25">
      <c r="A67" s="278">
        <v>3</v>
      </c>
      <c r="B67" s="279" t="s">
        <v>2945</v>
      </c>
      <c r="C67" s="280">
        <f>SUM(C68+C80)</f>
        <v>45360</v>
      </c>
      <c r="D67" s="278" t="s">
        <v>17</v>
      </c>
      <c r="E67" s="278" t="s">
        <v>138</v>
      </c>
      <c r="F67" s="278" t="s">
        <v>2999</v>
      </c>
      <c r="G67" s="279" t="s">
        <v>2807</v>
      </c>
      <c r="H67" s="278" t="s">
        <v>2796</v>
      </c>
      <c r="I67" s="284">
        <v>5.3</v>
      </c>
      <c r="J67" s="282">
        <v>2022</v>
      </c>
      <c r="K67" s="285">
        <v>8</v>
      </c>
      <c r="L67" s="285">
        <v>8.5</v>
      </c>
      <c r="M67" s="278" t="s">
        <v>159</v>
      </c>
      <c r="N67" s="278" t="s">
        <v>2803</v>
      </c>
      <c r="O67" s="278" t="s">
        <v>2804</v>
      </c>
    </row>
    <row r="68" spans="1:15" s="270" customFormat="1" ht="40.5" x14ac:dyDescent="0.25">
      <c r="A68" s="289">
        <v>3.1</v>
      </c>
      <c r="B68" s="290" t="s">
        <v>3105</v>
      </c>
      <c r="C68" s="298">
        <f>SUM(C69:C79)</f>
        <v>45076</v>
      </c>
      <c r="D68" s="289" t="s">
        <v>17</v>
      </c>
      <c r="E68" s="289" t="s">
        <v>138</v>
      </c>
      <c r="F68" s="289" t="s">
        <v>3006</v>
      </c>
      <c r="G68" s="290" t="s">
        <v>2864</v>
      </c>
      <c r="H68" s="289" t="s">
        <v>2847</v>
      </c>
      <c r="I68" s="294">
        <v>10</v>
      </c>
      <c r="J68" s="294">
        <v>2023</v>
      </c>
      <c r="K68" s="294">
        <v>50</v>
      </c>
      <c r="L68" s="294">
        <v>60</v>
      </c>
      <c r="M68" s="289" t="s">
        <v>3038</v>
      </c>
      <c r="N68" s="289" t="s">
        <v>2851</v>
      </c>
      <c r="O68" s="289" t="s">
        <v>2799</v>
      </c>
    </row>
    <row r="69" spans="1:15" ht="81" x14ac:dyDescent="0.25">
      <c r="A69" s="245" t="s">
        <v>367</v>
      </c>
      <c r="B69" s="246" t="s">
        <v>2768</v>
      </c>
      <c r="C69" s="251">
        <v>120</v>
      </c>
      <c r="D69" s="245" t="s">
        <v>17</v>
      </c>
      <c r="E69" s="245" t="s">
        <v>138</v>
      </c>
      <c r="F69" s="245" t="s">
        <v>131</v>
      </c>
      <c r="G69" s="246" t="s">
        <v>2925</v>
      </c>
      <c r="H69" s="245" t="s">
        <v>2923</v>
      </c>
      <c r="I69" s="247">
        <v>2</v>
      </c>
      <c r="J69" s="247">
        <v>2023</v>
      </c>
      <c r="K69" s="247">
        <v>1</v>
      </c>
      <c r="L69" s="247">
        <v>0</v>
      </c>
      <c r="M69" s="245" t="s">
        <v>3034</v>
      </c>
      <c r="N69" s="245" t="s">
        <v>37</v>
      </c>
      <c r="O69" s="245" t="s">
        <v>2804</v>
      </c>
    </row>
    <row r="70" spans="1:15" ht="48" customHeight="1" x14ac:dyDescent="0.25">
      <c r="A70" s="245" t="s">
        <v>372</v>
      </c>
      <c r="B70" s="246" t="s">
        <v>2790</v>
      </c>
      <c r="C70" s="251">
        <v>650</v>
      </c>
      <c r="D70" s="245" t="s">
        <v>17</v>
      </c>
      <c r="E70" s="245" t="s">
        <v>138</v>
      </c>
      <c r="F70" s="245" t="s">
        <v>131</v>
      </c>
      <c r="G70" s="246" t="s">
        <v>2845</v>
      </c>
      <c r="H70" s="245" t="s">
        <v>2846</v>
      </c>
      <c r="I70" s="247">
        <v>0</v>
      </c>
      <c r="J70" s="247">
        <v>2023</v>
      </c>
      <c r="K70" s="247">
        <v>5</v>
      </c>
      <c r="L70" s="247">
        <v>9</v>
      </c>
      <c r="M70" s="245" t="s">
        <v>3034</v>
      </c>
      <c r="N70" s="245" t="s">
        <v>37</v>
      </c>
      <c r="O70" s="245" t="s">
        <v>2804</v>
      </c>
    </row>
    <row r="71" spans="1:15" ht="140.25" customHeight="1" x14ac:dyDescent="0.25">
      <c r="A71" s="245" t="s">
        <v>378</v>
      </c>
      <c r="B71" s="246" t="s">
        <v>2791</v>
      </c>
      <c r="C71" s="252">
        <v>0</v>
      </c>
      <c r="D71" s="252">
        <v>0</v>
      </c>
      <c r="E71" s="245" t="s">
        <v>138</v>
      </c>
      <c r="F71" s="245" t="s">
        <v>3007</v>
      </c>
      <c r="G71" s="246" t="s">
        <v>2865</v>
      </c>
      <c r="H71" s="245" t="s">
        <v>2923</v>
      </c>
      <c r="I71" s="250">
        <v>2</v>
      </c>
      <c r="J71" s="247">
        <v>2023</v>
      </c>
      <c r="K71" s="250">
        <v>1</v>
      </c>
      <c r="L71" s="250">
        <v>0</v>
      </c>
      <c r="M71" s="245" t="s">
        <v>2867</v>
      </c>
      <c r="N71" s="245" t="s">
        <v>2840</v>
      </c>
      <c r="O71" s="245" t="s">
        <v>2938</v>
      </c>
    </row>
    <row r="72" spans="1:15" ht="65.25" customHeight="1" x14ac:dyDescent="0.25">
      <c r="A72" s="245" t="s">
        <v>2974</v>
      </c>
      <c r="B72" s="246" t="s">
        <v>3100</v>
      </c>
      <c r="C72" s="252">
        <v>840</v>
      </c>
      <c r="D72" s="252">
        <v>0</v>
      </c>
      <c r="E72" s="245" t="s">
        <v>138</v>
      </c>
      <c r="F72" s="245" t="s">
        <v>2999</v>
      </c>
      <c r="G72" s="246" t="s">
        <v>2896</v>
      </c>
      <c r="H72" s="245" t="s">
        <v>18</v>
      </c>
      <c r="I72" s="247">
        <v>80</v>
      </c>
      <c r="J72" s="247">
        <v>2023</v>
      </c>
      <c r="K72" s="247">
        <v>90</v>
      </c>
      <c r="L72" s="247">
        <v>100</v>
      </c>
      <c r="M72" s="245" t="s">
        <v>2991</v>
      </c>
      <c r="N72" s="245" t="s">
        <v>2815</v>
      </c>
      <c r="O72" s="245" t="s">
        <v>2804</v>
      </c>
    </row>
    <row r="73" spans="1:15" ht="76.5" customHeight="1" x14ac:dyDescent="0.25">
      <c r="A73" s="245" t="s">
        <v>2975</v>
      </c>
      <c r="B73" s="246" t="s">
        <v>3128</v>
      </c>
      <c r="C73" s="260">
        <v>27000</v>
      </c>
      <c r="D73" s="245" t="s">
        <v>17</v>
      </c>
      <c r="E73" s="245" t="s">
        <v>138</v>
      </c>
      <c r="F73" s="245" t="s">
        <v>3018</v>
      </c>
      <c r="G73" s="246" t="s">
        <v>2897</v>
      </c>
      <c r="H73" s="245" t="s">
        <v>2923</v>
      </c>
      <c r="I73" s="247">
        <v>2</v>
      </c>
      <c r="J73" s="247">
        <v>2023</v>
      </c>
      <c r="K73" s="247">
        <v>1</v>
      </c>
      <c r="L73" s="247">
        <v>0</v>
      </c>
      <c r="M73" s="245" t="s">
        <v>3034</v>
      </c>
      <c r="N73" s="245" t="s">
        <v>37</v>
      </c>
      <c r="O73" s="245" t="s">
        <v>2804</v>
      </c>
    </row>
    <row r="74" spans="1:15" ht="67.5" x14ac:dyDescent="0.25">
      <c r="A74" s="245" t="s">
        <v>2976</v>
      </c>
      <c r="B74" s="246" t="s">
        <v>2977</v>
      </c>
      <c r="C74" s="251">
        <v>13500</v>
      </c>
      <c r="D74" s="245" t="s">
        <v>2848</v>
      </c>
      <c r="E74" s="245" t="s">
        <v>138</v>
      </c>
      <c r="F74" s="245" t="s">
        <v>2849</v>
      </c>
      <c r="G74" s="246" t="s">
        <v>2898</v>
      </c>
      <c r="H74" s="245" t="s">
        <v>18</v>
      </c>
      <c r="I74" s="247">
        <v>56</v>
      </c>
      <c r="J74" s="247">
        <v>2023</v>
      </c>
      <c r="K74" s="247">
        <v>100</v>
      </c>
      <c r="L74" s="247">
        <v>100</v>
      </c>
      <c r="M74" s="245" t="s">
        <v>2850</v>
      </c>
      <c r="N74" s="245" t="s">
        <v>2851</v>
      </c>
      <c r="O74" s="245" t="s">
        <v>2804</v>
      </c>
    </row>
    <row r="75" spans="1:15" ht="67.5" customHeight="1" x14ac:dyDescent="0.25">
      <c r="A75" s="255" t="s">
        <v>2978</v>
      </c>
      <c r="B75" s="246" t="s">
        <v>2979</v>
      </c>
      <c r="C75" s="251">
        <v>840</v>
      </c>
      <c r="D75" s="245" t="s">
        <v>17</v>
      </c>
      <c r="E75" s="245" t="s">
        <v>138</v>
      </c>
      <c r="F75" s="245" t="s">
        <v>2999</v>
      </c>
      <c r="G75" s="246" t="s">
        <v>2899</v>
      </c>
      <c r="H75" s="245" t="s">
        <v>2900</v>
      </c>
      <c r="I75" s="247">
        <v>0</v>
      </c>
      <c r="J75" s="247">
        <v>2023</v>
      </c>
      <c r="K75" s="247">
        <v>800</v>
      </c>
      <c r="L75" s="247">
        <v>200</v>
      </c>
      <c r="M75" s="245" t="s">
        <v>3034</v>
      </c>
      <c r="N75" s="245" t="s">
        <v>37</v>
      </c>
      <c r="O75" s="245" t="s">
        <v>2804</v>
      </c>
    </row>
    <row r="76" spans="1:15" ht="99" customHeight="1" x14ac:dyDescent="0.25">
      <c r="A76" s="245" t="s">
        <v>70</v>
      </c>
      <c r="B76" s="246" t="s">
        <v>2770</v>
      </c>
      <c r="C76" s="251">
        <v>516</v>
      </c>
      <c r="D76" s="245" t="s">
        <v>17</v>
      </c>
      <c r="E76" s="245" t="s">
        <v>138</v>
      </c>
      <c r="F76" s="245" t="s">
        <v>2999</v>
      </c>
      <c r="G76" s="246" t="s">
        <v>2852</v>
      </c>
      <c r="H76" s="245" t="s">
        <v>18</v>
      </c>
      <c r="I76" s="247">
        <v>0</v>
      </c>
      <c r="J76" s="247">
        <v>2023</v>
      </c>
      <c r="K76" s="247">
        <v>50</v>
      </c>
      <c r="L76" s="247">
        <v>70</v>
      </c>
      <c r="M76" s="245" t="s">
        <v>2853</v>
      </c>
      <c r="N76" s="245" t="s">
        <v>2854</v>
      </c>
      <c r="O76" s="245" t="s">
        <v>2804</v>
      </c>
    </row>
    <row r="77" spans="1:15" ht="59.25" customHeight="1" x14ac:dyDescent="0.25">
      <c r="A77" s="245" t="s">
        <v>2927</v>
      </c>
      <c r="B77" s="308" t="s">
        <v>3117</v>
      </c>
      <c r="C77" s="307">
        <v>500</v>
      </c>
      <c r="D77" s="60" t="s">
        <v>3113</v>
      </c>
      <c r="E77" s="60" t="s">
        <v>3114</v>
      </c>
      <c r="F77" s="60" t="s">
        <v>3115</v>
      </c>
      <c r="G77" s="60" t="s">
        <v>3116</v>
      </c>
      <c r="H77" s="60" t="s">
        <v>2796</v>
      </c>
      <c r="I77" s="93">
        <v>3</v>
      </c>
      <c r="J77" s="93">
        <v>2023</v>
      </c>
      <c r="K77" s="93">
        <v>5</v>
      </c>
      <c r="L77" s="93">
        <v>7</v>
      </c>
      <c r="M77" s="93" t="s">
        <v>3034</v>
      </c>
      <c r="N77" s="93" t="s">
        <v>37</v>
      </c>
      <c r="O77" s="93" t="s">
        <v>2804</v>
      </c>
    </row>
    <row r="78" spans="1:15" ht="81" x14ac:dyDescent="0.25">
      <c r="A78" s="245" t="s">
        <v>2926</v>
      </c>
      <c r="B78" s="246" t="s">
        <v>3148</v>
      </c>
      <c r="C78" s="254">
        <v>150</v>
      </c>
      <c r="D78" s="255" t="s">
        <v>17</v>
      </c>
      <c r="E78" s="245" t="s">
        <v>138</v>
      </c>
      <c r="F78" s="245" t="s">
        <v>2999</v>
      </c>
      <c r="G78" s="253" t="s">
        <v>2901</v>
      </c>
      <c r="H78" s="245" t="s">
        <v>2923</v>
      </c>
      <c r="I78" s="256">
        <v>2</v>
      </c>
      <c r="J78" s="257">
        <v>2022</v>
      </c>
      <c r="K78" s="256">
        <v>1</v>
      </c>
      <c r="L78" s="256">
        <v>0</v>
      </c>
      <c r="M78" s="245" t="s">
        <v>3034</v>
      </c>
      <c r="N78" s="245" t="s">
        <v>37</v>
      </c>
      <c r="O78" s="245" t="s">
        <v>2804</v>
      </c>
    </row>
    <row r="79" spans="1:15" ht="92.25" customHeight="1" x14ac:dyDescent="0.25">
      <c r="A79" s="245" t="s">
        <v>3118</v>
      </c>
      <c r="B79" s="246" t="s">
        <v>3119</v>
      </c>
      <c r="C79" s="251">
        <v>960</v>
      </c>
      <c r="D79" s="245" t="s">
        <v>17</v>
      </c>
      <c r="E79" s="245" t="s">
        <v>3002</v>
      </c>
      <c r="F79" s="245" t="s">
        <v>2999</v>
      </c>
      <c r="G79" s="246" t="s">
        <v>2855</v>
      </c>
      <c r="H79" s="245" t="s">
        <v>2847</v>
      </c>
      <c r="I79" s="261">
        <v>4.0999999999999996</v>
      </c>
      <c r="J79" s="247">
        <v>2023</v>
      </c>
      <c r="K79" s="247">
        <v>30</v>
      </c>
      <c r="L79" s="247">
        <v>50</v>
      </c>
      <c r="M79" s="245" t="s">
        <v>43</v>
      </c>
      <c r="N79" s="245" t="s">
        <v>2854</v>
      </c>
      <c r="O79" s="245" t="s">
        <v>2804</v>
      </c>
    </row>
    <row r="80" spans="1:15" ht="40.5" x14ac:dyDescent="0.25">
      <c r="A80" s="289">
        <v>3.2</v>
      </c>
      <c r="B80" s="290" t="s">
        <v>2946</v>
      </c>
      <c r="C80" s="298">
        <f>SUM(C81:C84)</f>
        <v>284</v>
      </c>
      <c r="D80" s="289" t="s">
        <v>17</v>
      </c>
      <c r="E80" s="289" t="s">
        <v>138</v>
      </c>
      <c r="F80" s="289" t="s">
        <v>3007</v>
      </c>
      <c r="G80" s="290" t="s">
        <v>2865</v>
      </c>
      <c r="H80" s="289" t="s">
        <v>2923</v>
      </c>
      <c r="I80" s="293">
        <v>2</v>
      </c>
      <c r="J80" s="294">
        <v>2023</v>
      </c>
      <c r="K80" s="293">
        <v>1</v>
      </c>
      <c r="L80" s="293">
        <v>0</v>
      </c>
      <c r="M80" s="289" t="s">
        <v>2867</v>
      </c>
      <c r="N80" s="289" t="s">
        <v>2840</v>
      </c>
      <c r="O80" s="289" t="s">
        <v>2938</v>
      </c>
    </row>
    <row r="81" spans="1:15" ht="40.5" x14ac:dyDescent="0.25">
      <c r="A81" s="245" t="s">
        <v>3056</v>
      </c>
      <c r="B81" s="246" t="s">
        <v>3057</v>
      </c>
      <c r="C81" s="252">
        <v>0</v>
      </c>
      <c r="D81" s="252">
        <v>0</v>
      </c>
      <c r="E81" s="245" t="s">
        <v>138</v>
      </c>
      <c r="F81" s="245" t="s">
        <v>3007</v>
      </c>
      <c r="G81" s="246" t="s">
        <v>2865</v>
      </c>
      <c r="H81" s="245" t="s">
        <v>2923</v>
      </c>
      <c r="I81" s="250">
        <v>2</v>
      </c>
      <c r="J81" s="247">
        <v>2023</v>
      </c>
      <c r="K81" s="250">
        <v>1</v>
      </c>
      <c r="L81" s="250">
        <v>0</v>
      </c>
      <c r="M81" s="245" t="s">
        <v>2867</v>
      </c>
      <c r="N81" s="245" t="s">
        <v>2840</v>
      </c>
      <c r="O81" s="245" t="s">
        <v>2938</v>
      </c>
    </row>
    <row r="82" spans="1:15" ht="51.75" customHeight="1" x14ac:dyDescent="0.25">
      <c r="A82" s="245" t="s">
        <v>992</v>
      </c>
      <c r="B82" s="246" t="s">
        <v>2769</v>
      </c>
      <c r="C82" s="252">
        <v>0</v>
      </c>
      <c r="D82" s="252">
        <v>0</v>
      </c>
      <c r="E82" s="245" t="s">
        <v>138</v>
      </c>
      <c r="F82" s="245" t="s">
        <v>3007</v>
      </c>
      <c r="G82" s="246" t="s">
        <v>2865</v>
      </c>
      <c r="H82" s="245" t="s">
        <v>2923</v>
      </c>
      <c r="I82" s="250">
        <v>2</v>
      </c>
      <c r="J82" s="247">
        <v>2023</v>
      </c>
      <c r="K82" s="250">
        <v>1</v>
      </c>
      <c r="L82" s="250">
        <v>0</v>
      </c>
      <c r="M82" s="245" t="s">
        <v>2867</v>
      </c>
      <c r="N82" s="245" t="s">
        <v>2840</v>
      </c>
      <c r="O82" s="245" t="s">
        <v>2938</v>
      </c>
    </row>
    <row r="83" spans="1:15" ht="40.5" x14ac:dyDescent="0.25">
      <c r="A83" s="245" t="s">
        <v>3054</v>
      </c>
      <c r="B83" s="246" t="s">
        <v>3059</v>
      </c>
      <c r="C83" s="252"/>
      <c r="D83" s="252"/>
      <c r="E83" s="245" t="s">
        <v>138</v>
      </c>
      <c r="F83" s="245" t="s">
        <v>116</v>
      </c>
      <c r="G83" s="246" t="s">
        <v>3067</v>
      </c>
      <c r="H83" s="245" t="s">
        <v>2923</v>
      </c>
      <c r="I83" s="250">
        <v>2</v>
      </c>
      <c r="J83" s="274">
        <v>2023</v>
      </c>
      <c r="K83" s="250">
        <v>1</v>
      </c>
      <c r="L83" s="250">
        <v>0</v>
      </c>
      <c r="M83" s="245" t="s">
        <v>3034</v>
      </c>
      <c r="N83" s="245" t="s">
        <v>37</v>
      </c>
      <c r="O83" s="245" t="s">
        <v>2804</v>
      </c>
    </row>
    <row r="84" spans="1:15" ht="42.75" customHeight="1" x14ac:dyDescent="0.25">
      <c r="A84" s="245" t="s">
        <v>1003</v>
      </c>
      <c r="B84" s="246" t="s">
        <v>2792</v>
      </c>
      <c r="C84" s="254">
        <v>284</v>
      </c>
      <c r="D84" s="245" t="s">
        <v>17</v>
      </c>
      <c r="E84" s="245" t="s">
        <v>138</v>
      </c>
      <c r="F84" s="245" t="s">
        <v>3007</v>
      </c>
      <c r="G84" s="246" t="s">
        <v>2865</v>
      </c>
      <c r="H84" s="245" t="s">
        <v>2923</v>
      </c>
      <c r="I84" s="273">
        <v>2</v>
      </c>
      <c r="J84" s="274">
        <v>2023</v>
      </c>
      <c r="K84" s="273">
        <v>1</v>
      </c>
      <c r="L84" s="250">
        <v>0</v>
      </c>
      <c r="M84" s="245" t="s">
        <v>2867</v>
      </c>
      <c r="N84" s="245" t="s">
        <v>2840</v>
      </c>
      <c r="O84" s="245" t="s">
        <v>2938</v>
      </c>
    </row>
    <row r="85" spans="1:15" ht="47.25" customHeight="1" x14ac:dyDescent="0.25">
      <c r="A85" s="278">
        <v>4</v>
      </c>
      <c r="B85" s="279" t="s">
        <v>3058</v>
      </c>
      <c r="C85" s="280">
        <f>SUM(C86+C98+C102)</f>
        <v>54512.800000000003</v>
      </c>
      <c r="D85" s="278" t="s">
        <v>17</v>
      </c>
      <c r="E85" s="278" t="s">
        <v>138</v>
      </c>
      <c r="F85" s="278" t="s">
        <v>2999</v>
      </c>
      <c r="G85" s="279" t="s">
        <v>2931</v>
      </c>
      <c r="H85" s="278" t="s">
        <v>509</v>
      </c>
      <c r="I85" s="285">
        <v>55</v>
      </c>
      <c r="J85" s="282">
        <v>2023</v>
      </c>
      <c r="K85" s="285">
        <v>70</v>
      </c>
      <c r="L85" s="285">
        <v>75</v>
      </c>
      <c r="M85" s="278" t="s">
        <v>2830</v>
      </c>
      <c r="N85" s="278" t="s">
        <v>2831</v>
      </c>
      <c r="O85" s="278" t="s">
        <v>2804</v>
      </c>
    </row>
    <row r="86" spans="1:15" s="270" customFormat="1" ht="40.5" x14ac:dyDescent="0.25">
      <c r="A86" s="289">
        <v>4.0999999999999996</v>
      </c>
      <c r="B86" s="290" t="s">
        <v>2947</v>
      </c>
      <c r="C86" s="291">
        <f>SUM(C87:C97)</f>
        <v>43510.8</v>
      </c>
      <c r="D86" s="289" t="s">
        <v>17</v>
      </c>
      <c r="E86" s="289" t="s">
        <v>3009</v>
      </c>
      <c r="F86" s="289" t="s">
        <v>2999</v>
      </c>
      <c r="G86" s="290" t="s">
        <v>2929</v>
      </c>
      <c r="H86" s="289" t="s">
        <v>509</v>
      </c>
      <c r="I86" s="293">
        <v>81</v>
      </c>
      <c r="J86" s="294">
        <v>2023</v>
      </c>
      <c r="K86" s="293">
        <v>85</v>
      </c>
      <c r="L86" s="293">
        <v>90</v>
      </c>
      <c r="M86" s="289" t="s">
        <v>3036</v>
      </c>
      <c r="N86" s="289" t="s">
        <v>37</v>
      </c>
      <c r="O86" s="289" t="s">
        <v>2804</v>
      </c>
    </row>
    <row r="87" spans="1:15" ht="67.5" x14ac:dyDescent="0.25">
      <c r="A87" s="245" t="s">
        <v>2980</v>
      </c>
      <c r="B87" s="246" t="s">
        <v>3055</v>
      </c>
      <c r="C87" s="252">
        <v>0</v>
      </c>
      <c r="D87" s="252">
        <v>0</v>
      </c>
      <c r="E87" s="245" t="s">
        <v>3010</v>
      </c>
      <c r="F87" s="245" t="s">
        <v>2794</v>
      </c>
      <c r="G87" s="246" t="s">
        <v>2865</v>
      </c>
      <c r="H87" s="245" t="s">
        <v>2923</v>
      </c>
      <c r="I87" s="273">
        <v>2</v>
      </c>
      <c r="J87" s="274">
        <v>2023</v>
      </c>
      <c r="K87" s="250">
        <v>1</v>
      </c>
      <c r="L87" s="250">
        <v>0</v>
      </c>
      <c r="M87" s="245" t="s">
        <v>2867</v>
      </c>
      <c r="N87" s="245" t="s">
        <v>2840</v>
      </c>
      <c r="O87" s="245" t="s">
        <v>2938</v>
      </c>
    </row>
    <row r="88" spans="1:15" ht="48" customHeight="1" x14ac:dyDescent="0.25">
      <c r="A88" s="245" t="s">
        <v>421</v>
      </c>
      <c r="B88" s="246" t="s">
        <v>2949</v>
      </c>
      <c r="C88" s="248">
        <v>560</v>
      </c>
      <c r="D88" s="245" t="s">
        <v>17</v>
      </c>
      <c r="E88" s="245" t="s">
        <v>138</v>
      </c>
      <c r="F88" s="245"/>
      <c r="G88" s="253" t="s">
        <v>3135</v>
      </c>
      <c r="H88" s="245" t="s">
        <v>30</v>
      </c>
      <c r="I88" s="250">
        <v>0</v>
      </c>
      <c r="J88" s="247">
        <v>2023</v>
      </c>
      <c r="K88" s="250">
        <v>2</v>
      </c>
      <c r="L88" s="250">
        <v>2</v>
      </c>
      <c r="M88" s="245" t="s">
        <v>3034</v>
      </c>
      <c r="N88" s="245" t="s">
        <v>37</v>
      </c>
      <c r="O88" s="245" t="s">
        <v>2804</v>
      </c>
    </row>
    <row r="89" spans="1:15" ht="40.5" x14ac:dyDescent="0.25">
      <c r="A89" s="245" t="s">
        <v>424</v>
      </c>
      <c r="B89" s="246" t="s">
        <v>2948</v>
      </c>
      <c r="C89" s="252">
        <v>0</v>
      </c>
      <c r="D89" s="252">
        <v>0</v>
      </c>
      <c r="E89" s="245" t="s">
        <v>138</v>
      </c>
      <c r="F89" s="245" t="s">
        <v>3019</v>
      </c>
      <c r="G89" s="246" t="s">
        <v>2865</v>
      </c>
      <c r="H89" s="245" t="s">
        <v>2923</v>
      </c>
      <c r="I89" s="250">
        <v>2</v>
      </c>
      <c r="J89" s="247">
        <v>2023</v>
      </c>
      <c r="K89" s="250">
        <v>1</v>
      </c>
      <c r="L89" s="250">
        <v>0</v>
      </c>
      <c r="M89" s="245" t="s">
        <v>2867</v>
      </c>
      <c r="N89" s="245" t="s">
        <v>2840</v>
      </c>
      <c r="O89" s="245" t="s">
        <v>2938</v>
      </c>
    </row>
    <row r="90" spans="1:15" ht="54" x14ac:dyDescent="0.25">
      <c r="A90" s="245" t="s">
        <v>430</v>
      </c>
      <c r="B90" s="246" t="s">
        <v>2992</v>
      </c>
      <c r="C90" s="252">
        <v>0</v>
      </c>
      <c r="D90" s="252">
        <v>0</v>
      </c>
      <c r="E90" s="245" t="s">
        <v>138</v>
      </c>
      <c r="F90" s="245" t="s">
        <v>3007</v>
      </c>
      <c r="G90" s="246" t="s">
        <v>2865</v>
      </c>
      <c r="H90" s="245" t="s">
        <v>2923</v>
      </c>
      <c r="I90" s="250">
        <v>2</v>
      </c>
      <c r="J90" s="247">
        <v>2023</v>
      </c>
      <c r="K90" s="250">
        <v>1</v>
      </c>
      <c r="L90" s="250">
        <v>0</v>
      </c>
      <c r="M90" s="245" t="s">
        <v>2867</v>
      </c>
      <c r="N90" s="245" t="s">
        <v>2840</v>
      </c>
      <c r="O90" s="245" t="s">
        <v>2938</v>
      </c>
    </row>
    <row r="91" spans="1:15" ht="66.75" customHeight="1" x14ac:dyDescent="0.25">
      <c r="A91" s="245" t="s">
        <v>443</v>
      </c>
      <c r="B91" s="246" t="s">
        <v>3101</v>
      </c>
      <c r="C91" s="252">
        <v>0</v>
      </c>
      <c r="D91" s="252">
        <v>0</v>
      </c>
      <c r="E91" s="245" t="s">
        <v>138</v>
      </c>
      <c r="F91" s="245" t="s">
        <v>3007</v>
      </c>
      <c r="G91" s="246" t="s">
        <v>2865</v>
      </c>
      <c r="H91" s="245" t="s">
        <v>2923</v>
      </c>
      <c r="I91" s="250">
        <v>2</v>
      </c>
      <c r="J91" s="247">
        <v>2023</v>
      </c>
      <c r="K91" s="250">
        <v>1</v>
      </c>
      <c r="L91" s="250">
        <v>0</v>
      </c>
      <c r="M91" s="245" t="s">
        <v>2867</v>
      </c>
      <c r="N91" s="245" t="s">
        <v>2840</v>
      </c>
      <c r="O91" s="245" t="s">
        <v>2938</v>
      </c>
    </row>
    <row r="92" spans="1:15" ht="50.25" customHeight="1" x14ac:dyDescent="0.25">
      <c r="A92" s="245" t="s">
        <v>1045</v>
      </c>
      <c r="B92" s="246" t="s">
        <v>2993</v>
      </c>
      <c r="C92" s="252">
        <v>0</v>
      </c>
      <c r="D92" s="252">
        <v>0</v>
      </c>
      <c r="E92" s="245" t="s">
        <v>3009</v>
      </c>
      <c r="F92" s="245"/>
      <c r="G92" s="246" t="s">
        <v>2902</v>
      </c>
      <c r="H92" s="245" t="s">
        <v>2923</v>
      </c>
      <c r="I92" s="250">
        <v>2</v>
      </c>
      <c r="J92" s="247">
        <v>2023</v>
      </c>
      <c r="K92" s="250">
        <v>1</v>
      </c>
      <c r="L92" s="250">
        <v>0</v>
      </c>
      <c r="M92" s="245" t="s">
        <v>3037</v>
      </c>
      <c r="N92" s="245" t="s">
        <v>37</v>
      </c>
      <c r="O92" s="245" t="s">
        <v>2804</v>
      </c>
    </row>
    <row r="93" spans="1:15" ht="54" x14ac:dyDescent="0.25">
      <c r="A93" s="245" t="s">
        <v>1049</v>
      </c>
      <c r="B93" s="246" t="s">
        <v>2994</v>
      </c>
      <c r="C93" s="252">
        <v>0</v>
      </c>
      <c r="D93" s="252">
        <v>0</v>
      </c>
      <c r="E93" s="245" t="s">
        <v>138</v>
      </c>
      <c r="F93" s="245" t="s">
        <v>3007</v>
      </c>
      <c r="G93" s="246" t="s">
        <v>2865</v>
      </c>
      <c r="H93" s="245" t="s">
        <v>2923</v>
      </c>
      <c r="I93" s="250">
        <v>2</v>
      </c>
      <c r="J93" s="247">
        <v>2023</v>
      </c>
      <c r="K93" s="250">
        <v>1</v>
      </c>
      <c r="L93" s="250">
        <v>0</v>
      </c>
      <c r="M93" s="245" t="s">
        <v>2867</v>
      </c>
      <c r="N93" s="245" t="s">
        <v>2840</v>
      </c>
      <c r="O93" s="245" t="s">
        <v>2938</v>
      </c>
    </row>
    <row r="94" spans="1:15" ht="54" x14ac:dyDescent="0.25">
      <c r="A94" s="245" t="s">
        <v>1415</v>
      </c>
      <c r="B94" s="246" t="s">
        <v>3046</v>
      </c>
      <c r="C94" s="252">
        <v>0</v>
      </c>
      <c r="D94" s="252">
        <v>0</v>
      </c>
      <c r="E94" s="245" t="s">
        <v>138</v>
      </c>
      <c r="F94" s="245" t="s">
        <v>3007</v>
      </c>
      <c r="G94" s="246" t="s">
        <v>2865</v>
      </c>
      <c r="H94" s="245" t="s">
        <v>2923</v>
      </c>
      <c r="I94" s="250">
        <v>2</v>
      </c>
      <c r="J94" s="247">
        <v>2023</v>
      </c>
      <c r="K94" s="250">
        <v>1</v>
      </c>
      <c r="L94" s="250">
        <v>0</v>
      </c>
      <c r="M94" s="245" t="s">
        <v>2867</v>
      </c>
      <c r="N94" s="245" t="s">
        <v>2840</v>
      </c>
      <c r="O94" s="245" t="s">
        <v>2938</v>
      </c>
    </row>
    <row r="95" spans="1:15" ht="67.5" x14ac:dyDescent="0.25">
      <c r="A95" s="245" t="s">
        <v>1419</v>
      </c>
      <c r="B95" s="246" t="s">
        <v>2995</v>
      </c>
      <c r="C95" s="252">
        <v>0</v>
      </c>
      <c r="D95" s="252">
        <v>0</v>
      </c>
      <c r="E95" s="245" t="s">
        <v>138</v>
      </c>
      <c r="F95" s="245" t="s">
        <v>2999</v>
      </c>
      <c r="G95" s="246" t="s">
        <v>2903</v>
      </c>
      <c r="H95" s="245" t="s">
        <v>2923</v>
      </c>
      <c r="I95" s="250">
        <v>2</v>
      </c>
      <c r="J95" s="247">
        <v>2023</v>
      </c>
      <c r="K95" s="250">
        <v>1</v>
      </c>
      <c r="L95" s="250">
        <v>0</v>
      </c>
      <c r="M95" s="245" t="s">
        <v>3034</v>
      </c>
      <c r="N95" s="245" t="s">
        <v>37</v>
      </c>
      <c r="O95" s="245" t="s">
        <v>2804</v>
      </c>
    </row>
    <row r="96" spans="1:15" ht="40.5" x14ac:dyDescent="0.25">
      <c r="A96" s="245" t="s">
        <v>3070</v>
      </c>
      <c r="B96" s="246" t="s">
        <v>3068</v>
      </c>
      <c r="C96" s="252">
        <v>38700</v>
      </c>
      <c r="D96" s="252" t="s">
        <v>17</v>
      </c>
      <c r="E96" s="245" t="s">
        <v>138</v>
      </c>
      <c r="F96" s="245" t="s">
        <v>2999</v>
      </c>
      <c r="G96" s="246" t="s">
        <v>3108</v>
      </c>
      <c r="H96" s="245" t="s">
        <v>2923</v>
      </c>
      <c r="I96" s="250">
        <v>2</v>
      </c>
      <c r="J96" s="247">
        <v>2023</v>
      </c>
      <c r="K96" s="250">
        <v>1</v>
      </c>
      <c r="L96" s="250">
        <v>0</v>
      </c>
      <c r="M96" s="245" t="s">
        <v>3034</v>
      </c>
      <c r="N96" s="245" t="s">
        <v>3109</v>
      </c>
      <c r="O96" s="245" t="s">
        <v>2936</v>
      </c>
    </row>
    <row r="97" spans="1:15" ht="44.25" customHeight="1" x14ac:dyDescent="0.25">
      <c r="A97" s="245" t="s">
        <v>3071</v>
      </c>
      <c r="B97" s="246" t="s">
        <v>3069</v>
      </c>
      <c r="C97" s="252">
        <v>4250.8</v>
      </c>
      <c r="D97" s="252" t="s">
        <v>17</v>
      </c>
      <c r="E97" s="245" t="s">
        <v>138</v>
      </c>
      <c r="F97" s="245" t="s">
        <v>2999</v>
      </c>
      <c r="G97" s="246" t="s">
        <v>3108</v>
      </c>
      <c r="H97" s="245" t="s">
        <v>2923</v>
      </c>
      <c r="I97" s="250">
        <v>2</v>
      </c>
      <c r="J97" s="247">
        <v>2023</v>
      </c>
      <c r="K97" s="250">
        <v>1</v>
      </c>
      <c r="L97" s="250">
        <v>0</v>
      </c>
      <c r="M97" s="245" t="s">
        <v>3034</v>
      </c>
      <c r="N97" s="245" t="s">
        <v>3109</v>
      </c>
      <c r="O97" s="245" t="s">
        <v>2936</v>
      </c>
    </row>
    <row r="98" spans="1:15" ht="27" x14ac:dyDescent="0.25">
      <c r="A98" s="289">
        <v>4.2</v>
      </c>
      <c r="B98" s="290" t="s">
        <v>2772</v>
      </c>
      <c r="C98" s="291">
        <f>SUM(C99:C101)</f>
        <v>650</v>
      </c>
      <c r="D98" s="289" t="s">
        <v>17</v>
      </c>
      <c r="E98" s="289" t="s">
        <v>138</v>
      </c>
      <c r="F98" s="289"/>
      <c r="G98" s="290" t="s">
        <v>2833</v>
      </c>
      <c r="H98" s="289" t="s">
        <v>2796</v>
      </c>
      <c r="I98" s="293">
        <v>5</v>
      </c>
      <c r="J98" s="294">
        <v>2023</v>
      </c>
      <c r="K98" s="293">
        <v>6</v>
      </c>
      <c r="L98" s="293">
        <v>8</v>
      </c>
      <c r="M98" s="289" t="s">
        <v>2828</v>
      </c>
      <c r="N98" s="289" t="s">
        <v>2829</v>
      </c>
      <c r="O98" s="289" t="s">
        <v>2804</v>
      </c>
    </row>
    <row r="99" spans="1:15" ht="64.5" customHeight="1" x14ac:dyDescent="0.25">
      <c r="A99" s="245" t="s">
        <v>681</v>
      </c>
      <c r="B99" s="246" t="s">
        <v>2950</v>
      </c>
      <c r="C99" s="252">
        <v>0</v>
      </c>
      <c r="D99" s="252">
        <v>0</v>
      </c>
      <c r="E99" s="245" t="s">
        <v>3009</v>
      </c>
      <c r="F99" s="245" t="s">
        <v>2999</v>
      </c>
      <c r="G99" s="246" t="s">
        <v>2834</v>
      </c>
      <c r="H99" s="245" t="s">
        <v>2923</v>
      </c>
      <c r="I99" s="250">
        <v>2</v>
      </c>
      <c r="J99" s="247">
        <v>2023</v>
      </c>
      <c r="K99" s="250">
        <v>1</v>
      </c>
      <c r="L99" s="250"/>
      <c r="M99" s="245" t="s">
        <v>2832</v>
      </c>
      <c r="N99" s="245" t="s">
        <v>299</v>
      </c>
      <c r="O99" s="245" t="s">
        <v>2804</v>
      </c>
    </row>
    <row r="100" spans="1:15" ht="76.5" customHeight="1" x14ac:dyDescent="0.25">
      <c r="A100" s="245" t="s">
        <v>685</v>
      </c>
      <c r="B100" s="246" t="s">
        <v>2951</v>
      </c>
      <c r="C100" s="248">
        <v>450</v>
      </c>
      <c r="D100" s="245" t="s">
        <v>2810</v>
      </c>
      <c r="E100" s="245" t="s">
        <v>138</v>
      </c>
      <c r="F100" s="245" t="s">
        <v>2999</v>
      </c>
      <c r="G100" s="246" t="s">
        <v>2835</v>
      </c>
      <c r="H100" s="245" t="s">
        <v>509</v>
      </c>
      <c r="I100" s="250">
        <v>0</v>
      </c>
      <c r="J100" s="247">
        <v>2022</v>
      </c>
      <c r="K100" s="250">
        <v>70</v>
      </c>
      <c r="L100" s="250">
        <v>85</v>
      </c>
      <c r="M100" s="245" t="s">
        <v>3034</v>
      </c>
      <c r="N100" s="245" t="s">
        <v>37</v>
      </c>
      <c r="O100" s="245" t="s">
        <v>2804</v>
      </c>
    </row>
    <row r="101" spans="1:15" ht="75.75" customHeight="1" x14ac:dyDescent="0.25">
      <c r="A101" s="245" t="s">
        <v>689</v>
      </c>
      <c r="B101" s="246" t="s">
        <v>2773</v>
      </c>
      <c r="C101" s="248">
        <v>200</v>
      </c>
      <c r="D101" s="245" t="s">
        <v>17</v>
      </c>
      <c r="E101" s="245" t="s">
        <v>3002</v>
      </c>
      <c r="F101" s="245" t="s">
        <v>2999</v>
      </c>
      <c r="G101" s="246" t="s">
        <v>2836</v>
      </c>
      <c r="H101" s="245" t="s">
        <v>2796</v>
      </c>
      <c r="I101" s="262">
        <v>4.2</v>
      </c>
      <c r="J101" s="247">
        <v>2016</v>
      </c>
      <c r="K101" s="262">
        <v>5.2</v>
      </c>
      <c r="L101" s="262">
        <v>6.2</v>
      </c>
      <c r="M101" s="245" t="s">
        <v>2828</v>
      </c>
      <c r="N101" s="245" t="s">
        <v>2829</v>
      </c>
      <c r="O101" s="245" t="s">
        <v>2804</v>
      </c>
    </row>
    <row r="102" spans="1:15" ht="57" customHeight="1" x14ac:dyDescent="0.25">
      <c r="A102" s="289">
        <v>4.3</v>
      </c>
      <c r="B102" s="290" t="s">
        <v>2774</v>
      </c>
      <c r="C102" s="291">
        <f>SUM(C103:C111)</f>
        <v>10352</v>
      </c>
      <c r="D102" s="289" t="s">
        <v>17</v>
      </c>
      <c r="E102" s="289" t="s">
        <v>138</v>
      </c>
      <c r="F102" s="289" t="s">
        <v>2889</v>
      </c>
      <c r="G102" s="290" t="s">
        <v>2912</v>
      </c>
      <c r="H102" s="289" t="s">
        <v>2796</v>
      </c>
      <c r="I102" s="293">
        <v>5</v>
      </c>
      <c r="J102" s="294">
        <v>2023</v>
      </c>
      <c r="K102" s="293">
        <v>6</v>
      </c>
      <c r="L102" s="293">
        <v>8</v>
      </c>
      <c r="M102" s="289" t="s">
        <v>2828</v>
      </c>
      <c r="N102" s="289" t="s">
        <v>2829</v>
      </c>
      <c r="O102" s="289" t="s">
        <v>2804</v>
      </c>
    </row>
    <row r="103" spans="1:15" ht="74.25" customHeight="1" x14ac:dyDescent="0.25">
      <c r="A103" s="245" t="s">
        <v>700</v>
      </c>
      <c r="B103" s="246" t="s">
        <v>2952</v>
      </c>
      <c r="C103" s="248">
        <v>150</v>
      </c>
      <c r="D103" s="245" t="s">
        <v>2810</v>
      </c>
      <c r="E103" s="245" t="s">
        <v>3024</v>
      </c>
      <c r="F103" s="245" t="s">
        <v>2999</v>
      </c>
      <c r="G103" s="246" t="s">
        <v>2904</v>
      </c>
      <c r="H103" s="245" t="s">
        <v>2923</v>
      </c>
      <c r="I103" s="250">
        <v>2</v>
      </c>
      <c r="J103" s="247">
        <v>2023</v>
      </c>
      <c r="K103" s="250">
        <v>1</v>
      </c>
      <c r="L103" s="250">
        <v>0</v>
      </c>
      <c r="M103" s="245" t="s">
        <v>2854</v>
      </c>
      <c r="N103" s="245" t="s">
        <v>1794</v>
      </c>
      <c r="O103" s="245" t="s">
        <v>2804</v>
      </c>
    </row>
    <row r="104" spans="1:15" ht="42" customHeight="1" x14ac:dyDescent="0.25">
      <c r="A104" s="456" t="s">
        <v>706</v>
      </c>
      <c r="B104" s="456" t="s">
        <v>3129</v>
      </c>
      <c r="C104" s="252">
        <v>0</v>
      </c>
      <c r="D104" s="252">
        <v>0</v>
      </c>
      <c r="E104" s="245" t="s">
        <v>138</v>
      </c>
      <c r="F104" s="245" t="s">
        <v>2999</v>
      </c>
      <c r="G104" s="246" t="s">
        <v>2905</v>
      </c>
      <c r="H104" s="245" t="s">
        <v>2923</v>
      </c>
      <c r="I104" s="250">
        <v>2</v>
      </c>
      <c r="J104" s="247">
        <v>2023</v>
      </c>
      <c r="K104" s="250">
        <v>1</v>
      </c>
      <c r="L104" s="250">
        <v>0</v>
      </c>
      <c r="M104" s="245" t="s">
        <v>2854</v>
      </c>
      <c r="N104" s="245" t="s">
        <v>1794</v>
      </c>
      <c r="O104" s="245" t="s">
        <v>2804</v>
      </c>
    </row>
    <row r="105" spans="1:15" ht="42" customHeight="1" x14ac:dyDescent="0.25">
      <c r="A105" s="456"/>
      <c r="B105" s="456"/>
      <c r="C105" s="248">
        <v>800</v>
      </c>
      <c r="D105" s="245" t="s">
        <v>2810</v>
      </c>
      <c r="E105" s="245" t="s">
        <v>138</v>
      </c>
      <c r="F105" s="245" t="s">
        <v>2999</v>
      </c>
      <c r="G105" s="246" t="s">
        <v>2906</v>
      </c>
      <c r="H105" s="245" t="s">
        <v>2797</v>
      </c>
      <c r="I105" s="250">
        <v>1</v>
      </c>
      <c r="J105" s="247">
        <v>2023</v>
      </c>
      <c r="K105" s="250">
        <v>7</v>
      </c>
      <c r="L105" s="250">
        <v>9</v>
      </c>
      <c r="M105" s="245" t="s">
        <v>2854</v>
      </c>
      <c r="N105" s="245" t="s">
        <v>1794</v>
      </c>
      <c r="O105" s="245" t="s">
        <v>2804</v>
      </c>
    </row>
    <row r="106" spans="1:15" ht="76.5" customHeight="1" x14ac:dyDescent="0.25">
      <c r="A106" s="245" t="s">
        <v>710</v>
      </c>
      <c r="B106" s="246" t="s">
        <v>2953</v>
      </c>
      <c r="C106" s="248">
        <v>1350</v>
      </c>
      <c r="D106" s="245" t="s">
        <v>2810</v>
      </c>
      <c r="E106" s="245" t="s">
        <v>138</v>
      </c>
      <c r="F106" s="245" t="s">
        <v>2999</v>
      </c>
      <c r="G106" s="246" t="s">
        <v>2907</v>
      </c>
      <c r="H106" s="245" t="s">
        <v>509</v>
      </c>
      <c r="I106" s="262">
        <v>0</v>
      </c>
      <c r="J106" s="247">
        <v>2023</v>
      </c>
      <c r="K106" s="262">
        <v>0.1</v>
      </c>
      <c r="L106" s="262">
        <v>0.2</v>
      </c>
      <c r="M106" s="245" t="s">
        <v>2798</v>
      </c>
      <c r="N106" s="245" t="s">
        <v>245</v>
      </c>
      <c r="O106" s="245" t="s">
        <v>2804</v>
      </c>
    </row>
    <row r="107" spans="1:15" ht="45.75" customHeight="1" x14ac:dyDescent="0.25">
      <c r="A107" s="245" t="s">
        <v>714</v>
      </c>
      <c r="B107" s="246" t="s">
        <v>2954</v>
      </c>
      <c r="C107" s="248">
        <v>7026</v>
      </c>
      <c r="D107" s="245" t="s">
        <v>17</v>
      </c>
      <c r="E107" s="245" t="s">
        <v>138</v>
      </c>
      <c r="F107" s="245" t="s">
        <v>2999</v>
      </c>
      <c r="G107" s="246" t="s">
        <v>2930</v>
      </c>
      <c r="H107" s="245" t="s">
        <v>30</v>
      </c>
      <c r="I107" s="262">
        <v>2.6</v>
      </c>
      <c r="J107" s="247">
        <v>2023</v>
      </c>
      <c r="K107" s="262">
        <v>5.6</v>
      </c>
      <c r="L107" s="262">
        <v>6.9</v>
      </c>
      <c r="M107" s="245" t="s">
        <v>3034</v>
      </c>
      <c r="N107" s="245" t="s">
        <v>37</v>
      </c>
      <c r="O107" s="245" t="s">
        <v>2804</v>
      </c>
    </row>
    <row r="108" spans="1:15" ht="57" customHeight="1" x14ac:dyDescent="0.25">
      <c r="A108" s="245" t="s">
        <v>719</v>
      </c>
      <c r="B108" s="246" t="s">
        <v>2775</v>
      </c>
      <c r="C108" s="248">
        <v>26</v>
      </c>
      <c r="D108" s="245" t="s">
        <v>2810</v>
      </c>
      <c r="E108" s="245" t="s">
        <v>138</v>
      </c>
      <c r="F108" s="245" t="s">
        <v>2910</v>
      </c>
      <c r="G108" s="246" t="s">
        <v>2908</v>
      </c>
      <c r="H108" s="245" t="s">
        <v>38</v>
      </c>
      <c r="I108" s="250">
        <v>0</v>
      </c>
      <c r="J108" s="247">
        <v>2023</v>
      </c>
      <c r="K108" s="250">
        <v>5</v>
      </c>
      <c r="L108" s="250">
        <v>8</v>
      </c>
      <c r="M108" s="245" t="s">
        <v>2909</v>
      </c>
      <c r="N108" s="245" t="s">
        <v>37</v>
      </c>
      <c r="O108" s="245" t="s">
        <v>2804</v>
      </c>
    </row>
    <row r="109" spans="1:15" ht="94.5" x14ac:dyDescent="0.25">
      <c r="A109" s="245" t="s">
        <v>1441</v>
      </c>
      <c r="B109" s="246" t="s">
        <v>2776</v>
      </c>
      <c r="C109" s="252">
        <v>0</v>
      </c>
      <c r="D109" s="252">
        <v>0</v>
      </c>
      <c r="E109" s="245" t="s">
        <v>138</v>
      </c>
      <c r="F109" s="245" t="s">
        <v>3026</v>
      </c>
      <c r="G109" s="246" t="s">
        <v>3072</v>
      </c>
      <c r="H109" s="245" t="s">
        <v>38</v>
      </c>
      <c r="I109" s="250">
        <v>0</v>
      </c>
      <c r="J109" s="247">
        <v>2023</v>
      </c>
      <c r="K109" s="250">
        <v>6</v>
      </c>
      <c r="L109" s="250">
        <v>6</v>
      </c>
      <c r="M109" s="245" t="s">
        <v>2837</v>
      </c>
      <c r="N109" s="245" t="s">
        <v>37</v>
      </c>
      <c r="O109" s="245" t="s">
        <v>2804</v>
      </c>
    </row>
    <row r="110" spans="1:15" ht="90.75" customHeight="1" x14ac:dyDescent="0.25">
      <c r="A110" s="245" t="s">
        <v>1442</v>
      </c>
      <c r="B110" s="246" t="s">
        <v>2777</v>
      </c>
      <c r="C110" s="248">
        <v>1000</v>
      </c>
      <c r="D110" s="245" t="s">
        <v>17</v>
      </c>
      <c r="E110" s="245" t="s">
        <v>3002</v>
      </c>
      <c r="F110" s="245" t="s">
        <v>2999</v>
      </c>
      <c r="G110" s="246" t="s">
        <v>2911</v>
      </c>
      <c r="H110" s="245" t="s">
        <v>2923</v>
      </c>
      <c r="I110" s="250">
        <v>2</v>
      </c>
      <c r="J110" s="247">
        <v>2023</v>
      </c>
      <c r="K110" s="250">
        <v>1</v>
      </c>
      <c r="L110" s="250">
        <v>1</v>
      </c>
      <c r="M110" s="245" t="s">
        <v>2832</v>
      </c>
      <c r="N110" s="245" t="s">
        <v>37</v>
      </c>
      <c r="O110" s="245" t="s">
        <v>2804</v>
      </c>
    </row>
    <row r="111" spans="1:15" ht="68.25" customHeight="1" x14ac:dyDescent="0.25">
      <c r="A111" s="245" t="s">
        <v>1445</v>
      </c>
      <c r="B111" s="246" t="s">
        <v>3130</v>
      </c>
      <c r="C111" s="304" t="s">
        <v>29</v>
      </c>
      <c r="D111" s="255" t="s">
        <v>17</v>
      </c>
      <c r="E111" s="245" t="s">
        <v>3010</v>
      </c>
      <c r="F111" s="245"/>
      <c r="G111" s="253" t="s">
        <v>2940</v>
      </c>
      <c r="H111" s="245" t="s">
        <v>38</v>
      </c>
      <c r="I111" s="256">
        <v>0</v>
      </c>
      <c r="J111" s="257">
        <v>2023</v>
      </c>
      <c r="K111" s="256">
        <v>6</v>
      </c>
      <c r="L111" s="256">
        <v>6</v>
      </c>
      <c r="M111" s="245" t="s">
        <v>3040</v>
      </c>
      <c r="N111" s="245" t="s">
        <v>37</v>
      </c>
      <c r="O111" s="245" t="s">
        <v>2804</v>
      </c>
    </row>
    <row r="112" spans="1:15" ht="62.25" customHeight="1" x14ac:dyDescent="0.25">
      <c r="A112" s="278">
        <v>5</v>
      </c>
      <c r="B112" s="279" t="s">
        <v>3060</v>
      </c>
      <c r="C112" s="280">
        <f>SUM(C113+C123+C129)</f>
        <v>1880</v>
      </c>
      <c r="D112" s="286" t="s">
        <v>17</v>
      </c>
      <c r="E112" s="278" t="s">
        <v>138</v>
      </c>
      <c r="F112" s="286" t="s">
        <v>2999</v>
      </c>
      <c r="G112" s="279" t="s">
        <v>2808</v>
      </c>
      <c r="H112" s="286" t="s">
        <v>2796</v>
      </c>
      <c r="I112" s="287">
        <v>54.93</v>
      </c>
      <c r="J112" s="288">
        <v>2021</v>
      </c>
      <c r="K112" s="282">
        <v>65</v>
      </c>
      <c r="L112" s="282">
        <v>75</v>
      </c>
      <c r="M112" s="278" t="s">
        <v>2809</v>
      </c>
      <c r="N112" s="278" t="s">
        <v>37</v>
      </c>
      <c r="O112" s="278" t="s">
        <v>2804</v>
      </c>
    </row>
    <row r="113" spans="1:358" s="270" customFormat="1" ht="27" x14ac:dyDescent="0.25">
      <c r="A113" s="289">
        <v>5.0999999999999996</v>
      </c>
      <c r="B113" s="290" t="s">
        <v>2955</v>
      </c>
      <c r="C113" s="298">
        <f>SUM(C114:C122)</f>
        <v>875</v>
      </c>
      <c r="D113" s="289" t="s">
        <v>17</v>
      </c>
      <c r="E113" s="289" t="s">
        <v>138</v>
      </c>
      <c r="F113" s="289" t="s">
        <v>3020</v>
      </c>
      <c r="G113" s="290" t="s">
        <v>2856</v>
      </c>
      <c r="H113" s="289" t="s">
        <v>2796</v>
      </c>
      <c r="I113" s="294">
        <v>1</v>
      </c>
      <c r="J113" s="294">
        <v>2023</v>
      </c>
      <c r="K113" s="294">
        <v>5</v>
      </c>
      <c r="L113" s="294">
        <v>9</v>
      </c>
      <c r="M113" s="289" t="s">
        <v>159</v>
      </c>
      <c r="N113" s="289" t="s">
        <v>2857</v>
      </c>
      <c r="O113" s="289" t="s">
        <v>2938</v>
      </c>
    </row>
    <row r="114" spans="1:358" ht="73.5" customHeight="1" x14ac:dyDescent="0.25">
      <c r="A114" s="245" t="s">
        <v>454</v>
      </c>
      <c r="B114" s="246" t="s">
        <v>3047</v>
      </c>
      <c r="C114" s="248">
        <v>15</v>
      </c>
      <c r="D114" s="245" t="s">
        <v>17</v>
      </c>
      <c r="E114" s="245" t="s">
        <v>1190</v>
      </c>
      <c r="F114" s="245" t="s">
        <v>3029</v>
      </c>
      <c r="G114" s="246" t="s">
        <v>2865</v>
      </c>
      <c r="H114" s="245" t="s">
        <v>2923</v>
      </c>
      <c r="I114" s="250">
        <v>2</v>
      </c>
      <c r="J114" s="247">
        <v>2023</v>
      </c>
      <c r="K114" s="250">
        <v>1</v>
      </c>
      <c r="L114" s="250">
        <v>0</v>
      </c>
      <c r="M114" s="245" t="s">
        <v>2867</v>
      </c>
      <c r="N114" s="245" t="s">
        <v>2840</v>
      </c>
      <c r="O114" s="245" t="s">
        <v>2938</v>
      </c>
    </row>
    <row r="115" spans="1:358" ht="69" customHeight="1" x14ac:dyDescent="0.25">
      <c r="A115" s="245" t="s">
        <v>461</v>
      </c>
      <c r="B115" s="246" t="s">
        <v>3048</v>
      </c>
      <c r="C115" s="248">
        <v>400</v>
      </c>
      <c r="D115" s="245" t="s">
        <v>17</v>
      </c>
      <c r="E115" s="245" t="s">
        <v>138</v>
      </c>
      <c r="F115" s="245" t="s">
        <v>2873</v>
      </c>
      <c r="G115" s="246" t="s">
        <v>2913</v>
      </c>
      <c r="H115" s="245" t="s">
        <v>2923</v>
      </c>
      <c r="I115" s="264">
        <v>2</v>
      </c>
      <c r="J115" s="247">
        <v>2023</v>
      </c>
      <c r="K115" s="264">
        <v>1</v>
      </c>
      <c r="L115" s="264">
        <v>1</v>
      </c>
      <c r="M115" s="245" t="s">
        <v>3041</v>
      </c>
      <c r="N115" s="245" t="s">
        <v>2795</v>
      </c>
      <c r="O115" s="245" t="s">
        <v>2804</v>
      </c>
    </row>
    <row r="116" spans="1:358" ht="101.25" customHeight="1" x14ac:dyDescent="0.25">
      <c r="A116" s="245" t="s">
        <v>464</v>
      </c>
      <c r="B116" s="246" t="s">
        <v>2778</v>
      </c>
      <c r="C116" s="252">
        <v>0</v>
      </c>
      <c r="D116" s="252">
        <v>0</v>
      </c>
      <c r="E116" s="245" t="s">
        <v>1190</v>
      </c>
      <c r="F116" s="245" t="s">
        <v>3029</v>
      </c>
      <c r="G116" s="246" t="s">
        <v>2865</v>
      </c>
      <c r="H116" s="245" t="s">
        <v>2923</v>
      </c>
      <c r="I116" s="250">
        <v>2</v>
      </c>
      <c r="J116" s="247">
        <v>2023</v>
      </c>
      <c r="K116" s="250">
        <v>1</v>
      </c>
      <c r="L116" s="250">
        <v>0</v>
      </c>
      <c r="M116" s="245" t="s">
        <v>2867</v>
      </c>
      <c r="N116" s="245" t="s">
        <v>2840</v>
      </c>
      <c r="O116" s="245" t="s">
        <v>2938</v>
      </c>
    </row>
    <row r="117" spans="1:358" ht="83.25" customHeight="1" x14ac:dyDescent="0.25">
      <c r="A117" s="245" t="s">
        <v>468</v>
      </c>
      <c r="B117" s="246" t="s">
        <v>2956</v>
      </c>
      <c r="C117" s="252">
        <v>0</v>
      </c>
      <c r="D117" s="252">
        <v>0</v>
      </c>
      <c r="E117" s="245" t="s">
        <v>1190</v>
      </c>
      <c r="F117" s="245" t="s">
        <v>3029</v>
      </c>
      <c r="G117" s="246" t="s">
        <v>2865</v>
      </c>
      <c r="H117" s="245" t="s">
        <v>2923</v>
      </c>
      <c r="I117" s="250">
        <v>2</v>
      </c>
      <c r="J117" s="247">
        <v>2023</v>
      </c>
      <c r="K117" s="250">
        <v>1</v>
      </c>
      <c r="L117" s="250">
        <v>0</v>
      </c>
      <c r="M117" s="245" t="s">
        <v>2867</v>
      </c>
      <c r="N117" s="245" t="s">
        <v>2840</v>
      </c>
      <c r="O117" s="245" t="s">
        <v>2938</v>
      </c>
    </row>
    <row r="118" spans="1:358" ht="73.5" customHeight="1" x14ac:dyDescent="0.25">
      <c r="A118" s="245" t="s">
        <v>476</v>
      </c>
      <c r="B118" s="246" t="s">
        <v>2957</v>
      </c>
      <c r="C118" s="252">
        <v>0</v>
      </c>
      <c r="D118" s="252">
        <v>0</v>
      </c>
      <c r="E118" s="245" t="s">
        <v>1190</v>
      </c>
      <c r="F118" s="245" t="s">
        <v>2999</v>
      </c>
      <c r="G118" s="246" t="s">
        <v>2865</v>
      </c>
      <c r="H118" s="245" t="s">
        <v>2923</v>
      </c>
      <c r="I118" s="250">
        <v>2</v>
      </c>
      <c r="J118" s="247">
        <v>2023</v>
      </c>
      <c r="K118" s="250">
        <v>1</v>
      </c>
      <c r="L118" s="250">
        <v>0</v>
      </c>
      <c r="M118" s="245" t="s">
        <v>2867</v>
      </c>
      <c r="N118" s="245" t="s">
        <v>2840</v>
      </c>
      <c r="O118" s="245" t="s">
        <v>2938</v>
      </c>
    </row>
    <row r="119" spans="1:358" ht="99" customHeight="1" x14ac:dyDescent="0.25">
      <c r="A119" s="245" t="s">
        <v>1102</v>
      </c>
      <c r="B119" s="246" t="s">
        <v>2779</v>
      </c>
      <c r="C119" s="248">
        <v>400</v>
      </c>
      <c r="D119" s="245" t="s">
        <v>17</v>
      </c>
      <c r="E119" s="245" t="s">
        <v>3010</v>
      </c>
      <c r="F119" s="245" t="s">
        <v>2794</v>
      </c>
      <c r="G119" s="246" t="s">
        <v>2865</v>
      </c>
      <c r="H119" s="245" t="s">
        <v>2923</v>
      </c>
      <c r="I119" s="250">
        <v>2</v>
      </c>
      <c r="J119" s="247">
        <v>2023</v>
      </c>
      <c r="K119" s="250">
        <v>1</v>
      </c>
      <c r="L119" s="250">
        <v>0</v>
      </c>
      <c r="M119" s="245" t="s">
        <v>2867</v>
      </c>
      <c r="N119" s="245" t="s">
        <v>2840</v>
      </c>
      <c r="O119" s="245" t="s">
        <v>2938</v>
      </c>
    </row>
    <row r="120" spans="1:358" ht="104.25" customHeight="1" x14ac:dyDescent="0.25">
      <c r="A120" s="245" t="s">
        <v>1106</v>
      </c>
      <c r="B120" s="246" t="s">
        <v>2958</v>
      </c>
      <c r="C120" s="248">
        <v>60</v>
      </c>
      <c r="D120" s="245" t="s">
        <v>17</v>
      </c>
      <c r="E120" s="245" t="s">
        <v>3010</v>
      </c>
      <c r="F120" s="245" t="s">
        <v>2794</v>
      </c>
      <c r="G120" s="246" t="s">
        <v>2865</v>
      </c>
      <c r="H120" s="245" t="s">
        <v>2923</v>
      </c>
      <c r="I120" s="250">
        <v>2</v>
      </c>
      <c r="J120" s="247">
        <v>2023</v>
      </c>
      <c r="K120" s="250">
        <v>1</v>
      </c>
      <c r="L120" s="250">
        <v>0</v>
      </c>
      <c r="M120" s="245" t="s">
        <v>2867</v>
      </c>
      <c r="N120" s="245" t="s">
        <v>2840</v>
      </c>
      <c r="O120" s="245" t="s">
        <v>2938</v>
      </c>
    </row>
    <row r="121" spans="1:358" ht="54" customHeight="1" x14ac:dyDescent="0.25">
      <c r="A121" s="245" t="s">
        <v>1110</v>
      </c>
      <c r="B121" s="246" t="s">
        <v>3131</v>
      </c>
      <c r="C121" s="304" t="s">
        <v>2962</v>
      </c>
      <c r="D121" s="245" t="s">
        <v>17</v>
      </c>
      <c r="E121" s="245" t="s">
        <v>1190</v>
      </c>
      <c r="F121" s="245" t="s">
        <v>3005</v>
      </c>
      <c r="G121" s="246" t="s">
        <v>2865</v>
      </c>
      <c r="H121" s="245" t="s">
        <v>2923</v>
      </c>
      <c r="I121" s="250">
        <v>2</v>
      </c>
      <c r="J121" s="247">
        <v>2023</v>
      </c>
      <c r="K121" s="250">
        <v>1</v>
      </c>
      <c r="L121" s="250">
        <v>0</v>
      </c>
      <c r="M121" s="245" t="s">
        <v>2867</v>
      </c>
      <c r="N121" s="245" t="s">
        <v>2840</v>
      </c>
      <c r="O121" s="245" t="s">
        <v>2938</v>
      </c>
    </row>
    <row r="122" spans="1:358" ht="48" customHeight="1" x14ac:dyDescent="0.25">
      <c r="A122" s="245" t="s">
        <v>3078</v>
      </c>
      <c r="B122" s="246" t="s">
        <v>3079</v>
      </c>
      <c r="C122" s="304" t="s">
        <v>2962</v>
      </c>
      <c r="D122" s="245" t="s">
        <v>17</v>
      </c>
      <c r="E122" s="245" t="s">
        <v>1190</v>
      </c>
      <c r="F122" s="245" t="s">
        <v>3005</v>
      </c>
      <c r="G122" s="246" t="s">
        <v>2865</v>
      </c>
      <c r="H122" s="245" t="s">
        <v>2923</v>
      </c>
      <c r="I122" s="250">
        <v>2</v>
      </c>
      <c r="J122" s="247">
        <v>2023</v>
      </c>
      <c r="K122" s="250">
        <v>1</v>
      </c>
      <c r="L122" s="250">
        <v>0</v>
      </c>
      <c r="M122" s="245" t="s">
        <v>2867</v>
      </c>
      <c r="N122" s="245" t="s">
        <v>2840</v>
      </c>
      <c r="O122" s="245" t="s">
        <v>2938</v>
      </c>
    </row>
    <row r="123" spans="1:358" s="302" customFormat="1" ht="42.6" customHeight="1" x14ac:dyDescent="0.25">
      <c r="A123" s="289">
        <v>5.2</v>
      </c>
      <c r="B123" s="290" t="s">
        <v>2780</v>
      </c>
      <c r="C123" s="291">
        <f>SUM(C124:C128)</f>
        <v>615</v>
      </c>
      <c r="D123" s="299" t="s">
        <v>17</v>
      </c>
      <c r="E123" s="289" t="s">
        <v>138</v>
      </c>
      <c r="F123" s="299" t="s">
        <v>2999</v>
      </c>
      <c r="G123" s="290" t="s">
        <v>2808</v>
      </c>
      <c r="H123" s="299" t="s">
        <v>2796</v>
      </c>
      <c r="I123" s="300">
        <v>54.93</v>
      </c>
      <c r="J123" s="301">
        <v>2021</v>
      </c>
      <c r="K123" s="294">
        <v>65</v>
      </c>
      <c r="L123" s="294">
        <v>75</v>
      </c>
      <c r="M123" s="289" t="s">
        <v>2809</v>
      </c>
      <c r="N123" s="289" t="s">
        <v>37</v>
      </c>
      <c r="O123" s="289" t="s">
        <v>2804</v>
      </c>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4"/>
      <c r="AR123" s="234"/>
      <c r="AS123" s="234"/>
      <c r="AT123" s="234"/>
      <c r="AU123" s="234"/>
      <c r="AV123" s="234"/>
      <c r="AW123" s="234"/>
      <c r="AX123" s="234"/>
      <c r="AY123" s="234"/>
      <c r="AZ123" s="234"/>
      <c r="BA123" s="234"/>
      <c r="BB123" s="234"/>
      <c r="BC123" s="234"/>
      <c r="BD123" s="234"/>
      <c r="BE123" s="234"/>
      <c r="BF123" s="234"/>
      <c r="BG123" s="234"/>
      <c r="BH123" s="234"/>
      <c r="BI123" s="234"/>
      <c r="BJ123" s="234"/>
      <c r="BK123" s="234"/>
      <c r="BL123" s="234"/>
      <c r="BM123" s="234"/>
      <c r="BN123" s="234"/>
      <c r="BO123" s="234"/>
      <c r="BP123" s="234"/>
      <c r="BQ123" s="234"/>
      <c r="BR123" s="234"/>
      <c r="BS123" s="234"/>
      <c r="BT123" s="234"/>
      <c r="BU123" s="234"/>
      <c r="BV123" s="234"/>
      <c r="BW123" s="234"/>
      <c r="BX123" s="234"/>
      <c r="BY123" s="234"/>
      <c r="BZ123" s="234"/>
      <c r="CA123" s="234"/>
      <c r="CB123" s="234"/>
      <c r="CC123" s="234"/>
      <c r="CD123" s="234"/>
      <c r="CE123" s="234"/>
      <c r="CF123" s="234"/>
      <c r="CG123" s="234"/>
      <c r="CH123" s="234"/>
      <c r="CI123" s="234"/>
      <c r="CJ123" s="234"/>
      <c r="CK123" s="234"/>
      <c r="CL123" s="234"/>
      <c r="CM123" s="234"/>
      <c r="CN123" s="234"/>
      <c r="CO123" s="234"/>
      <c r="CP123" s="234"/>
      <c r="CQ123" s="234"/>
      <c r="CR123" s="234"/>
      <c r="CS123" s="234"/>
      <c r="CT123" s="234"/>
      <c r="CU123" s="234"/>
      <c r="CV123" s="234"/>
      <c r="CW123" s="234"/>
      <c r="CX123" s="234"/>
      <c r="CY123" s="234"/>
      <c r="CZ123" s="234"/>
      <c r="DA123" s="234"/>
      <c r="DB123" s="234"/>
      <c r="DC123" s="234"/>
      <c r="DD123" s="234"/>
      <c r="DE123" s="234"/>
      <c r="DF123" s="234"/>
      <c r="DG123" s="234"/>
      <c r="DH123" s="234"/>
      <c r="DI123" s="234"/>
      <c r="DJ123" s="234"/>
      <c r="DK123" s="234"/>
      <c r="DL123" s="234"/>
      <c r="DM123" s="234"/>
      <c r="DN123" s="234"/>
      <c r="DO123" s="234"/>
      <c r="DP123" s="234"/>
      <c r="DQ123" s="234"/>
      <c r="DR123" s="234"/>
      <c r="DS123" s="234"/>
      <c r="DT123" s="234"/>
      <c r="DU123" s="234"/>
      <c r="DV123" s="234"/>
      <c r="DW123" s="234"/>
      <c r="DX123" s="234"/>
      <c r="DY123" s="234"/>
      <c r="DZ123" s="234"/>
      <c r="EA123" s="234"/>
      <c r="EB123" s="234"/>
      <c r="EC123" s="234"/>
      <c r="ED123" s="234"/>
      <c r="EE123" s="234"/>
      <c r="EF123" s="234"/>
      <c r="EG123" s="234"/>
      <c r="EH123" s="234"/>
      <c r="EI123" s="234"/>
      <c r="EJ123" s="234"/>
      <c r="EK123" s="234"/>
      <c r="EL123" s="234"/>
      <c r="EM123" s="234"/>
      <c r="EN123" s="234"/>
      <c r="EO123" s="234"/>
      <c r="EP123" s="234"/>
      <c r="EQ123" s="234"/>
      <c r="ER123" s="234"/>
      <c r="ES123" s="234"/>
      <c r="ET123" s="234"/>
      <c r="EU123" s="234"/>
      <c r="EV123" s="234"/>
      <c r="EW123" s="234"/>
      <c r="EX123" s="234"/>
      <c r="EY123" s="234"/>
      <c r="EZ123" s="234"/>
      <c r="FA123" s="234"/>
      <c r="FB123" s="234"/>
      <c r="FC123" s="234"/>
      <c r="FD123" s="234"/>
      <c r="FE123" s="234"/>
      <c r="FF123" s="234"/>
      <c r="FG123" s="234"/>
      <c r="FH123" s="234"/>
      <c r="FI123" s="234"/>
      <c r="FJ123" s="234"/>
      <c r="FK123" s="234"/>
      <c r="FL123" s="234"/>
      <c r="FM123" s="234"/>
      <c r="FN123" s="234"/>
      <c r="FO123" s="234"/>
      <c r="FP123" s="234"/>
      <c r="FQ123" s="234"/>
      <c r="FR123" s="234"/>
      <c r="FS123" s="234"/>
      <c r="FT123" s="234"/>
      <c r="FU123" s="234"/>
      <c r="FV123" s="234"/>
      <c r="FW123" s="234"/>
      <c r="FX123" s="234"/>
      <c r="FY123" s="234"/>
      <c r="FZ123" s="234"/>
      <c r="GA123" s="234"/>
      <c r="GB123" s="234"/>
      <c r="GC123" s="234"/>
      <c r="GD123" s="234"/>
      <c r="GE123" s="234"/>
      <c r="GF123" s="234"/>
      <c r="GG123" s="234"/>
      <c r="GH123" s="234"/>
      <c r="GI123" s="234"/>
      <c r="GJ123" s="234"/>
      <c r="GK123" s="234"/>
      <c r="GL123" s="234"/>
      <c r="GM123" s="234"/>
      <c r="GN123" s="234"/>
      <c r="GO123" s="234"/>
      <c r="GP123" s="234"/>
      <c r="GQ123" s="234"/>
      <c r="GR123" s="234"/>
      <c r="GS123" s="234"/>
      <c r="GT123" s="234"/>
      <c r="GU123" s="234"/>
      <c r="GV123" s="234"/>
      <c r="GW123" s="234"/>
      <c r="GX123" s="234"/>
      <c r="GY123" s="234"/>
      <c r="GZ123" s="234"/>
      <c r="HA123" s="234"/>
      <c r="HB123" s="234"/>
      <c r="HC123" s="234"/>
      <c r="HD123" s="234"/>
      <c r="HE123" s="234"/>
      <c r="HF123" s="234"/>
      <c r="HG123" s="234"/>
      <c r="HH123" s="234"/>
      <c r="HI123" s="234"/>
      <c r="HJ123" s="234"/>
      <c r="HK123" s="234"/>
      <c r="HL123" s="234"/>
      <c r="HM123" s="234"/>
      <c r="HN123" s="234"/>
      <c r="HO123" s="234"/>
      <c r="HP123" s="234"/>
      <c r="HQ123" s="234"/>
      <c r="HR123" s="234"/>
      <c r="HS123" s="234"/>
      <c r="HT123" s="234"/>
      <c r="HU123" s="234"/>
      <c r="HV123" s="234"/>
      <c r="HW123" s="234"/>
      <c r="HX123" s="234"/>
      <c r="HY123" s="234"/>
      <c r="HZ123" s="234"/>
      <c r="IA123" s="234"/>
      <c r="IB123" s="234"/>
      <c r="IC123" s="234"/>
      <c r="ID123" s="234"/>
      <c r="IE123" s="234"/>
      <c r="IF123" s="234"/>
      <c r="IG123" s="234"/>
      <c r="IH123" s="234"/>
      <c r="II123" s="234"/>
      <c r="IJ123" s="234"/>
      <c r="IK123" s="234"/>
      <c r="IL123" s="234"/>
      <c r="IM123" s="234"/>
      <c r="IN123" s="234"/>
      <c r="IO123" s="234"/>
      <c r="IP123" s="234"/>
      <c r="IQ123" s="234"/>
      <c r="IR123" s="234"/>
      <c r="IS123" s="234"/>
      <c r="IT123" s="234"/>
      <c r="IU123" s="234"/>
      <c r="IV123" s="234"/>
      <c r="IW123" s="234"/>
      <c r="IX123" s="234"/>
      <c r="IY123" s="234"/>
      <c r="IZ123" s="234"/>
      <c r="JA123" s="234"/>
      <c r="JB123" s="234"/>
      <c r="JC123" s="234"/>
      <c r="JD123" s="234"/>
      <c r="JE123" s="234"/>
      <c r="JF123" s="234"/>
      <c r="JG123" s="234"/>
      <c r="JH123" s="234"/>
      <c r="JI123" s="234"/>
      <c r="JJ123" s="234"/>
      <c r="JK123" s="234"/>
      <c r="JL123" s="234"/>
      <c r="JM123" s="234"/>
      <c r="JN123" s="234"/>
      <c r="JO123" s="234"/>
      <c r="JP123" s="234"/>
      <c r="JQ123" s="234"/>
      <c r="JR123" s="234"/>
      <c r="JS123" s="234"/>
      <c r="JT123" s="234"/>
      <c r="JU123" s="234"/>
      <c r="JV123" s="234"/>
      <c r="JW123" s="234"/>
      <c r="JX123" s="234"/>
      <c r="JY123" s="234"/>
      <c r="JZ123" s="234"/>
      <c r="KA123" s="234"/>
      <c r="KB123" s="234"/>
      <c r="KC123" s="234"/>
      <c r="KD123" s="234"/>
      <c r="KE123" s="234"/>
      <c r="KF123" s="234"/>
      <c r="KG123" s="234"/>
      <c r="KH123" s="234"/>
      <c r="KI123" s="234"/>
      <c r="KJ123" s="234"/>
      <c r="KK123" s="234"/>
      <c r="KL123" s="234"/>
      <c r="KM123" s="234"/>
      <c r="KN123" s="234"/>
      <c r="KO123" s="234"/>
      <c r="KP123" s="234"/>
      <c r="KQ123" s="234"/>
      <c r="KR123" s="234"/>
      <c r="KS123" s="234"/>
      <c r="KT123" s="234"/>
      <c r="KU123" s="234"/>
      <c r="KV123" s="234"/>
      <c r="KW123" s="234"/>
      <c r="KX123" s="234"/>
      <c r="KY123" s="234"/>
      <c r="KZ123" s="234"/>
      <c r="LA123" s="234"/>
      <c r="LB123" s="234"/>
      <c r="LC123" s="234"/>
      <c r="LD123" s="234"/>
      <c r="LE123" s="234"/>
      <c r="LF123" s="234"/>
      <c r="LG123" s="234"/>
      <c r="LH123" s="234"/>
      <c r="LI123" s="234"/>
      <c r="LJ123" s="234"/>
      <c r="LK123" s="234"/>
      <c r="LL123" s="234"/>
      <c r="LM123" s="234"/>
      <c r="LN123" s="234"/>
      <c r="LO123" s="234"/>
      <c r="LP123" s="234"/>
      <c r="LQ123" s="234"/>
      <c r="LR123" s="234"/>
      <c r="LS123" s="234"/>
      <c r="LT123" s="234"/>
      <c r="LU123" s="234"/>
      <c r="LV123" s="234"/>
      <c r="LW123" s="234"/>
      <c r="LX123" s="234"/>
      <c r="LY123" s="234"/>
      <c r="LZ123" s="234"/>
      <c r="MA123" s="234"/>
      <c r="MB123" s="234"/>
      <c r="MC123" s="234"/>
      <c r="MD123" s="234"/>
      <c r="ME123" s="234"/>
      <c r="MF123" s="234"/>
      <c r="MG123" s="234"/>
      <c r="MH123" s="234"/>
      <c r="MI123" s="234"/>
      <c r="MJ123" s="234"/>
      <c r="MK123" s="234"/>
      <c r="ML123" s="234"/>
      <c r="MM123" s="234"/>
      <c r="MN123" s="234"/>
      <c r="MO123" s="234"/>
      <c r="MP123" s="234"/>
      <c r="MQ123" s="234"/>
      <c r="MR123" s="234"/>
      <c r="MS123" s="234"/>
      <c r="MT123" s="234"/>
    </row>
    <row r="124" spans="1:358" s="303" customFormat="1" ht="54" x14ac:dyDescent="0.25">
      <c r="A124" s="245" t="s">
        <v>485</v>
      </c>
      <c r="B124" s="246" t="s">
        <v>3102</v>
      </c>
      <c r="C124" s="252">
        <v>0</v>
      </c>
      <c r="D124" s="252">
        <v>0</v>
      </c>
      <c r="E124" s="245" t="s">
        <v>138</v>
      </c>
      <c r="F124" s="245" t="s">
        <v>2999</v>
      </c>
      <c r="G124" s="246" t="s">
        <v>2915</v>
      </c>
      <c r="H124" s="245" t="s">
        <v>2923</v>
      </c>
      <c r="I124" s="250">
        <v>2</v>
      </c>
      <c r="J124" s="247">
        <v>2022</v>
      </c>
      <c r="K124" s="250">
        <v>1</v>
      </c>
      <c r="L124" s="250">
        <v>0</v>
      </c>
      <c r="M124" s="245" t="s">
        <v>2832</v>
      </c>
      <c r="N124" s="245" t="s">
        <v>37</v>
      </c>
      <c r="O124" s="245" t="s">
        <v>2937</v>
      </c>
    </row>
    <row r="125" spans="1:358" ht="69.75" customHeight="1" x14ac:dyDescent="0.25">
      <c r="A125" s="245" t="s">
        <v>490</v>
      </c>
      <c r="B125" s="246" t="s">
        <v>3132</v>
      </c>
      <c r="C125" s="248">
        <v>300</v>
      </c>
      <c r="D125" s="245" t="s">
        <v>2811</v>
      </c>
      <c r="E125" s="245" t="s">
        <v>1190</v>
      </c>
      <c r="F125" s="245" t="s">
        <v>3029</v>
      </c>
      <c r="G125" s="246" t="s">
        <v>2865</v>
      </c>
      <c r="H125" s="245" t="s">
        <v>2923</v>
      </c>
      <c r="I125" s="250">
        <v>2</v>
      </c>
      <c r="J125" s="247">
        <v>2023</v>
      </c>
      <c r="K125" s="250">
        <v>1</v>
      </c>
      <c r="L125" s="250">
        <v>0</v>
      </c>
      <c r="M125" s="245" t="s">
        <v>2867</v>
      </c>
      <c r="N125" s="245" t="s">
        <v>2840</v>
      </c>
      <c r="O125" s="245" t="s">
        <v>2938</v>
      </c>
    </row>
    <row r="126" spans="1:358" ht="63.75" customHeight="1" x14ac:dyDescent="0.25">
      <c r="A126" s="245" t="s">
        <v>493</v>
      </c>
      <c r="B126" s="246" t="s">
        <v>3103</v>
      </c>
      <c r="C126" s="248">
        <v>300</v>
      </c>
      <c r="D126" s="245" t="s">
        <v>2811</v>
      </c>
      <c r="E126" s="245" t="s">
        <v>138</v>
      </c>
      <c r="F126" s="245" t="s">
        <v>2812</v>
      </c>
      <c r="G126" s="246" t="s">
        <v>2916</v>
      </c>
      <c r="H126" s="245" t="s">
        <v>2797</v>
      </c>
      <c r="I126" s="257">
        <v>17.5</v>
      </c>
      <c r="J126" s="247">
        <v>2022</v>
      </c>
      <c r="K126" s="247">
        <v>20</v>
      </c>
      <c r="L126" s="247">
        <v>22</v>
      </c>
      <c r="M126" s="245" t="s">
        <v>2813</v>
      </c>
      <c r="N126" s="245" t="s">
        <v>2814</v>
      </c>
      <c r="O126" s="245" t="s">
        <v>2804</v>
      </c>
    </row>
    <row r="127" spans="1:358" ht="63.75" customHeight="1" x14ac:dyDescent="0.25">
      <c r="A127" s="452" t="s">
        <v>497</v>
      </c>
      <c r="B127" s="456" t="s">
        <v>3104</v>
      </c>
      <c r="C127" s="252">
        <v>0</v>
      </c>
      <c r="D127" s="252">
        <v>0</v>
      </c>
      <c r="E127" s="245" t="s">
        <v>1190</v>
      </c>
      <c r="F127" s="245" t="s">
        <v>3029</v>
      </c>
      <c r="G127" s="246" t="s">
        <v>2865</v>
      </c>
      <c r="H127" s="245" t="s">
        <v>2923</v>
      </c>
      <c r="I127" s="250">
        <v>2</v>
      </c>
      <c r="J127" s="247">
        <v>2023</v>
      </c>
      <c r="K127" s="250">
        <v>1</v>
      </c>
      <c r="L127" s="250">
        <v>0</v>
      </c>
      <c r="M127" s="245" t="s">
        <v>2867</v>
      </c>
      <c r="N127" s="245" t="s">
        <v>2840</v>
      </c>
      <c r="O127" s="245" t="s">
        <v>2938</v>
      </c>
    </row>
    <row r="128" spans="1:358" ht="40.5" x14ac:dyDescent="0.25">
      <c r="A128" s="452"/>
      <c r="B128" s="456"/>
      <c r="C128" s="248">
        <v>15</v>
      </c>
      <c r="D128" s="245" t="s">
        <v>17</v>
      </c>
      <c r="E128" s="245" t="s">
        <v>138</v>
      </c>
      <c r="F128" s="245" t="s">
        <v>3044</v>
      </c>
      <c r="G128" s="246" t="s">
        <v>2843</v>
      </c>
      <c r="H128" s="245" t="s">
        <v>2923</v>
      </c>
      <c r="I128" s="247">
        <v>2</v>
      </c>
      <c r="J128" s="247">
        <v>2022</v>
      </c>
      <c r="K128" s="247">
        <v>1</v>
      </c>
      <c r="L128" s="247">
        <v>1</v>
      </c>
      <c r="M128" s="245" t="s">
        <v>3034</v>
      </c>
      <c r="N128" s="245" t="s">
        <v>37</v>
      </c>
      <c r="O128" s="245" t="s">
        <v>2804</v>
      </c>
    </row>
    <row r="129" spans="1:15" ht="72" customHeight="1" x14ac:dyDescent="0.25">
      <c r="A129" s="289">
        <v>5.3</v>
      </c>
      <c r="B129" s="290" t="s">
        <v>3133</v>
      </c>
      <c r="C129" s="291">
        <f>SUM(C130:C131)</f>
        <v>390</v>
      </c>
      <c r="D129" s="289" t="s">
        <v>17</v>
      </c>
      <c r="E129" s="289" t="s">
        <v>3010</v>
      </c>
      <c r="F129" s="289" t="s">
        <v>3043</v>
      </c>
      <c r="G129" s="290" t="s">
        <v>2843</v>
      </c>
      <c r="H129" s="289" t="s">
        <v>2923</v>
      </c>
      <c r="I129" s="294">
        <v>2</v>
      </c>
      <c r="J129" s="294">
        <v>2022</v>
      </c>
      <c r="K129" s="294">
        <v>1</v>
      </c>
      <c r="L129" s="294">
        <v>1</v>
      </c>
      <c r="M129" s="289" t="s">
        <v>3039</v>
      </c>
      <c r="N129" s="289" t="s">
        <v>37</v>
      </c>
      <c r="O129" s="289" t="s">
        <v>2804</v>
      </c>
    </row>
    <row r="130" spans="1:15" ht="40.5" x14ac:dyDescent="0.25">
      <c r="A130" s="245" t="s">
        <v>2982</v>
      </c>
      <c r="B130" s="246" t="s">
        <v>3120</v>
      </c>
      <c r="C130" s="248">
        <v>90</v>
      </c>
      <c r="D130" s="245" t="s">
        <v>17</v>
      </c>
      <c r="E130" s="245" t="s">
        <v>3010</v>
      </c>
      <c r="F130" s="245" t="s">
        <v>3043</v>
      </c>
      <c r="G130" s="246" t="s">
        <v>2983</v>
      </c>
      <c r="H130" s="245" t="s">
        <v>2923</v>
      </c>
      <c r="I130" s="250">
        <v>2</v>
      </c>
      <c r="J130" s="247">
        <v>2023</v>
      </c>
      <c r="K130" s="250">
        <v>1</v>
      </c>
      <c r="L130" s="250">
        <v>0</v>
      </c>
      <c r="M130" s="245" t="s">
        <v>3039</v>
      </c>
      <c r="N130" s="245" t="s">
        <v>37</v>
      </c>
      <c r="O130" s="245" t="s">
        <v>2804</v>
      </c>
    </row>
    <row r="131" spans="1:15" ht="40.5" x14ac:dyDescent="0.25">
      <c r="A131" s="245" t="s">
        <v>2984</v>
      </c>
      <c r="B131" s="246" t="s">
        <v>2985</v>
      </c>
      <c r="C131" s="248">
        <v>300</v>
      </c>
      <c r="D131" s="245" t="s">
        <v>17</v>
      </c>
      <c r="E131" s="245" t="s">
        <v>3010</v>
      </c>
      <c r="F131" s="255" t="s">
        <v>2794</v>
      </c>
      <c r="G131" s="246" t="s">
        <v>2981</v>
      </c>
      <c r="H131" s="245" t="s">
        <v>2797</v>
      </c>
      <c r="I131" s="250">
        <v>0</v>
      </c>
      <c r="J131" s="247">
        <v>2023</v>
      </c>
      <c r="K131" s="250">
        <v>1</v>
      </c>
      <c r="L131" s="250">
        <v>1</v>
      </c>
      <c r="M131" s="245" t="s">
        <v>3039</v>
      </c>
      <c r="N131" s="245" t="s">
        <v>37</v>
      </c>
      <c r="O131" s="245" t="s">
        <v>2804</v>
      </c>
    </row>
    <row r="132" spans="1:15" ht="40.5" x14ac:dyDescent="0.25">
      <c r="A132" s="278">
        <v>6</v>
      </c>
      <c r="B132" s="279" t="s">
        <v>3061</v>
      </c>
      <c r="C132" s="280">
        <f>SUM(C133+C138)</f>
        <v>547255.6</v>
      </c>
      <c r="D132" s="283" t="s">
        <v>46</v>
      </c>
      <c r="E132" s="283" t="s">
        <v>138</v>
      </c>
      <c r="F132" s="283" t="s">
        <v>3027</v>
      </c>
      <c r="G132" s="279" t="s">
        <v>2934</v>
      </c>
      <c r="H132" s="278" t="s">
        <v>2935</v>
      </c>
      <c r="I132" s="282">
        <v>0</v>
      </c>
      <c r="J132" s="282">
        <v>2023</v>
      </c>
      <c r="K132" s="281">
        <v>173800</v>
      </c>
      <c r="L132" s="281">
        <v>19500</v>
      </c>
      <c r="M132" s="278" t="s">
        <v>3034</v>
      </c>
      <c r="N132" s="278" t="s">
        <v>37</v>
      </c>
      <c r="O132" s="278" t="s">
        <v>2804</v>
      </c>
    </row>
    <row r="133" spans="1:15" s="270" customFormat="1" ht="50.25" customHeight="1" x14ac:dyDescent="0.25">
      <c r="A133" s="289">
        <v>6.1</v>
      </c>
      <c r="B133" s="290" t="s">
        <v>2781</v>
      </c>
      <c r="C133" s="291">
        <f>SUM(C134:C137)</f>
        <v>459200</v>
      </c>
      <c r="D133" s="289" t="s">
        <v>46</v>
      </c>
      <c r="E133" s="289" t="s">
        <v>138</v>
      </c>
      <c r="F133" s="289" t="s">
        <v>3027</v>
      </c>
      <c r="G133" s="290" t="s">
        <v>2932</v>
      </c>
      <c r="H133" s="289"/>
      <c r="I133" s="294">
        <v>0</v>
      </c>
      <c r="J133" s="294">
        <v>2023</v>
      </c>
      <c r="K133" s="294">
        <v>5</v>
      </c>
      <c r="L133" s="294">
        <v>3</v>
      </c>
      <c r="M133" s="289" t="s">
        <v>3034</v>
      </c>
      <c r="N133" s="289" t="s">
        <v>37</v>
      </c>
      <c r="O133" s="289" t="s">
        <v>2804</v>
      </c>
    </row>
    <row r="134" spans="1:15" ht="49.5" customHeight="1" x14ac:dyDescent="0.25">
      <c r="A134" s="255" t="s">
        <v>782</v>
      </c>
      <c r="B134" s="253" t="s">
        <v>2782</v>
      </c>
      <c r="C134" s="254">
        <v>459200</v>
      </c>
      <c r="D134" s="255" t="s">
        <v>17</v>
      </c>
      <c r="E134" s="255" t="s">
        <v>138</v>
      </c>
      <c r="F134" s="255" t="s">
        <v>3086</v>
      </c>
      <c r="G134" s="253" t="s">
        <v>3085</v>
      </c>
      <c r="H134" s="305" t="s">
        <v>2797</v>
      </c>
      <c r="I134" s="257">
        <v>0</v>
      </c>
      <c r="J134" s="257">
        <v>2023</v>
      </c>
      <c r="K134" s="257">
        <v>23</v>
      </c>
      <c r="L134" s="257">
        <v>21</v>
      </c>
      <c r="M134" s="255" t="s">
        <v>3034</v>
      </c>
      <c r="N134" s="255" t="s">
        <v>2800</v>
      </c>
      <c r="O134" s="255" t="s">
        <v>2804</v>
      </c>
    </row>
    <row r="135" spans="1:15" s="303" customFormat="1" ht="67.5" x14ac:dyDescent="0.25">
      <c r="A135" s="245" t="s">
        <v>785</v>
      </c>
      <c r="B135" s="246" t="s">
        <v>2783</v>
      </c>
      <c r="C135" s="252">
        <v>0</v>
      </c>
      <c r="D135" s="252">
        <v>0</v>
      </c>
      <c r="E135" s="245" t="s">
        <v>138</v>
      </c>
      <c r="F135" s="245" t="s">
        <v>3021</v>
      </c>
      <c r="G135" s="246" t="s">
        <v>2918</v>
      </c>
      <c r="H135" s="245" t="s">
        <v>2923</v>
      </c>
      <c r="I135" s="250">
        <v>1</v>
      </c>
      <c r="J135" s="247">
        <v>2023</v>
      </c>
      <c r="K135" s="250">
        <v>1</v>
      </c>
      <c r="L135" s="250">
        <v>1</v>
      </c>
      <c r="M135" s="245" t="s">
        <v>2832</v>
      </c>
      <c r="N135" s="245" t="s">
        <v>37</v>
      </c>
      <c r="O135" s="245" t="s">
        <v>2804</v>
      </c>
    </row>
    <row r="136" spans="1:15" ht="75.75" customHeight="1" x14ac:dyDescent="0.25">
      <c r="A136" s="245" t="s">
        <v>887</v>
      </c>
      <c r="B136" s="246" t="s">
        <v>2784</v>
      </c>
      <c r="C136" s="252">
        <v>0</v>
      </c>
      <c r="D136" s="252">
        <v>0</v>
      </c>
      <c r="E136" s="245" t="s">
        <v>138</v>
      </c>
      <c r="F136" s="245" t="s">
        <v>3021</v>
      </c>
      <c r="G136" s="246" t="s">
        <v>2917</v>
      </c>
      <c r="H136" s="245" t="s">
        <v>509</v>
      </c>
      <c r="I136" s="247">
        <v>0</v>
      </c>
      <c r="J136" s="247">
        <v>2023</v>
      </c>
      <c r="K136" s="247">
        <v>50</v>
      </c>
      <c r="L136" s="247">
        <v>100</v>
      </c>
      <c r="M136" s="245" t="s">
        <v>3034</v>
      </c>
      <c r="N136" s="245" t="s">
        <v>2801</v>
      </c>
      <c r="O136" s="245" t="s">
        <v>2804</v>
      </c>
    </row>
    <row r="137" spans="1:15" ht="54" customHeight="1" x14ac:dyDescent="0.25">
      <c r="A137" s="245" t="s">
        <v>81</v>
      </c>
      <c r="B137" s="246" t="s">
        <v>3062</v>
      </c>
      <c r="C137" s="252">
        <v>0</v>
      </c>
      <c r="D137" s="252">
        <v>0</v>
      </c>
      <c r="E137" s="245" t="s">
        <v>138</v>
      </c>
      <c r="F137" s="245" t="s">
        <v>3021</v>
      </c>
      <c r="G137" s="246" t="s">
        <v>2917</v>
      </c>
      <c r="H137" s="245" t="s">
        <v>2923</v>
      </c>
      <c r="I137" s="250">
        <v>2</v>
      </c>
      <c r="J137" s="247">
        <v>2023</v>
      </c>
      <c r="K137" s="250">
        <v>1</v>
      </c>
      <c r="L137" s="250">
        <v>1</v>
      </c>
      <c r="M137" s="245" t="s">
        <v>2832</v>
      </c>
      <c r="N137" s="245" t="s">
        <v>37</v>
      </c>
      <c r="O137" s="245" t="s">
        <v>2804</v>
      </c>
    </row>
    <row r="138" spans="1:15" ht="64.5" customHeight="1" x14ac:dyDescent="0.25">
      <c r="A138" s="289">
        <v>6.2</v>
      </c>
      <c r="B138" s="290" t="s">
        <v>2785</v>
      </c>
      <c r="C138" s="298">
        <f>SUM(C139:C144)</f>
        <v>88055.6</v>
      </c>
      <c r="D138" s="289" t="s">
        <v>2810</v>
      </c>
      <c r="E138" s="289" t="s">
        <v>138</v>
      </c>
      <c r="F138" s="289" t="s">
        <v>3028</v>
      </c>
      <c r="G138" s="290" t="s">
        <v>2928</v>
      </c>
      <c r="H138" s="289" t="s">
        <v>18</v>
      </c>
      <c r="I138" s="294">
        <v>30</v>
      </c>
      <c r="J138" s="294">
        <v>2023</v>
      </c>
      <c r="K138" s="294">
        <v>65</v>
      </c>
      <c r="L138" s="294">
        <v>80</v>
      </c>
      <c r="M138" s="289" t="s">
        <v>1794</v>
      </c>
      <c r="N138" s="289" t="s">
        <v>2851</v>
      </c>
      <c r="O138" s="289" t="s">
        <v>2804</v>
      </c>
    </row>
    <row r="139" spans="1:15" ht="60" customHeight="1" x14ac:dyDescent="0.25">
      <c r="A139" s="245" t="s">
        <v>790</v>
      </c>
      <c r="B139" s="246" t="s">
        <v>2959</v>
      </c>
      <c r="C139" s="251">
        <v>33750</v>
      </c>
      <c r="D139" s="245" t="s">
        <v>2810</v>
      </c>
      <c r="E139" s="245" t="s">
        <v>131</v>
      </c>
      <c r="F139" s="245" t="s">
        <v>3025</v>
      </c>
      <c r="G139" s="246" t="s">
        <v>2919</v>
      </c>
      <c r="H139" s="245" t="s">
        <v>2923</v>
      </c>
      <c r="I139" s="247">
        <v>2</v>
      </c>
      <c r="J139" s="247">
        <v>2023</v>
      </c>
      <c r="K139" s="247">
        <v>2</v>
      </c>
      <c r="L139" s="247">
        <v>1</v>
      </c>
      <c r="M139" s="245" t="s">
        <v>3045</v>
      </c>
      <c r="N139" s="245" t="s">
        <v>2851</v>
      </c>
      <c r="O139" s="245" t="s">
        <v>2804</v>
      </c>
    </row>
    <row r="140" spans="1:15" ht="75.75" customHeight="1" x14ac:dyDescent="0.25">
      <c r="A140" s="245" t="s">
        <v>795</v>
      </c>
      <c r="B140" s="246" t="s">
        <v>3134</v>
      </c>
      <c r="C140" s="260">
        <v>1269.5999999999999</v>
      </c>
      <c r="D140" s="245" t="s">
        <v>138</v>
      </c>
      <c r="E140" s="245"/>
      <c r="F140" s="245" t="s">
        <v>3030</v>
      </c>
      <c r="G140" s="246" t="s">
        <v>2933</v>
      </c>
      <c r="H140" s="245" t="s">
        <v>18</v>
      </c>
      <c r="I140" s="247">
        <v>0</v>
      </c>
      <c r="J140" s="247">
        <v>2023</v>
      </c>
      <c r="K140" s="247">
        <v>30</v>
      </c>
      <c r="L140" s="247">
        <v>50</v>
      </c>
      <c r="M140" s="245" t="s">
        <v>2997</v>
      </c>
      <c r="N140" s="245" t="s">
        <v>2858</v>
      </c>
      <c r="O140" s="245" t="s">
        <v>2804</v>
      </c>
    </row>
    <row r="141" spans="1:15" ht="67.5" x14ac:dyDescent="0.25">
      <c r="A141" s="452" t="s">
        <v>798</v>
      </c>
      <c r="B141" s="456" t="s">
        <v>3063</v>
      </c>
      <c r="C141" s="260">
        <v>386</v>
      </c>
      <c r="D141" s="245" t="s">
        <v>2810</v>
      </c>
      <c r="E141" s="245" t="s">
        <v>138</v>
      </c>
      <c r="F141" s="245" t="s">
        <v>3022</v>
      </c>
      <c r="G141" s="246" t="s">
        <v>2859</v>
      </c>
      <c r="H141" s="245" t="s">
        <v>1932</v>
      </c>
      <c r="I141" s="247">
        <v>2</v>
      </c>
      <c r="J141" s="247">
        <v>2023</v>
      </c>
      <c r="K141" s="247">
        <v>3</v>
      </c>
      <c r="L141" s="247">
        <v>0</v>
      </c>
      <c r="M141" s="245" t="s">
        <v>2860</v>
      </c>
      <c r="N141" s="245" t="s">
        <v>2861</v>
      </c>
      <c r="O141" s="245" t="s">
        <v>2804</v>
      </c>
    </row>
    <row r="142" spans="1:15" ht="81" x14ac:dyDescent="0.25">
      <c r="A142" s="452"/>
      <c r="B142" s="456"/>
      <c r="C142" s="260">
        <v>250</v>
      </c>
      <c r="D142" s="245" t="s">
        <v>2810</v>
      </c>
      <c r="E142" s="245" t="s">
        <v>138</v>
      </c>
      <c r="F142" s="245" t="s">
        <v>3023</v>
      </c>
      <c r="G142" s="246" t="s">
        <v>2862</v>
      </c>
      <c r="H142" s="245" t="s">
        <v>18</v>
      </c>
      <c r="I142" s="247">
        <v>10</v>
      </c>
      <c r="J142" s="247">
        <v>2023</v>
      </c>
      <c r="K142" s="247">
        <v>50</v>
      </c>
      <c r="L142" s="247">
        <v>80</v>
      </c>
      <c r="M142" s="245" t="s">
        <v>3034</v>
      </c>
      <c r="N142" s="245" t="s">
        <v>2863</v>
      </c>
      <c r="O142" s="245" t="s">
        <v>2936</v>
      </c>
    </row>
    <row r="143" spans="1:15" ht="27" x14ac:dyDescent="0.25">
      <c r="A143" s="452" t="s">
        <v>2793</v>
      </c>
      <c r="B143" s="456" t="s">
        <v>3064</v>
      </c>
      <c r="C143" s="248">
        <v>27700</v>
      </c>
      <c r="D143" s="245" t="s">
        <v>17</v>
      </c>
      <c r="E143" s="245" t="s">
        <v>138</v>
      </c>
      <c r="F143" s="245" t="s">
        <v>3027</v>
      </c>
      <c r="G143" s="253" t="s">
        <v>2920</v>
      </c>
      <c r="H143" s="245" t="s">
        <v>2847</v>
      </c>
      <c r="I143" s="247">
        <v>30</v>
      </c>
      <c r="J143" s="247">
        <v>2023</v>
      </c>
      <c r="K143" s="247">
        <v>70</v>
      </c>
      <c r="L143" s="247">
        <v>100</v>
      </c>
      <c r="M143" s="245" t="s">
        <v>3034</v>
      </c>
      <c r="N143" s="245" t="s">
        <v>2802</v>
      </c>
      <c r="O143" s="245" t="s">
        <v>2804</v>
      </c>
    </row>
    <row r="144" spans="1:15" ht="48" customHeight="1" x14ac:dyDescent="0.25">
      <c r="A144" s="452"/>
      <c r="B144" s="456"/>
      <c r="C144" s="306">
        <v>24700</v>
      </c>
      <c r="D144" s="245" t="s">
        <v>17</v>
      </c>
      <c r="E144" s="245" t="s">
        <v>138</v>
      </c>
      <c r="F144" s="245" t="s">
        <v>3027</v>
      </c>
      <c r="G144" s="253" t="s">
        <v>2921</v>
      </c>
      <c r="H144" s="265" t="s">
        <v>2847</v>
      </c>
      <c r="I144" s="255">
        <v>50</v>
      </c>
      <c r="J144" s="255">
        <v>2023</v>
      </c>
      <c r="K144" s="255">
        <v>65</v>
      </c>
      <c r="L144" s="255">
        <v>80</v>
      </c>
      <c r="M144" s="245" t="s">
        <v>3034</v>
      </c>
      <c r="N144" s="245" t="s">
        <v>2802</v>
      </c>
      <c r="O144" s="245" t="s">
        <v>2804</v>
      </c>
    </row>
    <row r="145" spans="1:15" ht="40.5" x14ac:dyDescent="0.25">
      <c r="A145" s="278">
        <v>7</v>
      </c>
      <c r="B145" s="279" t="s">
        <v>3065</v>
      </c>
      <c r="C145" s="280"/>
      <c r="D145" s="278"/>
      <c r="E145" s="278" t="s">
        <v>3027</v>
      </c>
      <c r="F145" s="278" t="s">
        <v>3031</v>
      </c>
      <c r="G145" s="279" t="s">
        <v>2865</v>
      </c>
      <c r="H145" s="278" t="s">
        <v>2923</v>
      </c>
      <c r="I145" s="285">
        <v>2</v>
      </c>
      <c r="J145" s="282">
        <v>2023</v>
      </c>
      <c r="K145" s="285">
        <v>1</v>
      </c>
      <c r="L145" s="285">
        <v>0</v>
      </c>
      <c r="M145" s="278" t="s">
        <v>2867</v>
      </c>
      <c r="N145" s="278" t="s">
        <v>2840</v>
      </c>
      <c r="O145" s="278" t="s">
        <v>2938</v>
      </c>
    </row>
    <row r="146" spans="1:15" s="270" customFormat="1" ht="96" customHeight="1" x14ac:dyDescent="0.25">
      <c r="A146" s="245">
        <v>7.1</v>
      </c>
      <c r="B146" s="246" t="s">
        <v>2960</v>
      </c>
      <c r="C146" s="252">
        <v>0</v>
      </c>
      <c r="D146" s="252">
        <v>0</v>
      </c>
      <c r="E146" s="245" t="s">
        <v>3027</v>
      </c>
      <c r="F146" s="245" t="s">
        <v>3032</v>
      </c>
      <c r="G146" s="246" t="s">
        <v>2865</v>
      </c>
      <c r="H146" s="245" t="s">
        <v>2923</v>
      </c>
      <c r="I146" s="250">
        <v>2</v>
      </c>
      <c r="J146" s="247">
        <v>2023</v>
      </c>
      <c r="K146" s="250">
        <v>1</v>
      </c>
      <c r="L146" s="250">
        <v>0</v>
      </c>
      <c r="M146" s="245" t="s">
        <v>2867</v>
      </c>
      <c r="N146" s="245" t="s">
        <v>2840</v>
      </c>
      <c r="O146" s="245" t="s">
        <v>2938</v>
      </c>
    </row>
    <row r="147" spans="1:15" ht="78.75" customHeight="1" x14ac:dyDescent="0.25">
      <c r="A147" s="245">
        <v>7.2</v>
      </c>
      <c r="B147" s="246" t="s">
        <v>2961</v>
      </c>
      <c r="C147" s="252">
        <v>0</v>
      </c>
      <c r="D147" s="252">
        <v>0</v>
      </c>
      <c r="E147" s="245" t="s">
        <v>3027</v>
      </c>
      <c r="F147" s="245" t="s">
        <v>3032</v>
      </c>
      <c r="G147" s="246" t="s">
        <v>2865</v>
      </c>
      <c r="H147" s="245" t="s">
        <v>2923</v>
      </c>
      <c r="I147" s="250">
        <v>2</v>
      </c>
      <c r="J147" s="247">
        <v>2023</v>
      </c>
      <c r="K147" s="250">
        <v>1</v>
      </c>
      <c r="L147" s="250">
        <v>0</v>
      </c>
      <c r="M147" s="245" t="s">
        <v>2867</v>
      </c>
      <c r="N147" s="245" t="s">
        <v>2840</v>
      </c>
      <c r="O147" s="245" t="s">
        <v>2938</v>
      </c>
    </row>
    <row r="148" spans="1:15" ht="59.25" customHeight="1" x14ac:dyDescent="0.25">
      <c r="A148" s="245">
        <v>7.3</v>
      </c>
      <c r="B148" s="246" t="s">
        <v>2786</v>
      </c>
      <c r="C148" s="252">
        <v>0</v>
      </c>
      <c r="D148" s="252">
        <v>0</v>
      </c>
      <c r="E148" s="245" t="s">
        <v>3027</v>
      </c>
      <c r="F148" s="245" t="s">
        <v>3032</v>
      </c>
      <c r="G148" s="246" t="s">
        <v>2865</v>
      </c>
      <c r="H148" s="245" t="s">
        <v>2923</v>
      </c>
      <c r="I148" s="250">
        <v>2</v>
      </c>
      <c r="J148" s="247">
        <v>2023</v>
      </c>
      <c r="K148" s="250">
        <v>1</v>
      </c>
      <c r="L148" s="250">
        <v>0</v>
      </c>
      <c r="M148" s="245" t="s">
        <v>2867</v>
      </c>
      <c r="N148" s="245" t="s">
        <v>2840</v>
      </c>
      <c r="O148" s="245" t="s">
        <v>2938</v>
      </c>
    </row>
    <row r="149" spans="1:15" ht="49.5" customHeight="1" x14ac:dyDescent="0.25">
      <c r="A149" s="255"/>
      <c r="B149" s="253"/>
      <c r="C149" s="275">
        <f>SUM(C14+C31+C67+C85++C112+C132+C145)</f>
        <v>766506.39999999991</v>
      </c>
      <c r="D149" s="255"/>
      <c r="E149" s="255"/>
      <c r="F149" s="255"/>
      <c r="G149" s="253"/>
      <c r="H149" s="252"/>
      <c r="I149" s="276"/>
      <c r="J149" s="277"/>
      <c r="K149" s="276"/>
      <c r="L149" s="276"/>
      <c r="M149" s="255"/>
      <c r="N149" s="255"/>
      <c r="O149" s="255"/>
    </row>
  </sheetData>
  <protectedRanges>
    <protectedRange sqref="G52" name="Range2"/>
    <protectedRange sqref="G52" name="Range1"/>
  </protectedRanges>
  <mergeCells count="53">
    <mergeCell ref="M3:O3"/>
    <mergeCell ref="M4:O4"/>
    <mergeCell ref="B8:O8"/>
    <mergeCell ref="A11:A12"/>
    <mergeCell ref="B11:B12"/>
    <mergeCell ref="C11:C12"/>
    <mergeCell ref="D11:D12"/>
    <mergeCell ref="E11:F11"/>
    <mergeCell ref="G11:G12"/>
    <mergeCell ref="H11:H12"/>
    <mergeCell ref="I11:J11"/>
    <mergeCell ref="K11:L11"/>
    <mergeCell ref="M11:M12"/>
    <mergeCell ref="N11:N12"/>
    <mergeCell ref="O11:O12"/>
    <mergeCell ref="D15:D16"/>
    <mergeCell ref="A22:A23"/>
    <mergeCell ref="B22:B23"/>
    <mergeCell ref="A28:A29"/>
    <mergeCell ref="B28:B29"/>
    <mergeCell ref="C28:C29"/>
    <mergeCell ref="D28:D29"/>
    <mergeCell ref="A17:A18"/>
    <mergeCell ref="B17:B18"/>
    <mergeCell ref="A15:A16"/>
    <mergeCell ref="B15:B16"/>
    <mergeCell ref="C15:C16"/>
    <mergeCell ref="A39:A40"/>
    <mergeCell ref="B39:B40"/>
    <mergeCell ref="A43:A44"/>
    <mergeCell ref="B43:B44"/>
    <mergeCell ref="A46:A47"/>
    <mergeCell ref="B46:B47"/>
    <mergeCell ref="C46:C47"/>
    <mergeCell ref="D46:D47"/>
    <mergeCell ref="A52:A54"/>
    <mergeCell ref="B52:B54"/>
    <mergeCell ref="C52:C54"/>
    <mergeCell ref="D52:D54"/>
    <mergeCell ref="A55:A57"/>
    <mergeCell ref="B55:B57"/>
    <mergeCell ref="A59:A60"/>
    <mergeCell ref="B59:B60"/>
    <mergeCell ref="A62:A63"/>
    <mergeCell ref="B62:B63"/>
    <mergeCell ref="A143:A144"/>
    <mergeCell ref="B143:B144"/>
    <mergeCell ref="A104:A105"/>
    <mergeCell ref="B104:B105"/>
    <mergeCell ref="A127:A128"/>
    <mergeCell ref="B127:B128"/>
    <mergeCell ref="A141:A142"/>
    <mergeCell ref="B141:B142"/>
  </mergeCells>
  <pageMargins left="0.5" right="0.5" top="0.5" bottom="0.5" header="0.3" footer="0.3"/>
  <pageSetup paperSize="8"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Нэгтгэсэн файл</vt:lpstr>
      <vt:lpstr>ШЕЗ-ийн тогтоолын хавсралт</vt:lpstr>
      <vt:lpstr>УИХ-ын тогтоолын хавсралт</vt:lpstr>
      <vt:lpstr>'УИХ-ын тогтоолын хавсралт'!Print_Titles</vt:lpstr>
      <vt:lpstr>'ШЕЗ-ийн тогтоолын хавсралт'!Print_Titles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Төгөлдөр Галбадрах</dc:creator>
  <cp:keywords/>
  <dc:description/>
  <cp:lastModifiedBy>Sanjragchaa</cp:lastModifiedBy>
  <cp:revision/>
  <cp:lastPrinted>2023-10-05T00:19:01Z</cp:lastPrinted>
  <dcterms:created xsi:type="dcterms:W3CDTF">2015-06-05T18:17:20Z</dcterms:created>
  <dcterms:modified xsi:type="dcterms:W3CDTF">2023-10-10T00:30:42Z</dcterms:modified>
  <cp:category/>
  <cp:contentStatus/>
</cp:coreProperties>
</file>