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C:\Users\dashnyam_b\Desktop\"/>
    </mc:Choice>
  </mc:AlternateContent>
  <xr:revisionPtr revIDLastSave="0" documentId="8_{787FF2DE-6C76-4631-9DE2-869C64F477D1}" xr6:coauthVersionLast="47" xr6:coauthVersionMax="47" xr10:uidLastSave="{00000000-0000-0000-0000-000000000000}"/>
  <bookViews>
    <workbookView xWindow="-120" yWindow="-120" windowWidth="29040" windowHeight="15840" firstSheet="16" activeTab="16" xr2:uid="{B3EA416A-E34A-4235-9096-5381BAD41726}"/>
  </bookViews>
  <sheets>
    <sheet name="Bal-Gen" sheetId="1" r:id="rId1"/>
    <sheet name="Bal-Gen-GDP" sheetId="2" r:id="rId2"/>
    <sheet name="Bal-Gen-3" sheetId="3" r:id="rId3"/>
    <sheet name="Bal-Cent" sheetId="4" r:id="rId4"/>
    <sheet name="Gen-Rev" sheetId="5" r:id="rId5"/>
    <sheet name="Cent-Rev" sheetId="6" r:id="rId6"/>
    <sheet name="Loc-Rev" sheetId="7" r:id="rId7"/>
    <sheet name="Rev-Port" sheetId="8" r:id="rId8"/>
    <sheet name="SSF" sheetId="9" r:id="rId9"/>
    <sheet name="HSF" sheetId="10" r:id="rId10"/>
    <sheet name="NWF" sheetId="11" r:id="rId11"/>
    <sheet name="Local" sheetId="12" r:id="rId12"/>
    <sheet name="Portfolio" sheetId="13" r:id="rId13"/>
    <sheet name="Loans" sheetId="14" r:id="rId14"/>
    <sheet name="Eco-Gen" sheetId="15" r:id="rId15"/>
    <sheet name="Eco-zoriulalt" sheetId="16" r:id="rId16"/>
    <sheet name="Sheet17" sheetId="17" r:id="rId17"/>
  </sheets>
  <definedNames>
    <definedName name="_xlnm._FilterDatabase" localSheetId="14" hidden="1">'Eco-Gen'!$A$8:$BE$156</definedName>
    <definedName name="_xlnm._FilterDatabase" localSheetId="15" hidden="1">'Eco-zoriulalt'!$A$5:$I$338</definedName>
    <definedName name="_xlnm._FilterDatabase" localSheetId="13" hidden="1">Loans!$A$5:$O$173</definedName>
    <definedName name="_xlnm._FilterDatabase" localSheetId="12" hidden="1">Portfolio!$A$7:$PG$1601</definedName>
    <definedName name="_xlnm._FilterDatabase" localSheetId="16" hidden="1">Sheet17!$B$4:$E$148</definedName>
    <definedName name="_xlnm.Print_Area" localSheetId="3">'Bal-Cent'!$A$1:$X$95</definedName>
    <definedName name="_xlnm.Print_Area" localSheetId="0">'Bal-Gen'!$A$2:$M$92</definedName>
    <definedName name="_xlnm.Print_Area" localSheetId="2">'Bal-Gen-3'!$A$1:$X$99</definedName>
    <definedName name="_xlnm.Print_Area" localSheetId="1">'Bal-Gen-GDP'!$A$2:$J$52</definedName>
    <definedName name="_xlnm.Print_Area" localSheetId="5">'Cent-Rev'!$A$1:$O$65</definedName>
    <definedName name="_xlnm.Print_Area" localSheetId="14">'Eco-Gen'!$A$1:$BE$157</definedName>
    <definedName name="_xlnm.Print_Area" localSheetId="15">'Eco-zoriulalt'!$A$1:$F$338</definedName>
    <definedName name="_xlnm.Print_Area" localSheetId="4">'Gen-Rev'!$A$1:$Y$106</definedName>
    <definedName name="_xlnm.Print_Area" localSheetId="9">HSF!$A$1:$L$36</definedName>
    <definedName name="_xlnm.Print_Area" localSheetId="13">Loans!$A$1:$D$173</definedName>
    <definedName name="_xlnm.Print_Area" localSheetId="11">Local!$A$1:$K$60</definedName>
    <definedName name="_xlnm.Print_Area" localSheetId="6">'Loc-Rev'!$A$1:$O$77</definedName>
    <definedName name="_xlnm.Print_Area" localSheetId="10">NWF!$A$1:$G$21</definedName>
    <definedName name="_xlnm.Print_Area" localSheetId="12">Portfolio!$A$1:$K$1601</definedName>
    <definedName name="_xlnm.Print_Area" localSheetId="7">'Rev-Port'!$A$1:$O$242</definedName>
    <definedName name="_xlnm.Print_Area" localSheetId="16">Sheet17!$A$1:$E$150</definedName>
    <definedName name="_xlnm.Print_Area" localSheetId="8">SSF!$A$1:$M$207</definedName>
    <definedName name="_xlnm.Print_Titles" localSheetId="3">'Bal-Cent'!$1:$7</definedName>
    <definedName name="_xlnm.Print_Titles" localSheetId="0">'Bal-Gen'!$1:$7</definedName>
    <definedName name="_xlnm.Print_Titles" localSheetId="2">'Bal-Gen-3'!$1:$7</definedName>
    <definedName name="_xlnm.Print_Titles" localSheetId="5">'Cent-Rev'!$1:$7</definedName>
    <definedName name="_xlnm.Print_Titles" localSheetId="14">'Eco-Gen'!$A:$A,'Eco-Gen'!$1:$8</definedName>
    <definedName name="_xlnm.Print_Titles" localSheetId="15">'Eco-zoriulalt'!$1:$5</definedName>
    <definedName name="_xlnm.Print_Titles" localSheetId="4">'Gen-Rev'!$1:$7</definedName>
    <definedName name="_xlnm.Print_Titles" localSheetId="9">HSF!$1:$7</definedName>
    <definedName name="_xlnm.Print_Titles" localSheetId="13">Loans!$1:$5</definedName>
    <definedName name="_xlnm.Print_Titles" localSheetId="6">'Loc-Rev'!$1:$7</definedName>
    <definedName name="_xlnm.Print_Titles" localSheetId="7">'Rev-Port'!$1:$7</definedName>
    <definedName name="_xlnm.Print_Titles" localSheetId="8">SSF!$1:$7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9" i="9" l="1"/>
  <c r="L155" i="9"/>
  <c r="M155" i="9" s="1"/>
  <c r="M156" i="9"/>
  <c r="L157" i="9"/>
  <c r="M157" i="9"/>
  <c r="G3111" i="15"/>
  <c r="I3112" i="11"/>
  <c r="G20" i="11"/>
  <c r="G19" i="11"/>
  <c r="F18" i="11"/>
  <c r="G18" i="11" s="1"/>
  <c r="G16" i="11"/>
  <c r="G15" i="11"/>
  <c r="G13" i="11"/>
  <c r="G12" i="11"/>
  <c r="F12" i="11"/>
  <c r="G11" i="11"/>
  <c r="F11" i="11"/>
  <c r="F10" i="11"/>
  <c r="G10" i="11" s="1"/>
  <c r="F9" i="11"/>
  <c r="G9" i="11" s="1"/>
  <c r="H3111" i="10"/>
  <c r="K36" i="10"/>
  <c r="L36" i="10" s="1"/>
  <c r="L35" i="10"/>
  <c r="L34" i="10"/>
  <c r="L33" i="10"/>
  <c r="L32" i="10"/>
  <c r="L31" i="10"/>
  <c r="L29" i="10"/>
  <c r="L28" i="10"/>
  <c r="L27" i="10"/>
  <c r="L24" i="10"/>
  <c r="L23" i="10"/>
  <c r="L22" i="10"/>
  <c r="L21" i="10"/>
  <c r="L20" i="10"/>
  <c r="L19" i="10"/>
  <c r="L18" i="10"/>
  <c r="L17" i="10"/>
  <c r="L16" i="10"/>
  <c r="K16" i="10"/>
  <c r="L14" i="10"/>
  <c r="L13" i="10"/>
  <c r="L12" i="10"/>
  <c r="M11" i="10"/>
  <c r="L11" i="10"/>
  <c r="L10" i="10"/>
  <c r="L9" i="10"/>
  <c r="K8" i="10"/>
  <c r="L8" i="10" s="1"/>
  <c r="H3110" i="9"/>
  <c r="L207" i="9"/>
  <c r="M207" i="9" s="1"/>
  <c r="L194" i="9"/>
  <c r="M194" i="9" s="1"/>
  <c r="L193" i="9"/>
  <c r="M193" i="9" s="1"/>
  <c r="L192" i="9"/>
  <c r="M192" i="9" s="1"/>
  <c r="L191" i="9"/>
  <c r="M191" i="9" s="1"/>
  <c r="L182" i="9"/>
  <c r="M182" i="9" s="1"/>
  <c r="L181" i="9"/>
  <c r="M181" i="9" s="1"/>
  <c r="L180" i="9"/>
  <c r="M180" i="9" s="1"/>
  <c r="L179" i="9"/>
  <c r="M179" i="9" s="1"/>
  <c r="L170" i="9"/>
  <c r="M170" i="9" s="1"/>
  <c r="L169" i="9"/>
  <c r="M169" i="9" s="1"/>
  <c r="L168" i="9"/>
  <c r="M168" i="9" s="1"/>
  <c r="L167" i="9"/>
  <c r="M167" i="9" s="1"/>
  <c r="L166" i="9"/>
  <c r="M166" i="9" s="1"/>
  <c r="L165" i="9"/>
  <c r="M165" i="9" s="1"/>
  <c r="L164" i="9"/>
  <c r="M164" i="9" s="1"/>
  <c r="L162" i="9"/>
  <c r="M161" i="9"/>
  <c r="L160" i="9"/>
  <c r="L159" i="9"/>
  <c r="M159" i="9" s="1"/>
  <c r="L158" i="9"/>
  <c r="M158" i="9" s="1"/>
  <c r="L154" i="9"/>
  <c r="M154" i="9" s="1"/>
  <c r="M150" i="9"/>
  <c r="M149" i="9"/>
  <c r="M148" i="9"/>
  <c r="M145" i="9"/>
  <c r="M144" i="9"/>
  <c r="M143" i="9"/>
  <c r="M142" i="9"/>
  <c r="M141" i="9"/>
  <c r="M140" i="9"/>
  <c r="M139" i="9"/>
  <c r="M138" i="9"/>
  <c r="L137" i="9"/>
  <c r="L178" i="9" s="1"/>
  <c r="M178" i="9" s="1"/>
  <c r="M136" i="9"/>
  <c r="M135" i="9"/>
  <c r="M134" i="9"/>
  <c r="M133" i="9"/>
  <c r="M132" i="9"/>
  <c r="M131" i="9"/>
  <c r="L130" i="9"/>
  <c r="M130" i="9" s="1"/>
  <c r="M127" i="9"/>
  <c r="M126" i="9"/>
  <c r="M123" i="9"/>
  <c r="L122" i="9"/>
  <c r="M122" i="9" s="1"/>
  <c r="M121" i="9"/>
  <c r="M120" i="9"/>
  <c r="M119" i="9"/>
  <c r="M118" i="9"/>
  <c r="M117" i="9"/>
  <c r="M116" i="9"/>
  <c r="M115" i="9"/>
  <c r="M114" i="9"/>
  <c r="M113" i="9"/>
  <c r="M112" i="9"/>
  <c r="L111" i="9"/>
  <c r="L177" i="9" s="1"/>
  <c r="M177" i="9" s="1"/>
  <c r="M110" i="9"/>
  <c r="M108" i="9"/>
  <c r="M107" i="9"/>
  <c r="L106" i="9"/>
  <c r="L104" i="9"/>
  <c r="M104" i="9" s="1"/>
  <c r="M103" i="9"/>
  <c r="M102" i="9"/>
  <c r="M101" i="9"/>
  <c r="M100" i="9"/>
  <c r="M99" i="9"/>
  <c r="M98" i="9"/>
  <c r="M97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M82" i="9"/>
  <c r="M81" i="9"/>
  <c r="L80" i="9"/>
  <c r="M80" i="9" s="1"/>
  <c r="M79" i="9"/>
  <c r="M78" i="9"/>
  <c r="M77" i="9"/>
  <c r="M76" i="9"/>
  <c r="L75" i="9"/>
  <c r="M75" i="9" s="1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L53" i="9"/>
  <c r="L175" i="9" s="1"/>
  <c r="M52" i="9"/>
  <c r="M51" i="9"/>
  <c r="M50" i="9"/>
  <c r="M49" i="9"/>
  <c r="M48" i="9"/>
  <c r="M47" i="9"/>
  <c r="M46" i="9"/>
  <c r="M45" i="9"/>
  <c r="L44" i="9"/>
  <c r="M44" i="9" s="1"/>
  <c r="M41" i="9"/>
  <c r="M40" i="9"/>
  <c r="M37" i="9"/>
  <c r="L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L21" i="9"/>
  <c r="L174" i="9" s="1"/>
  <c r="M20" i="9"/>
  <c r="M19" i="9"/>
  <c r="M18" i="9"/>
  <c r="M17" i="9"/>
  <c r="M16" i="9"/>
  <c r="M15" i="9"/>
  <c r="M14" i="9"/>
  <c r="M13" i="9"/>
  <c r="M12" i="9"/>
  <c r="M11" i="9"/>
  <c r="M10" i="9"/>
  <c r="M9" i="9"/>
  <c r="L8" i="9"/>
  <c r="M8" i="9" s="1"/>
  <c r="H3107" i="8"/>
  <c r="H3096" i="6"/>
  <c r="L185" i="9" l="1"/>
  <c r="L38" i="9"/>
  <c r="M38" i="9" s="1"/>
  <c r="L146" i="9"/>
  <c r="L147" i="9" s="1"/>
  <c r="L171" i="9"/>
  <c r="M171" i="9" s="1"/>
  <c r="L176" i="9"/>
  <c r="L173" i="9" s="1"/>
  <c r="L124" i="9"/>
  <c r="M124" i="9" s="1"/>
  <c r="M106" i="9"/>
  <c r="M53" i="9"/>
  <c r="M111" i="9"/>
  <c r="M36" i="9"/>
  <c r="L202" i="9"/>
  <c r="M202" i="9" s="1"/>
  <c r="M176" i="9"/>
  <c r="L203" i="9"/>
  <c r="M203" i="9" s="1"/>
  <c r="L205" i="9"/>
  <c r="M205" i="9" s="1"/>
  <c r="F8" i="11"/>
  <c r="F14" i="11" s="1"/>
  <c r="G14" i="11" s="1"/>
  <c r="G8" i="11"/>
  <c r="F17" i="11"/>
  <c r="G17" i="11" s="1"/>
  <c r="G3094" i="7"/>
  <c r="H3094" i="5"/>
  <c r="H3099" i="3"/>
  <c r="L204" i="9"/>
  <c r="M204" i="9" s="1"/>
  <c r="M185" i="9"/>
  <c r="L184" i="9"/>
  <c r="M184" i="9" s="1"/>
  <c r="L201" i="9"/>
  <c r="M201" i="9" s="1"/>
  <c r="M175" i="9"/>
  <c r="L151" i="9"/>
  <c r="M151" i="9" s="1"/>
  <c r="M147" i="9"/>
  <c r="M146" i="9"/>
  <c r="L200" i="9"/>
  <c r="M200" i="9" s="1"/>
  <c r="M174" i="9"/>
  <c r="L188" i="9"/>
  <c r="M188" i="9" s="1"/>
  <c r="L187" i="9"/>
  <c r="L39" i="9"/>
  <c r="H3101" i="4"/>
  <c r="M21" i="9"/>
  <c r="L153" i="9"/>
  <c r="M160" i="9"/>
  <c r="K25" i="10"/>
  <c r="M162" i="9"/>
  <c r="M137" i="9"/>
  <c r="L125" i="9" l="1"/>
  <c r="L128" i="9"/>
  <c r="M128" i="9" s="1"/>
  <c r="M125" i="9"/>
  <c r="L199" i="9"/>
  <c r="M199" i="9" s="1"/>
  <c r="M173" i="9"/>
  <c r="L189" i="9"/>
  <c r="M187" i="9"/>
  <c r="L42" i="9"/>
  <c r="M39" i="9"/>
  <c r="K26" i="10"/>
  <c r="L25" i="10"/>
  <c r="M153" i="9"/>
  <c r="L198" i="9"/>
  <c r="M198" i="9" s="1"/>
  <c r="M42" i="9" l="1"/>
  <c r="L195" i="9"/>
  <c r="M195" i="9" s="1"/>
  <c r="L190" i="9"/>
  <c r="M190" i="9" s="1"/>
  <c r="M189" i="9"/>
  <c r="K30" i="10"/>
  <c r="L30" i="10" s="1"/>
  <c r="L26" i="10"/>
  <c r="PG8" i="13"/>
  <c r="I3099" i="12" l="1"/>
  <c r="H3111" i="2" l="1"/>
  <c r="F3112" i="1" l="1"/>
</calcChain>
</file>

<file path=xl/sharedStrings.xml><?xml version="1.0" encoding="utf-8"?>
<sst xmlns="http://schemas.openxmlformats.org/spreadsheetml/2006/main" count="4184" uniqueCount="2823">
  <si>
    <t>МОНГОЛ УЛСЫН 2025 ОНЫ НЭГДСЭН ТӨСВИЙН ҮР ДҮНГИЙН ҮЗҮҮЛЭЛТ</t>
  </si>
  <si>
    <t>Хавсралт №1</t>
  </si>
  <si>
    <t>/сая төгрөг/</t>
  </si>
  <si>
    <t>2025 төсөл</t>
  </si>
  <si>
    <t>НЭГДСЭН ТӨСӨВ</t>
  </si>
  <si>
    <t>УЛСЫН ТӨСӨВ</t>
  </si>
  <si>
    <t>Орон нутаг</t>
  </si>
  <si>
    <t>НДС</t>
  </si>
  <si>
    <t>ЭМДС</t>
  </si>
  <si>
    <t>ҮБС</t>
  </si>
  <si>
    <t>НИЙТ</t>
  </si>
  <si>
    <t>Төсвөөс санхүүжих</t>
  </si>
  <si>
    <t>Гадаад зээл, тусламжаас санхүүжих</t>
  </si>
  <si>
    <t>НИЙТ ОРЛОГО БА ТУСЛАМЖИЙН ДҮН</t>
  </si>
  <si>
    <t>ТОГТВОРЖУУЛАЛТЫН САН</t>
  </si>
  <si>
    <t>ҮНДЭСНИЙ БАЯЛГИЙН САН</t>
  </si>
  <si>
    <t>ТЭНЦВЭРЖҮҮЛСЭН ОРЛОГО БА ТУСЛАМЖИЙН ДҮН</t>
  </si>
  <si>
    <t>Татварын орлого</t>
  </si>
  <si>
    <t>1.1.</t>
  </si>
  <si>
    <t>Орлогын албан татвар</t>
  </si>
  <si>
    <t>1.1.1. Хувь хүний орлогын албан татвар</t>
  </si>
  <si>
    <t>1.1.2. Аж, ахуйн нэгж байгууллагын орлогын албан татвар</t>
  </si>
  <si>
    <t>1.1.3. Зарим бүтээгдэхүүний үнийн өсөлтийн албан татвар</t>
  </si>
  <si>
    <t>1.2.</t>
  </si>
  <si>
    <t>Нийгмийн даатгалын орлого</t>
  </si>
  <si>
    <t>1.3.</t>
  </si>
  <si>
    <t>Хөрөнгийн албан татвар</t>
  </si>
  <si>
    <t>1.4.</t>
  </si>
  <si>
    <t>Нэмэгдсэн өртгийн албан татвар</t>
  </si>
  <si>
    <t>1.5.</t>
  </si>
  <si>
    <t>Онцгой албан татвар</t>
  </si>
  <si>
    <t>1.6.</t>
  </si>
  <si>
    <t>Тусгай зориулалтын орлого</t>
  </si>
  <si>
    <t>1.7.</t>
  </si>
  <si>
    <t>Гаалийн албан татвар</t>
  </si>
  <si>
    <t>1.8.</t>
  </si>
  <si>
    <t>Бусад татвар (төлбөр, хураамж)</t>
  </si>
  <si>
    <t>Татварын бус орлого</t>
  </si>
  <si>
    <t>2.1.</t>
  </si>
  <si>
    <t>Нийтлэг татварын бус орлого</t>
  </si>
  <si>
    <t>2.2.</t>
  </si>
  <si>
    <t>Хөрөнгийн орлого</t>
  </si>
  <si>
    <t>2.3.</t>
  </si>
  <si>
    <t>Тусламжийн орлого</t>
  </si>
  <si>
    <t>2.4.</t>
  </si>
  <si>
    <t>Улсын төсөв орон нутгийн төсөв хоорондын шилжүүлэг</t>
  </si>
  <si>
    <t>НИЙТ ЗАРЛАГА БА ЦЭВЭР ЗЭЭЛИЙН ДҮН</t>
  </si>
  <si>
    <t>А.</t>
  </si>
  <si>
    <t>УРСГАЛ ЗАРЛАГА</t>
  </si>
  <si>
    <t>Бараа, үйлчилгээний зардал</t>
  </si>
  <si>
    <t>Цалин, хөлс</t>
  </si>
  <si>
    <t>Нийгмийн даатгалын шимтгэл</t>
  </si>
  <si>
    <t>Бараа, үйлчилгээний бусад зардал</t>
  </si>
  <si>
    <t>Зээлийн үйлчилгээний төлбөр</t>
  </si>
  <si>
    <t>Татаас ба урсгал шилжүүлэг</t>
  </si>
  <si>
    <t>3.1.</t>
  </si>
  <si>
    <t>Татаас</t>
  </si>
  <si>
    <t>3.2.</t>
  </si>
  <si>
    <t>Урсгал шилжүүлэг</t>
  </si>
  <si>
    <t>Б.</t>
  </si>
  <si>
    <t>ХӨРӨНГИЙН ЗАРДАЛ</t>
  </si>
  <si>
    <t>1.</t>
  </si>
  <si>
    <t>Барилга байгууламж</t>
  </si>
  <si>
    <t>2.</t>
  </si>
  <si>
    <t>Их засвар</t>
  </si>
  <si>
    <t>3.</t>
  </si>
  <si>
    <t>Тоног төхөөрөмж</t>
  </si>
  <si>
    <t>4.</t>
  </si>
  <si>
    <t>Бусад хөрөнгө</t>
  </si>
  <si>
    <t>5.</t>
  </si>
  <si>
    <t>Стратегийн нөөц хөрөнгө</t>
  </si>
  <si>
    <t>В.</t>
  </si>
  <si>
    <t>ЭРГЭЖ ТӨЛӨГДӨХ ЦЭВЭР ЗЭЭЛ</t>
  </si>
  <si>
    <t>Эргэж төлөгдөх дотоод цэвэр зээл</t>
  </si>
  <si>
    <t>Эргэж төлөгдөх гадаад цэвэр зээл</t>
  </si>
  <si>
    <t>НЭГДСЭН ТӨСВИЙН СУУРЬ ТЭНЦЭЛ</t>
  </si>
  <si>
    <t>ТӨСВИЙН ТЭНЦЭЛ (ТЭНЦВЭРЖҮҮЛСЭН ОРЛОГООР ТООЦСОН)</t>
  </si>
  <si>
    <t>АЛДАГДЛЫГ САНХҮҮЖҮҮЛЭХ ЭХ ҮҮСВЭР</t>
  </si>
  <si>
    <t>Мөнгөн хөрөнгийн цэвэр өөрчлөлт</t>
  </si>
  <si>
    <t>ЗГ-ын үнэт цаас</t>
  </si>
  <si>
    <t>2.1. Урт хугацаат</t>
  </si>
  <si>
    <t>2.1.1. Дотоод</t>
  </si>
  <si>
    <t xml:space="preserve">2.1.1.1. Шинээр гаргах </t>
  </si>
  <si>
    <t xml:space="preserve">2.1.1.2. Үндсэн төлбөр </t>
  </si>
  <si>
    <t>2.1.1.3. Худалдаж авах</t>
  </si>
  <si>
    <t>2.1.2. Гадаад</t>
  </si>
  <si>
    <t>2.1.2.1. Шинээр гаргах</t>
  </si>
  <si>
    <t>2.1.2.2. Үндсэн төлбөр</t>
  </si>
  <si>
    <t>2.2. Богино хугацаат</t>
  </si>
  <si>
    <t>2.2.1. Дотоод</t>
  </si>
  <si>
    <t>2.2.1.1. Шинээр гаргах</t>
  </si>
  <si>
    <t>2.2.1.2. Үндсэн төлбөр</t>
  </si>
  <si>
    <t>ЗГ-ын зээл</t>
  </si>
  <si>
    <t>3.1. Дотоод</t>
  </si>
  <si>
    <t>3.1.1. Зээл</t>
  </si>
  <si>
    <t>3.1.1.1. Шинээр гаргах</t>
  </si>
  <si>
    <t>3.1.1.2. Үндсэн төлбөр</t>
  </si>
  <si>
    <t>3.1.1. Авлага</t>
  </si>
  <si>
    <t>3.1.1.1. Шинээр үүсгэх</t>
  </si>
  <si>
    <t>3.1.2.2. Үндсэн төлбөр</t>
  </si>
  <si>
    <t>3.1.2.1. Ирээдүйн өв сангийн авлага барагдуулалт</t>
  </si>
  <si>
    <t>3.1.3. Төсвөөс эргэн төлөгдөх</t>
  </si>
  <si>
    <t>3.1.3.1. Авах</t>
  </si>
  <si>
    <t>3.1.3.2. Төлөх</t>
  </si>
  <si>
    <t>3.1.4. Монголбанкнаас авах дотоод зээл</t>
  </si>
  <si>
    <t>3.1.4.1. Авах</t>
  </si>
  <si>
    <t>3.1.4.2. Төлөх</t>
  </si>
  <si>
    <t>3.2. Гадаад</t>
  </si>
  <si>
    <t>3.2.1. Төслийн зээл</t>
  </si>
  <si>
    <t>3.2.1.1. Шинээр авах</t>
  </si>
  <si>
    <t>3.2.1.2. Үндсэн төлбөр</t>
  </si>
  <si>
    <t>3.2.2. Хөтөлбөрийн зээл</t>
  </si>
  <si>
    <t>3.2.2.1. Шинээр авах</t>
  </si>
  <si>
    <t>3.2.2.2. Үндсэн төлбөр</t>
  </si>
  <si>
    <t>Тогтворжуулалтын сангийн хуримтлагдсан үлдэгдэл</t>
  </si>
  <si>
    <t>Өмч хувьчлал</t>
  </si>
  <si>
    <t>ДОТООДЫН НИЙТ БҮТЭЭГДЭХҮҮН</t>
  </si>
  <si>
    <t>МОНГОЛ УЛСЫН 2025 ОНЫ ТӨСВИЙН ҮР ДҮНГИЙН ҮЗҮҮЛЭЛТ - ДНБ-д харьцуулсан</t>
  </si>
  <si>
    <t>Хавсралт №2</t>
  </si>
  <si>
    <t>\</t>
  </si>
  <si>
    <t>ОРОН НУТАГ</t>
  </si>
  <si>
    <t>Хавсралт №3</t>
  </si>
  <si>
    <t>/ДНБ-д эзлэх хувь/</t>
  </si>
  <si>
    <t>Зөрүү</t>
  </si>
  <si>
    <t>Гүйц</t>
  </si>
  <si>
    <t>Бат</t>
  </si>
  <si>
    <t>Тод</t>
  </si>
  <si>
    <t>. 1 .</t>
  </si>
  <si>
    <t>. 2 .</t>
  </si>
  <si>
    <t>. 3 .</t>
  </si>
  <si>
    <t>. 4 .</t>
  </si>
  <si>
    <t>. 5 .</t>
  </si>
  <si>
    <t>. 6 .</t>
  </si>
  <si>
    <t>. 7 .</t>
  </si>
  <si>
    <t>. 8 .</t>
  </si>
  <si>
    <t>. 9 .</t>
  </si>
  <si>
    <t>. 9 - 8 .</t>
  </si>
  <si>
    <t>ИРЭЭДҮЙН ӨВ САН</t>
  </si>
  <si>
    <t>ТӨСВИЙН ТЭНЦВЭРЖҮҮЛСЭН ОРЛОГО БА ТУСЛАМЖИЙН ДҮН</t>
  </si>
  <si>
    <t>1.1.1    Хувь хүний орлогын албан татвар</t>
  </si>
  <si>
    <t>1.1.2    Аж, ахуйн нэгж байгууллагын орлогын албан татвар</t>
  </si>
  <si>
    <t>1.1.3    Зарим бүтээгдэхүүний үнийн өсөлтийн албан татвар</t>
  </si>
  <si>
    <t>1.1.4. Хувь хүний орлогын албан татварын буцаан олголт</t>
  </si>
  <si>
    <t>Нийгмийн даатгалын шимтгэл, хураамж</t>
  </si>
  <si>
    <t>НИЙТ ЗАРЛАГА БА ЦЭВЭР ЗЭЭЛИЙН ДҮН (ТЭНЦВЭРЖҮҮЛСЭН ОРЛОГОД НИЙЦҮҮЛСЭН)</t>
  </si>
  <si>
    <t>6.</t>
  </si>
  <si>
    <t>Төсвөөс эргэн төлөгдөх хөрөнгө оруулалт</t>
  </si>
  <si>
    <t>3.1.2. Авлага</t>
  </si>
  <si>
    <t>3.1.2.1. Шинээр үүсгэх</t>
  </si>
  <si>
    <t>3.1.2.3. Ирээдүйн өв сангийн авлага барагдуулалт</t>
  </si>
  <si>
    <t>Урьдчилгаа төлбөр</t>
  </si>
  <si>
    <t>Ирээдүйн өв сангийн шилжүүлэг</t>
  </si>
  <si>
    <t>НДС-ийн арилжааны банкнаас авах шилжүүлэг</t>
  </si>
  <si>
    <t>ЗГ-ын хөрөнгө оруулалт</t>
  </si>
  <si>
    <t>МОНГОЛ УЛСЫН 2025 ОНЫ УЛСЫН ТӨСВИЙН ҮР ДҮНГИЙН ҮЗҮҮЛЭЛТ</t>
  </si>
  <si>
    <t>Хавсралт №4</t>
  </si>
  <si>
    <t>1.1.1. Аж, ахуйн нэгж байгууллагын орлогын албан татвар</t>
  </si>
  <si>
    <t>МОНГОЛ УЛСЫН 2025 ОНЫ НЭГДСЭН ТӨСВИЙН ОРЛОГЫН ТӨСӨЛ</t>
  </si>
  <si>
    <t>Хавсралт №5</t>
  </si>
  <si>
    <t>ХУРИМТЛАЛЫН САН</t>
  </si>
  <si>
    <t>1.1.1.</t>
  </si>
  <si>
    <t>Хувь хүний орлогын албан татвар</t>
  </si>
  <si>
    <t>1.1.1.1.</t>
  </si>
  <si>
    <t>Цалин, хөдөлмөрийн хөлс, шагнал, урамшуулал болон тэдгээртэй адилтгах хөдөлмөр эрхлэлтийн орлого</t>
  </si>
  <si>
    <t>1.1.1.2.</t>
  </si>
  <si>
    <t>Үйл ажиллагааны орлого</t>
  </si>
  <si>
    <t>1.1.1.3.</t>
  </si>
  <si>
    <t>1.1.1.4.</t>
  </si>
  <si>
    <t>Хөрөнгө борлуулсны орлого</t>
  </si>
  <si>
    <t>1.1.1.5.</t>
  </si>
  <si>
    <t>Шинжлэх ухаан, утга зохиол, урлагийн бүтээл туурвих, шинэ бүтээл, бүтээгдэхүүний болон ашигтай загвар зохион бүтээх, спортын тэмцээн, урлагийн тоглолт зохион байгуулах, тэдгээрт оролцож олсон орлого, тэдгээртэй адилтгах бусад орлого</t>
  </si>
  <si>
    <t>1.1.1.6.</t>
  </si>
  <si>
    <t>Урлагийн тоглолт, спортын тэмцээний шагнал, наадмын бай шагнал</t>
  </si>
  <si>
    <t>1.1.1.7.</t>
  </si>
  <si>
    <t>Шууд бус орлого</t>
  </si>
  <si>
    <t>1.1.2.</t>
  </si>
  <si>
    <t>Хувь хүний орлогын албан татварын буцаан олголт</t>
  </si>
  <si>
    <t>1.1.3.</t>
  </si>
  <si>
    <t>Орлогыг нь тухай бүр тодорхойлох боломжгүй ажил, үйлчилгээ хувиараа эрхлэгч иргэний орлогын албан татвар</t>
  </si>
  <si>
    <t>1.1.4.</t>
  </si>
  <si>
    <t>Аж ахуй нэгжийн орлогын албан татвар</t>
  </si>
  <si>
    <t>1.1.5.</t>
  </si>
  <si>
    <t>Аж ахуй нэгжийн орлогын албан татварын буцаан олголт</t>
  </si>
  <si>
    <t>1.2.1.</t>
  </si>
  <si>
    <t>Тэтгэврийн даатгалын шимтгэл</t>
  </si>
  <si>
    <t>1.2.2.</t>
  </si>
  <si>
    <t>Тэтгэмжийн даатгалын шимтгэл</t>
  </si>
  <si>
    <t>1.2.3.</t>
  </si>
  <si>
    <t>ҮОМШ өвчний даатгалын шимтгэл</t>
  </si>
  <si>
    <t>1.2.4.</t>
  </si>
  <si>
    <t>Ажилгүйдлийн даатгалын шимтгэл</t>
  </si>
  <si>
    <t>1.2.5.</t>
  </si>
  <si>
    <t>Эрүүл мэндийн даатгалын шимтгэл</t>
  </si>
  <si>
    <t>1.3.1.</t>
  </si>
  <si>
    <t>Үл хөдлөх хөрөнгийн татвар</t>
  </si>
  <si>
    <t>1.3.2.</t>
  </si>
  <si>
    <t>Бууны татвар</t>
  </si>
  <si>
    <t>1.3.3.</t>
  </si>
  <si>
    <t>Авто тээврийн болон өөрөө явагч хэрэгсэлийн албан татвар</t>
  </si>
  <si>
    <t>1.3.4.</t>
  </si>
  <si>
    <t>Малд ногдуулах албан татвар</t>
  </si>
  <si>
    <t>1.4.1.</t>
  </si>
  <si>
    <t>Дотоодын барааны НӨАТ</t>
  </si>
  <si>
    <t>1.4.2.</t>
  </si>
  <si>
    <t>Импортын барааны НӨАТ</t>
  </si>
  <si>
    <t>1.4.3.</t>
  </si>
  <si>
    <t>НӨАТ-ын буцаан олголт</t>
  </si>
  <si>
    <t>1.5.1.</t>
  </si>
  <si>
    <t>Дотоодын архи, дарсны онцгой албан татвар</t>
  </si>
  <si>
    <t>1.5.2.</t>
  </si>
  <si>
    <t>Дотоодын тамхины онцгой албан татвар</t>
  </si>
  <si>
    <t>1.5.8.</t>
  </si>
  <si>
    <t>Дотоодын пивоны онцгой албан татвар</t>
  </si>
  <si>
    <t>1.5.4.</t>
  </si>
  <si>
    <t>Импортын архи, дарсны онцгой албан татвар</t>
  </si>
  <si>
    <t>1.5.5.</t>
  </si>
  <si>
    <t>Импортын тамхины онцгой албан татвар</t>
  </si>
  <si>
    <t>1.5.6.</t>
  </si>
  <si>
    <t>Импортын пивоны онцгой албан татвар</t>
  </si>
  <si>
    <t>1.5.7.</t>
  </si>
  <si>
    <t>Суудлын автомашины онцгой албан татвар</t>
  </si>
  <si>
    <t>Автобензин, дизелийн түлшний онцгой албан татвар</t>
  </si>
  <si>
    <t>1.6.1.</t>
  </si>
  <si>
    <t>Автобензин, дизель түлшний албан татвар</t>
  </si>
  <si>
    <t>Гадаад үйл ажиллагааны орлого</t>
  </si>
  <si>
    <t>1.7.1.</t>
  </si>
  <si>
    <t>Импортын гаалийн татвар</t>
  </si>
  <si>
    <t>1.7.2.</t>
  </si>
  <si>
    <t>Экспортын гаалийн татвар</t>
  </si>
  <si>
    <t>1.7.3.</t>
  </si>
  <si>
    <t>Гаалийн албан татварын буцаан олголт</t>
  </si>
  <si>
    <t>Бусад татвар (Төлбөр, хураамж)</t>
  </si>
  <si>
    <t>1.8.1.</t>
  </si>
  <si>
    <t>Бусад нийтлэг төлбөр, хураамж</t>
  </si>
  <si>
    <t>1.8.1.1.</t>
  </si>
  <si>
    <t>Улсын тэмдэгтийн хураамж</t>
  </si>
  <si>
    <t>1.8.1.2.</t>
  </si>
  <si>
    <t>Ашигт малтмалын хайгуулын болон ашиглалтын тусгай зөвшөөрлийн төлбөр</t>
  </si>
  <si>
    <t>1.8.1.3.</t>
  </si>
  <si>
    <t>Улсын төсвийн хөрөнгөөр хайгуул хийсэн ордын нөхөн төлбөр</t>
  </si>
  <si>
    <t>1.8.1.4.</t>
  </si>
  <si>
    <t>Ашигт малтмалын нөөц ашигласны төлбөр</t>
  </si>
  <si>
    <t>1.8.1.5.</t>
  </si>
  <si>
    <t>Агаарын бохирдлын төлбөр</t>
  </si>
  <si>
    <t>1.8.1.6.</t>
  </si>
  <si>
    <t>Түгээмэл тархацтай ашигт малтмал ашигласны төлбөр</t>
  </si>
  <si>
    <t>1.8.1.7.</t>
  </si>
  <si>
    <t>Хог хаягдлын үйлчилгээний хураамж</t>
  </si>
  <si>
    <t>1.8.1.8.</t>
  </si>
  <si>
    <t>Ашигт малтмалаас бусад байгалийн баялаг ашиглахад олгох эрхийн зөвшөөрлийн хураамж</t>
  </si>
  <si>
    <t>1.8.1.9.</t>
  </si>
  <si>
    <t>Ус бохирдуулсны төлбөр</t>
  </si>
  <si>
    <t>1.8.1.10.</t>
  </si>
  <si>
    <t>Гаалийн тэмдэгтийн хураамж</t>
  </si>
  <si>
    <t>Бусад татвар</t>
  </si>
  <si>
    <t>1.8.2.</t>
  </si>
  <si>
    <t>Газрын төлбөр</t>
  </si>
  <si>
    <t>1.8.2.1.</t>
  </si>
  <si>
    <t>1.8.2.2.</t>
  </si>
  <si>
    <t>Дуудлага худалдаа</t>
  </si>
  <si>
    <t>1.8.3.</t>
  </si>
  <si>
    <t>Байгалийн нөөц ашигласны төлбөр</t>
  </si>
  <si>
    <t>1.8.3.1.</t>
  </si>
  <si>
    <t>Ойн нөөц ашигласны төлбөр</t>
  </si>
  <si>
    <t>1.8.3.2.</t>
  </si>
  <si>
    <t>Ан амьтны нөөц ашигласны төлбөр</t>
  </si>
  <si>
    <t>1.8.3.3.</t>
  </si>
  <si>
    <t>Ус, рашааны нөөц ашигласны төлбөр</t>
  </si>
  <si>
    <t>1.8.3.4.</t>
  </si>
  <si>
    <t>Байгалийн ургамалын нөөц ашигласны төлбөр</t>
  </si>
  <si>
    <t>1.8.4.</t>
  </si>
  <si>
    <t>1.8.4.1.</t>
  </si>
  <si>
    <t>1.8.4.2.</t>
  </si>
  <si>
    <t>Нийслэл хотын албан татвар</t>
  </si>
  <si>
    <t>1.8.4.3.</t>
  </si>
  <si>
    <t>Өв залгамжлал, бэлэглэлийн албан татвар</t>
  </si>
  <si>
    <t>1.8.4.4.</t>
  </si>
  <si>
    <t>Нохойны албан татвар</t>
  </si>
  <si>
    <t>2.1.1.</t>
  </si>
  <si>
    <t>Хувьцааны ногдол ашиг</t>
  </si>
  <si>
    <t>2.1.2.</t>
  </si>
  <si>
    <t>Хүү, торгуулийн орлого</t>
  </si>
  <si>
    <t>2.1.3.</t>
  </si>
  <si>
    <t>Төсөвт байгууллагын өөрийн орлого</t>
  </si>
  <si>
    <t>2.1.4.</t>
  </si>
  <si>
    <t>Түрээсийн орлого</t>
  </si>
  <si>
    <t>2.1.5.</t>
  </si>
  <si>
    <t>Газрын тосны орлого</t>
  </si>
  <si>
    <t>2.1.6.</t>
  </si>
  <si>
    <t>Навигацийн орлого</t>
  </si>
  <si>
    <t>2.1.7.</t>
  </si>
  <si>
    <t>Бусад орлого</t>
  </si>
  <si>
    <t>2.2.1.</t>
  </si>
  <si>
    <t>Төрийн болон орон нутгийн өмчид бүртгэлтэй хөрөнгө борлуулсны орлого</t>
  </si>
  <si>
    <t>2.2.2.</t>
  </si>
  <si>
    <t>Өмч хувьчлалын орлого</t>
  </si>
  <si>
    <t>2.3.1.</t>
  </si>
  <si>
    <t>Хандив тусламж (дотоод)</t>
  </si>
  <si>
    <t>2.3.2.</t>
  </si>
  <si>
    <t>Хандив тусламж (гадаад)</t>
  </si>
  <si>
    <t>МОНГОЛ УЛСЫН 2025 ОНЫ УЛСЫН ТӨСВИЙН ОРЛОГЫН ТӨСӨЛ</t>
  </si>
  <si>
    <t>Хавсралт №6</t>
  </si>
  <si>
    <t>1.3.5.</t>
  </si>
  <si>
    <t>1.3.6.</t>
  </si>
  <si>
    <t>1.3.7.</t>
  </si>
  <si>
    <t>1.3.8.</t>
  </si>
  <si>
    <t>1.5.3.</t>
  </si>
  <si>
    <t>1.6.1.1.</t>
  </si>
  <si>
    <t>1.6.1.2.</t>
  </si>
  <si>
    <t>1.6.1.3.</t>
  </si>
  <si>
    <t>1.6.1.4.</t>
  </si>
  <si>
    <t>1.6.1.5.</t>
  </si>
  <si>
    <t>1.6.1.6.</t>
  </si>
  <si>
    <t>1.6.1.7.</t>
  </si>
  <si>
    <t>2.4.1.</t>
  </si>
  <si>
    <t>ЭМДС-с улсын эмнэлгүүдэд олгох санхүүжилтийн орлого</t>
  </si>
  <si>
    <t>2.4.2.</t>
  </si>
  <si>
    <t>Орон нутгаас улсын төсөвт төвлөрүүлэх орлого</t>
  </si>
  <si>
    <t>МОНГОЛ УЛСЫН 2025 ОНЫ ОРОН НУТГИЙН ТӨСВИЙН ОРЛОГЫН ТӨСӨЛ</t>
  </si>
  <si>
    <t>Хавсралт №7</t>
  </si>
  <si>
    <t>Зарим бүтээгдэхүүний үнийн өсөлтийн албан татвар</t>
  </si>
  <si>
    <t>1.3.1.1.</t>
  </si>
  <si>
    <t>1.3.1.2.</t>
  </si>
  <si>
    <t>1.3.1.3.</t>
  </si>
  <si>
    <t>1.3.1.4.</t>
  </si>
  <si>
    <t>1.3.1.5.</t>
  </si>
  <si>
    <t>1.3.1.6.</t>
  </si>
  <si>
    <t>1.3.1.7.</t>
  </si>
  <si>
    <t>1.3.1.8.</t>
  </si>
  <si>
    <t>1.3.1.9.</t>
  </si>
  <si>
    <t>1.3.2.1.</t>
  </si>
  <si>
    <t>1.3.2.2.</t>
  </si>
  <si>
    <t>1.3.3.1.</t>
  </si>
  <si>
    <t>1.3.3.2.</t>
  </si>
  <si>
    <t>1.3.3.3.</t>
  </si>
  <si>
    <t>1.3.3.4.</t>
  </si>
  <si>
    <t>1.3.4.1.</t>
  </si>
  <si>
    <t>1.3.4.2.</t>
  </si>
  <si>
    <t>1.3.4.3.</t>
  </si>
  <si>
    <t>1.3.4.4.</t>
  </si>
  <si>
    <t>Хүүгийн орлого</t>
  </si>
  <si>
    <t>Торгуулийн орлого</t>
  </si>
  <si>
    <t>2.1.8.</t>
  </si>
  <si>
    <t>Монгол банкны ашиг</t>
  </si>
  <si>
    <t>УТ-с санхүүжих тусгай зориулалтын шилжүүлгийн орлого</t>
  </si>
  <si>
    <t>ОНХНС болон ОНХС-д олгох орлогын шилжүүлэг</t>
  </si>
  <si>
    <t>2.4.3.</t>
  </si>
  <si>
    <t>УТ-с орон нутагт олгох санхүүгийн дэмжлэг</t>
  </si>
  <si>
    <t>2.4.4.</t>
  </si>
  <si>
    <t>ЭМДС-с санхүүжих тусгай зориулалтын шилжүүлгийн орлого</t>
  </si>
  <si>
    <t>Хавсралт №8</t>
  </si>
  <si>
    <t>/ОРЛОГО ТӨВЛӨРҮҮЛЭГЧ БАЙГУУЛЛАГААР/</t>
  </si>
  <si>
    <t>Татварын ерөнхий газар</t>
  </si>
  <si>
    <t>үүнээс: Төсвийн тогтворжуулалтын санд</t>
  </si>
  <si>
    <t>05</t>
  </si>
  <si>
    <t xml:space="preserve"> Улсын төсөвт</t>
  </si>
  <si>
    <t xml:space="preserve"> Орон нутгийн төсөвт</t>
  </si>
  <si>
    <t>Улсын төсвийн бусад орлого</t>
  </si>
  <si>
    <t>Дотоодын архины онцгой албан татвар</t>
  </si>
  <si>
    <t xml:space="preserve"> Ирээдүйн өв санд</t>
  </si>
  <si>
    <t xml:space="preserve"> Хүний хөгжил санд</t>
  </si>
  <si>
    <t>Автобензин, дизель түлшний онцгой албан татвар</t>
  </si>
  <si>
    <t>Өсөн нэмэгдэх ашигт малтмалын нөөц ашигласны төлбөр</t>
  </si>
  <si>
    <t>Торгууль, Алданги</t>
  </si>
  <si>
    <t>Гаалийн ерөнхий газар</t>
  </si>
  <si>
    <t>Импортын гаалийн албан татвар</t>
  </si>
  <si>
    <t>Импортын архины, дарсны онцгой албан татвар</t>
  </si>
  <si>
    <t>Экспортын гаалийн албан татвар</t>
  </si>
  <si>
    <t>Өөрийн орлого</t>
  </si>
  <si>
    <t>Төрийн өмчийн бодлого, зохицуулалтын газар</t>
  </si>
  <si>
    <t>02</t>
  </si>
  <si>
    <t>үүнээс: Хуримтлалын санд</t>
  </si>
  <si>
    <t>Монголбанкнаас орох орлого</t>
  </si>
  <si>
    <t>Монголбанкны ашиг</t>
  </si>
  <si>
    <t>Иргэний нисэхийн ерөнхий газар</t>
  </si>
  <si>
    <t>41</t>
  </si>
  <si>
    <t>Шүүхийн шийдвэр гүйцэтгэх ерөнхий газар</t>
  </si>
  <si>
    <t>38</t>
  </si>
  <si>
    <t>Сангийн яам</t>
  </si>
  <si>
    <t>үүнээс: Төсөвт байгууллагын санхүүжилтэд зарцуулах</t>
  </si>
  <si>
    <t>Эргэж төлөгдөх зээлийн хүүгийн орлого</t>
  </si>
  <si>
    <t>НӨАТ-н буцаан олголт</t>
  </si>
  <si>
    <t>ААНОАТ-н буцаан олголт</t>
  </si>
  <si>
    <t>Гадаад тусламжийн орлого</t>
  </si>
  <si>
    <t>Ирээдүйн өв сангийн хүүгийн орлого</t>
  </si>
  <si>
    <t>Ирээдүйн өв сангийн хөрөнгө оруулалтын орлого</t>
  </si>
  <si>
    <t>Орон нутгийн төсвөөс улсын төсөвт төвлөрүүлэх</t>
  </si>
  <si>
    <t>Архангай</t>
  </si>
  <si>
    <t>Баян-Өлгий</t>
  </si>
  <si>
    <t>Баянхонгор</t>
  </si>
  <si>
    <t>Булган</t>
  </si>
  <si>
    <t>Дорноговь</t>
  </si>
  <si>
    <t>Дорнод</t>
  </si>
  <si>
    <t>Дундговь</t>
  </si>
  <si>
    <t xml:space="preserve">Завхан </t>
  </si>
  <si>
    <t>Өвөрхангай</t>
  </si>
  <si>
    <t>Өмнөговь</t>
  </si>
  <si>
    <t>Сэлэнгэ</t>
  </si>
  <si>
    <t>Төв</t>
  </si>
  <si>
    <t>Увс</t>
  </si>
  <si>
    <t>Ховд</t>
  </si>
  <si>
    <t>Хөвсгөл</t>
  </si>
  <si>
    <t>Хэнтий</t>
  </si>
  <si>
    <t>Дархан-Уул</t>
  </si>
  <si>
    <t>Улаанбаатар</t>
  </si>
  <si>
    <t>Орхон</t>
  </si>
  <si>
    <t>Говьсүмбэр</t>
  </si>
  <si>
    <t>Гадаадын иргэн, харьяатын асуудал эрхэлсэн газар</t>
  </si>
  <si>
    <t>Дипломат төлөөлөгчийн газрууд</t>
  </si>
  <si>
    <t>04</t>
  </si>
  <si>
    <t>Дипломат байгууллагын үйлчилгээг эрхлэх газар УТҮГ</t>
  </si>
  <si>
    <t>Гадаад харилцааны яам</t>
  </si>
  <si>
    <t>Төсөвт төвлөрүүлэх орлого</t>
  </si>
  <si>
    <t>Оюуны өмчийн газар</t>
  </si>
  <si>
    <t>Мэргэжлийн хяналтын ерөнхий газар</t>
  </si>
  <si>
    <t>29</t>
  </si>
  <si>
    <t>Улсын эмнэлгүүдэд олгох санхүүжилтийн орлого</t>
  </si>
  <si>
    <t>Хууль зүй, дотоод хэргийн яам</t>
  </si>
  <si>
    <t>Хөдөлмөр, нийгмийн хамгааллын яам</t>
  </si>
  <si>
    <t>Бүх нийтийн үйлчилгээний үүргийн сан</t>
  </si>
  <si>
    <t>Монголын төмөр зам төрийн өмчит хувьцаат компани</t>
  </si>
  <si>
    <t>Бүртгэл, статистикийн ерөнхий газар</t>
  </si>
  <si>
    <t>Үйлчилгээний орлого</t>
  </si>
  <si>
    <t>Улсын бүртгэлийн ерөнхий газар</t>
  </si>
  <si>
    <t>Байгаль орчин, аялал, жуулчлалын яам</t>
  </si>
  <si>
    <t>Ан агнах эрхийн зөвшөөрлийн хураамж</t>
  </si>
  <si>
    <t>Байгаль орчин, ногоон хөгжлийн яам</t>
  </si>
  <si>
    <t>Ашигт малтмал, газрын тосны газар</t>
  </si>
  <si>
    <t>43</t>
  </si>
  <si>
    <t>Улсын төсвийн хөрөнгөөр  хайгуул хийсэн ордын нөхөн төлбөр</t>
  </si>
  <si>
    <t>Авто тээврийн газар</t>
  </si>
  <si>
    <t>Архивын ерөнхий газар</t>
  </si>
  <si>
    <t>Замын цагдаагийн газар</t>
  </si>
  <si>
    <t>Цагдаагийн ерөнхий газар</t>
  </si>
  <si>
    <t>Газар зохион байгуулалт, геодези, зураг зүйн газар</t>
  </si>
  <si>
    <t>39</t>
  </si>
  <si>
    <t>Эрчим хүчний газар</t>
  </si>
  <si>
    <t>Хүүхдийн төлөө газар</t>
  </si>
  <si>
    <t>Аймаг, нийслэлийн мэргэжлийн хяналтын газар</t>
  </si>
  <si>
    <t>үүнээс: Лабораторийн орлого</t>
  </si>
  <si>
    <t xml:space="preserve"> Ариутгалын хураамж</t>
  </si>
  <si>
    <t>Стандартчлал, хэмжил зүйн газар</t>
  </si>
  <si>
    <t>Хилийн мэргэжлийн хяналтын алба</t>
  </si>
  <si>
    <t>Ариутгалын хураамж</t>
  </si>
  <si>
    <t>Цөмийн энергийн газар</t>
  </si>
  <si>
    <t>Тээврийн хэрэгслийн оношлогоо хяналт зохицуулалтын алба</t>
  </si>
  <si>
    <t>Монгол Улсын далайн захиргаа</t>
  </si>
  <si>
    <t>Авто замын газар</t>
  </si>
  <si>
    <t>Зам, тээврийн хөгжлийн яам</t>
  </si>
  <si>
    <t>Авто замын хяналт, эрдэм шинжилгээ, судалгааны төв УТҮГ</t>
  </si>
  <si>
    <t>Барилга, хот байгуулалтын яам</t>
  </si>
  <si>
    <t>Зураг төсөл, эрдэм шинжилгээний институт</t>
  </si>
  <si>
    <t>Хөдөлмөр, халамжийн үйлчилгээний ерөнхий газар</t>
  </si>
  <si>
    <t>58</t>
  </si>
  <si>
    <t>ШӨХТГазар торгуулийн орлого</t>
  </si>
  <si>
    <t>Нийгмийн халамж үйлчилгээний ерөнхий газар</t>
  </si>
  <si>
    <t>Аудитын шалгалтын орлого</t>
  </si>
  <si>
    <t>Санхүүгийн зохицуулах хороо</t>
  </si>
  <si>
    <t>Сургалтын төрийн сан</t>
  </si>
  <si>
    <t>Замын-Үүд чөлөөт бүсийн Захирагчийн ажлын алба</t>
  </si>
  <si>
    <t>60</t>
  </si>
  <si>
    <t>Үндэсний геологийн алба</t>
  </si>
  <si>
    <t>Үйлчилгээний орлого /Геологийн мэдээллийн төв/</t>
  </si>
  <si>
    <t>Үйлчилгээний орлого /Геологийн төв архив/</t>
  </si>
  <si>
    <t>Шүүх шинжилгээний ерөнхий газар</t>
  </si>
  <si>
    <t xml:space="preserve"> Үйлчилгээний орлого</t>
  </si>
  <si>
    <t>НИЙГМИЙН ДААТГАЛЫН САНГУУДЫН 2025 ОНЫ ТӨСВИЙН ТӨСӨЛ</t>
  </si>
  <si>
    <t>Хавсралт №9</t>
  </si>
  <si>
    <t>I.</t>
  </si>
  <si>
    <t>ТЭТГЭВРИЙН ДААТГАЛ                 А. ОРЛОГО</t>
  </si>
  <si>
    <t>Ажил олгогч аж ахуйн нэгж, төсөвт байгууллагаас төлөх шимтгэл</t>
  </si>
  <si>
    <t>Даатгуулагчаас төлөх шимтгэл</t>
  </si>
  <si>
    <t>Цаатан иргэдийн шимтгэл</t>
  </si>
  <si>
    <t>Малчид, хувиараа хөдөлмөр эрхлэгчдийн нөхөн төлөх шимтгэл</t>
  </si>
  <si>
    <t>Сайн дурын даатгуулагчаас төлөх</t>
  </si>
  <si>
    <t>Хүүхдээ асрах чөлөөтэй хугацааны тэтгэмжийн даатгалын сангаас төлөх шимтгэл</t>
  </si>
  <si>
    <t>Хүүхдээ асрах чөлөөтэй хугацааны улсын төсвөөс төлөх шимтгэл</t>
  </si>
  <si>
    <t>Хөгжлийн бэрхшээлтэй хүүхдээ асарч буй эцэг, эхийн улсын төсвөөс төлөх шимтгэл</t>
  </si>
  <si>
    <t>Гадаад /БНСУ/-д хөдөлмөрийн гэрээгээр ажиллаж буй иргэдийн шимтгэл</t>
  </si>
  <si>
    <t>ҮОМШӨ-ний улмаас тахир дутуу болсон даатгуулагчийн төлөх шимтгэл</t>
  </si>
  <si>
    <t>Б. ЗАРЛАГА</t>
  </si>
  <si>
    <t>Өндөр настны тэтгэвэр</t>
  </si>
  <si>
    <t>Тахир дутуу бологсодын тэтгэвэр</t>
  </si>
  <si>
    <t>Тэжээгчээ алдасны тэтгэвэр</t>
  </si>
  <si>
    <t>Цэргийн тэтгэвэр</t>
  </si>
  <si>
    <t>Ажиллагааны зардалд зарцуулсан</t>
  </si>
  <si>
    <t>Тэтгэвэр олголтын банкны үйлчилгээний хөлс</t>
  </si>
  <si>
    <t>Шүүхийн шийдвэр биелүүлэх албаны төлбөр</t>
  </si>
  <si>
    <t>Хөрөнгө оруулалт</t>
  </si>
  <si>
    <t>НДШ-ийн илүү төлөлтийн буцаан олголт</t>
  </si>
  <si>
    <t>Даатгуулагчаас төлсөн НД-ийн шимтгэлийн 50 хувийн буцаан олголт</t>
  </si>
  <si>
    <t>Тэтгэврийн нөөц сан</t>
  </si>
  <si>
    <t>Ажил олгогч, даатгуулагч, олон нийтэд чиглэсэн зөвлөн туслах үйлчилгээ</t>
  </si>
  <si>
    <t>Олон нийтийн хяналтын зөвлөлийн зардал</t>
  </si>
  <si>
    <t>Бусад зарлага</t>
  </si>
  <si>
    <t>В. АВЛАГА</t>
  </si>
  <si>
    <t>Капитал банкнаас авах НДСангийн авлага</t>
  </si>
  <si>
    <t>В. АШИГ, АЛДАГДАЛ</t>
  </si>
  <si>
    <t>Г. САНХҮҮЖҮҮЛЭХ ЭХ ҮҮСВЭР</t>
  </si>
  <si>
    <t>Төсвөөс олгосон татаас</t>
  </si>
  <si>
    <t>ЭМД-ын сангаас санхүүжих</t>
  </si>
  <si>
    <t>Дансны үлдэгдэл (цэвэр)</t>
  </si>
  <si>
    <t>II.</t>
  </si>
  <si>
    <t>ТЭТГЭМЖИЙН ДААТГАЛ              А. ОРЛОГО</t>
  </si>
  <si>
    <t>Гадаад /БНСУ/-д хөдөлмөрийн гэрээгээр ажиллаж буй иргэдийн</t>
  </si>
  <si>
    <t>Хөдөлмөрийн чадвар түр алдасны тэтгэмж</t>
  </si>
  <si>
    <t>Оршуулгын тэтгэмж</t>
  </si>
  <si>
    <t>Жирэмсэн, амаржсан эхийн тэтгэмж</t>
  </si>
  <si>
    <t>Хүүхдээ асрах чөлөөтэй  хугацааны тэтгэмжийн даатгалын сангаас төлөх тэтгэвэр, тэтгэмжийн даатгалын шимтгэл</t>
  </si>
  <si>
    <t>Бусад сан хоорондын шилжүүлэг (цэвэр)</t>
  </si>
  <si>
    <t>III.</t>
  </si>
  <si>
    <t>ҮОМШӨ-НИЙ ДААТГАЛ                 А. ОРЛОГО</t>
  </si>
  <si>
    <t>ҮОМШӨ-ний тэтгэвэр, тэтгэмж</t>
  </si>
  <si>
    <t>ҮОМШӨ-ний улмаас тахир дутуу болсон даатгуулагчийн тэтгэвэр</t>
  </si>
  <si>
    <t>Хөдөлмөрийн чадвар тvр алдсаны тэтгэмж</t>
  </si>
  <si>
    <t>Хиймэл  эрхтэн, засал эмчилгээний зардал</t>
  </si>
  <si>
    <t xml:space="preserve">Рашаан сувилалд ирж очих унааны зардал </t>
  </si>
  <si>
    <t>Тэжээгчээ алдсаны тэтгэвэр</t>
  </si>
  <si>
    <t>Тахир дутуу болсон даатгуулагчийг сувиллах сувиллын газрын хувьсах зардал</t>
  </si>
  <si>
    <t>Урьдчилан сэргийлэх арга хэмжээний зардал</t>
  </si>
  <si>
    <t>IV.</t>
  </si>
  <si>
    <t>АЖИЛГҮЙДЛИЙН ДААТГАЛ           А. ОРЛОГО</t>
  </si>
  <si>
    <t>Төсөвт газраас төлөх шимтгэл</t>
  </si>
  <si>
    <t>Ажилгүйдлийн тэтгэмж</t>
  </si>
  <si>
    <t>Сургалтын зардал</t>
  </si>
  <si>
    <t>V.</t>
  </si>
  <si>
    <t>ЭРҮҮЛ МЭНДИЙН ДААТГАЛ           А. ОРЛОГО</t>
  </si>
  <si>
    <t>Төр даатгалыг нь хариуцах иргэдийн улсын төсвөөс төлөх шимтгэл</t>
  </si>
  <si>
    <t>Бусад даатгуулагчаас төлөх</t>
  </si>
  <si>
    <t>Улсын эмнэлэгүүдэд олгох</t>
  </si>
  <si>
    <t>Эмийн сан, хувийн эмнэлэгт олгох</t>
  </si>
  <si>
    <t>Эрүүл мэндийн даатгалаас санхүүжих бусад зардал</t>
  </si>
  <si>
    <t>Байгууллага доторх шилжүүлэг (цэвэр)</t>
  </si>
  <si>
    <t>САНГУУДИЙН ЭХ ҮҮСВЭР</t>
  </si>
  <si>
    <t>Малчин, ХБХ асарч байгаа эцэг, эхийн улсын төсвөөс төлөх шимтгэл</t>
  </si>
  <si>
    <t>Улсын төсвөөс төлөх иргэдийн ЭМДШимтгэл</t>
  </si>
  <si>
    <t>Эрүүл мэндийн даатгалын бусад даатгуулагчийн шимтгэл</t>
  </si>
  <si>
    <t>Улсын төсвөөс авсан татаас</t>
  </si>
  <si>
    <t>САНГУУДИЙН ЗАРЛАГА</t>
  </si>
  <si>
    <t>Тэтгэврийн даатгалын сан</t>
  </si>
  <si>
    <t>Тэтгэмжийн даатгалын сан</t>
  </si>
  <si>
    <t>ҮОМШӨ-ний даатгалын сан</t>
  </si>
  <si>
    <t>Ажилгүйдлийн даатгалын сан</t>
  </si>
  <si>
    <t>Эрүүл мэндийн даатгалын сан</t>
  </si>
  <si>
    <t>Ажиллагааны зардал</t>
  </si>
  <si>
    <t>САНГУУДИЙН АВЛАГА</t>
  </si>
  <si>
    <t>САНГУУДИЙН НИЙТ ТЭНЦЭЛ:      -Ашиг</t>
  </si>
  <si>
    <t xml:space="preserve"> -Алдагдал</t>
  </si>
  <si>
    <t xml:space="preserve"> -Цэвэр</t>
  </si>
  <si>
    <t>АЛДАГДЛЫГ САНХҮҮЖҮҮЛЭХ ЭХ ҮҮСВЭР:</t>
  </si>
  <si>
    <t>ДОТООДЫН НИЙТ БҮТЭЭГДЭХҮҮНД ЭЗЛЭХ ХУВЬ</t>
  </si>
  <si>
    <t>Нийгмийн даатгалын сангуудын нийт эх үүсвэр</t>
  </si>
  <si>
    <t>Нийгмийн даатгалын сангуудын нийт зардал</t>
  </si>
  <si>
    <t>ЭМД-ын сан</t>
  </si>
  <si>
    <t>НДСангийн үйл ажиллагааны зардал</t>
  </si>
  <si>
    <t>ЭРҮҮЛ МЭНДИЙН ДААТГАЛЫН САНГИЙН 2025 ОНЫ ТӨСВИЙН ТӨСӨЛ</t>
  </si>
  <si>
    <t>Хавсралт №10</t>
  </si>
  <si>
    <t>. 8 - 7 .</t>
  </si>
  <si>
    <t>Аж ахуйн нэгж, байгууллагаас төлөх шимтгэл</t>
  </si>
  <si>
    <t>Ажиллагсдаас төлөх шимтгэл</t>
  </si>
  <si>
    <t>Төсөвт байгууллагаас төлөх шимтгэл</t>
  </si>
  <si>
    <t>Төрөөс эрүүл мэндийн даатгалыг нь хариуцах иргэдийн улсын төсвөөс төлөх шимтгэл</t>
  </si>
  <si>
    <t>Төр хариуцах тусламж, үйлчилгээний санхүүжилт</t>
  </si>
  <si>
    <t>Эрүүл мэндийн байгууллагад олгох тусламж үйлчилгээний санхүүжилт</t>
  </si>
  <si>
    <t>Эмийн санд олгох</t>
  </si>
  <si>
    <t>Үйл ажиллагааны урсгал зардал</t>
  </si>
  <si>
    <t>Нийгмийн даатгалын байгууллагад олгох</t>
  </si>
  <si>
    <t>Бусад</t>
  </si>
  <si>
    <t>Эрсдлийн сан</t>
  </si>
  <si>
    <t>Капитал банкнаас авах ЭМДСангийн авлага</t>
  </si>
  <si>
    <t>Эрүүл мэндийн даатгалын сангуудын нийт эх үүсвэр</t>
  </si>
  <si>
    <t>Эрүүл мэндийн даатгалын сангуудын нийт зардал</t>
  </si>
  <si>
    <t xml:space="preserve">     Дээж худалдан авах</t>
  </si>
  <si>
    <t>Хавсралт №11</t>
  </si>
  <si>
    <t>ҮНДЭСНИЙ БАЯЛГИЙН САНГИЙН 2025 ОНЫ ТӨСВИЙН ТӨСӨЛ</t>
  </si>
  <si>
    <t>. 2 - 1  .</t>
  </si>
  <si>
    <t>ҮНДЭСНИЙ БАЯЛГИЙН САН           А. ОРЛОГО</t>
  </si>
  <si>
    <t>Үндэсний баялгийн сангийн тухай хуулийн 11.1.1.а-д заасан ашигт малтмалын нөөц ашигласны төлбөрөөс Төсвийн тогтворжуулалтын болон Орон нутгийн хөгжлийн нэгдсэн санд хуваарилаад үлдэх хэсгээс 40 хувь</t>
  </si>
  <si>
    <t xml:space="preserve">Үндэсний баялгийн сангийн тухай хуулийн 11.1.1.б-д заасан хөрөнгө оруулалтын орлогыг Ирээдүйн өв санд </t>
  </si>
  <si>
    <t>Үндэсний баялгийн сангийн тухай хуулийн 11.1.2-т заасан уул уурхайн олборлолт, ашигт малтмалын боловсруулах салбарын төрийн өмчит болон төрийн өмчийн оролцоотой хуулийн этгээд дэх төрийн эзэмших хувьцааны ногдол ашиг</t>
  </si>
  <si>
    <t>Хуримтлалын сангаас иргэдэд үзүүлэх дэмжлэг</t>
  </si>
  <si>
    <t>Үндэсний баялгийн сангийн нийт эх үүсвэр</t>
  </si>
  <si>
    <t>Үндэсний баялгийн сангийн нийт зардал</t>
  </si>
  <si>
    <t xml:space="preserve">ОРОН НУТГИЙН 2025 ОНЫ САНХҮҮГИЙН ДЭМЖЛЭГ, ОРОН НУТГИЙН ХӨГЖЛИЙН НЭГДСЭН САН БОЛОН УЛСЫН ТӨСӨВТ </t>
  </si>
  <si>
    <t>Хавсралт №12</t>
  </si>
  <si>
    <t>ТӨВЛӨРҮҮЛЭХ ОРЛОГО, ОРОН НУТГИЙН ХӨГЖЛИЙН САНД ОЛГОХ ОРЛОГЫН ШИЛЖҮҮЛГИЙН ТООЦОО</t>
  </si>
  <si>
    <t>Суурь орлого</t>
  </si>
  <si>
    <t>Суурь зарлага</t>
  </si>
  <si>
    <t>Үндсэн тэнцэл</t>
  </si>
  <si>
    <t>Санхүүгийн дэмжлэг</t>
  </si>
  <si>
    <t>Тэнцэл</t>
  </si>
  <si>
    <t>Орон нутгийн төсөвт үлдэх</t>
  </si>
  <si>
    <t>Улсын төсөвт төвлөрүүлэх</t>
  </si>
  <si>
    <t>. 3=1-2 .</t>
  </si>
  <si>
    <t>Говь-Алтай</t>
  </si>
  <si>
    <t>Завхан</t>
  </si>
  <si>
    <t>Сүхбаатар</t>
  </si>
  <si>
    <t>Нийт</t>
  </si>
  <si>
    <t>ОНХНС-с ОНХС-д олгох орлогын шилжүүлэг</t>
  </si>
  <si>
    <t>Улсын төсвөөс ОНХС-д олгох орлогын шилжүүлэг</t>
  </si>
  <si>
    <t>Аймаг, нийслэлийн ОНХС-д олгох орлогын шилжүүлгийн нийт дүн</t>
  </si>
  <si>
    <t>ОН-н нийт болон суурь орлогын зөрүү</t>
  </si>
  <si>
    <t>ОН-н нийт хөрөнгө оруулалт</t>
  </si>
  <si>
    <t>ГТНАТ-н 30%</t>
  </si>
  <si>
    <t>АМНАТ-н 10%</t>
  </si>
  <si>
    <t>ЖГҮ</t>
  </si>
  <si>
    <t>АМХТЗ-н 100%</t>
  </si>
  <si>
    <t>АМАТЗ-н 50%</t>
  </si>
  <si>
    <t>. 10 .</t>
  </si>
  <si>
    <t>. 11 .</t>
  </si>
  <si>
    <t>. 12=+7:11 .</t>
  </si>
  <si>
    <t>. 13=5+8+14 .</t>
  </si>
  <si>
    <t>ТӨСВИЙН ЕРӨНХИЙЛӨН ЗАХИРАГЧ НАРЫН 2025 ОНЫ ТӨСВИЙН ЗАРЦУУЛАЛТ</t>
  </si>
  <si>
    <t>Хавсралт №13</t>
  </si>
  <si>
    <t>МОНГОЛ УЛСЫН ЕРӨНХИЙЛӨГЧИЙН ТАМГЫН ГАЗАР</t>
  </si>
  <si>
    <t>Монгол Улсын Ерөнхийлөгчийн төсөв</t>
  </si>
  <si>
    <t>Ерөнхийлөгчийн Тамгын газар</t>
  </si>
  <si>
    <t>Ерөнхийлөгчийн тамгын газрын хөрөнгө оруулалт, их засвар</t>
  </si>
  <si>
    <t>Хэлний бодлогын үндэсний зөвлөлийн ажлын алба</t>
  </si>
  <si>
    <t>МОНЦАМЭ агентлаг - ЕТГ</t>
  </si>
  <si>
    <t>Мэдээллийн Монцамэ агентлагийн  ХО-ИЗ</t>
  </si>
  <si>
    <t>МОНГОЛ УЛСЫН ИХ ХУРЛЫН ДАРГА</t>
  </si>
  <si>
    <t>Улсын Их Хурал</t>
  </si>
  <si>
    <t>УИХ-ын хөрөнгө оруулалт</t>
  </si>
  <si>
    <t>Монгол Улс дахь төлөөллийн байгууллагыг бэхжүүлэх</t>
  </si>
  <si>
    <t>Төсвийн тогтвортой байдлын зөвлөл</t>
  </si>
  <si>
    <t>Парламентын судалгаа, сургалтын хүрээлэн</t>
  </si>
  <si>
    <t>УИХ-ын гишїїдийн тєсєв</t>
  </si>
  <si>
    <t>МОНГОЛ УЛСЫН ЕРӨНХИЙ САЙД</t>
  </si>
  <si>
    <t>Эрдэм шинжилгээ, судалгааны ажил</t>
  </si>
  <si>
    <t>Мэдээлэл, харилцаа холбоо, технологийн газар</t>
  </si>
  <si>
    <t>Жендерийн тэгш байдлыг хангах үндэсний хороо</t>
  </si>
  <si>
    <t>Үндэсний дата төв</t>
  </si>
  <si>
    <t>Олборлох үйлдвэрлэлийн ил тод байдлын санаачлага</t>
  </si>
  <si>
    <t>Биеийн тамир, спортын улсын хороо</t>
  </si>
  <si>
    <t>Монцамэ агентлаг</t>
  </si>
  <si>
    <t>Эдийн засгийн үндэсний хорооны Ажлын Алба</t>
  </si>
  <si>
    <t>Цөмийн энергийн комисс</t>
  </si>
  <si>
    <t>Үндэсний хөгжлийн газар</t>
  </si>
  <si>
    <t>Үндэсний брендийн зөвлөл</t>
  </si>
  <si>
    <t>Жендерийн үндэсний хорооны ажлын алба</t>
  </si>
  <si>
    <t>Төрийн тусгай хамгаалалтын газар 2020</t>
  </si>
  <si>
    <t>Аймаг, нийслэлийн биеийн тамир, спортын газар</t>
  </si>
  <si>
    <t>Спортын анагаах ухаан, эрдэм шинжилгээний төв</t>
  </si>
  <si>
    <t>Газар зохион байгуулалт, геодези, зураг зїйн газар УТ</t>
  </si>
  <si>
    <t>Төрийн өмчийн бодлого, зохицуулалтын газар  ХО-ИЗ</t>
  </si>
  <si>
    <t>Газар зохион байгуулалт, геодези, зураг зүйн газрын ХО-ИЗ</t>
  </si>
  <si>
    <t>МОНГОЛ УЛСЫН САЙД, ЗАСГИЙН ГАЗРЫН ХЭРЭГ ЭРХЛЭХ ГАЗРЫН ДАРГА;</t>
  </si>
  <si>
    <t>Монгол Улсын Ерөнхий сайдын төсөв</t>
  </si>
  <si>
    <t>Төр засгийн үйлчилгээ аж ахуй эрхлэх газрын хөрөнгө оруулалт, их засвар</t>
  </si>
  <si>
    <t>Засгийн газрын хэрэг эрхлэх газар</t>
  </si>
  <si>
    <t>Монгол Улсын Шадар сайдын ажлын алба (Бүсчилсэн хөгжил, онцгой байдлын асуудал хариуцсан)</t>
  </si>
  <si>
    <t>Төр засгийн үйлчилгээ авто бааз</t>
  </si>
  <si>
    <t>Төр, засгийн үйлчилгээг эрхлэх газар</t>
  </si>
  <si>
    <t>Төрийн түүхийн музей шинэ</t>
  </si>
  <si>
    <t>ТЕЗ - Олборлох үйлдвэрлэлийн ил тод байдлын санаачилга төсөл, TF-99918 /ДБ/</t>
  </si>
  <si>
    <t>ТЕЗ - Ухаалаг засаг төсөл /ДБ/</t>
  </si>
  <si>
    <t>ТЕЗ - Засаглалыг дэмжих, төвлөрөлийг сааруулах хөтөлбөр /ШХА/</t>
  </si>
  <si>
    <t>Үндэсний брендийн зөвлөл /ЗГХЭГ/</t>
  </si>
  <si>
    <t>Эдийн засгийн үндэсний хорооны ажлын алба /ЗГХЭГ/</t>
  </si>
  <si>
    <t>Засгийн газрын хэрэг эрхлэх газар ХО-ИЗ</t>
  </si>
  <si>
    <t>Эрчим хүчний экспортыг дэмжих нэгж</t>
  </si>
  <si>
    <t>Монгол Улсын сайд, боомтын сэргэлтийн үндэсний хорооны даргын ажлын алба</t>
  </si>
  <si>
    <t>Монгол Улсын сайд, Нийслэлий авто замын тvгжрэлийг бууруулах үндэсний хорооны даргын ажлын алба</t>
  </si>
  <si>
    <t>Монгол Улсын сайд, Олимп, Нийтийн биеийн тамир, спортын үндэсний хорооны даргын ажлын алба</t>
  </si>
  <si>
    <t>Засгийн газрын хяналтыг хэрэгжүүлэх газар</t>
  </si>
  <si>
    <t>Монгол Улсын Шадар сайдын ажлын алба (Худалдаа, гадаад хөрөнгө оруулалтын асуудал хариуцсан)</t>
  </si>
  <si>
    <t>Монгол Улсын сайд, Хяналт үнэлгээний Үндэсний хорооны даргын ажлын алба</t>
  </si>
  <si>
    <t>Монгол Улсын сайд, 20 минутын хот-Үндэсний хорооны даргын ажлын алба</t>
  </si>
  <si>
    <t>Алсын хараа 2050 салбар дундын  уялдааг хангах Үндэсний хорооны ажлын алба</t>
  </si>
  <si>
    <t>Эдийн засгийн бодлогын зөвлөлийн Ажлын алба</t>
  </si>
  <si>
    <t>Хархорум хотын Захирагчийн ажлын алба</t>
  </si>
  <si>
    <t>Эрчим хїчний реформын їндэсний хороо</t>
  </si>
  <si>
    <t>ГАДААД ХАРИЛЦААНЫ САЙД</t>
  </si>
  <si>
    <t xml:space="preserve">Гадаад харилцааны яам </t>
  </si>
  <si>
    <t>Дипломат төлөөлөгчийн газар</t>
  </si>
  <si>
    <t>Гадаад харилцааны хөрөнгө оруулалт, их засвар</t>
  </si>
  <si>
    <t>Хилийн чанадад байгаа Монгол улсын иргэдэд туслах сан</t>
  </si>
  <si>
    <t>Олон улсын хамтын ажиллагааны сан</t>
  </si>
  <si>
    <t>ЮНЕСКО-гийн ажлын алба</t>
  </si>
  <si>
    <t>Улсын хилийг шалгах Монгол-Оросын хамтарсан хэсэг</t>
  </si>
  <si>
    <t>Цөлжилттэй тэмцэх тухай НҮБ-ын суурь конвенцын талуудын 17-р бага хурал зохион байгуулах ажлын алба</t>
  </si>
  <si>
    <t>САНГИЙН САЙД</t>
  </si>
  <si>
    <t>Улсын төсвөөс бусад шатны төсөвт олгох татаас, шилжүүлэг</t>
  </si>
  <si>
    <t>Засгийн газрын нөөц сан</t>
  </si>
  <si>
    <t>УИХ-д суудалтай улс төрийн намууд</t>
  </si>
  <si>
    <t>Аж ахуйн нэгж, байгууллага</t>
  </si>
  <si>
    <t>Засгийн газрын зээлийн үйлчилгээний төлбөр</t>
  </si>
  <si>
    <t>Засгийн газрын үнэт цаас</t>
  </si>
  <si>
    <t>Улсын гаалийн ерөнхий газрын хөрөнгө оруулалт, их засвар</t>
  </si>
  <si>
    <t>Үндэсний татварын ерөнхий газрын хөрөнгө оруулалт, их засвар</t>
  </si>
  <si>
    <t>Сангийн яамны хөрөнгө оруулалт, их засвар</t>
  </si>
  <si>
    <t>ҮТЕГ - Улсын төсвийн орлого хяналтын газар</t>
  </si>
  <si>
    <t>ҮТЕГ - Нийслэлийн татварын хэлтэс</t>
  </si>
  <si>
    <t>ҮТЕГ - Баянгол дүүргийн татварын хэлтэс</t>
  </si>
  <si>
    <t>ҮТЕГ - Баянзүрх дүүргийн татварын хэлтэс</t>
  </si>
  <si>
    <t>ҮТЕГ - Сонгино хайрхан дүүргийн татварын хэлтэс</t>
  </si>
  <si>
    <t>ҮТЕГ - Чингэлтэй дүүргийн татварын хэлтэс</t>
  </si>
  <si>
    <t>ҮТЕГ - Багануур дүүргийн татварын хэлтэс</t>
  </si>
  <si>
    <t>ҮТЕГ - Сүхбаатар дүүргийн татварын хэлтэс</t>
  </si>
  <si>
    <t>ҮТЕГ - Хан-Уул дүүргийн татварын хэлтэс</t>
  </si>
  <si>
    <t>ҮТЕГ - Багахангай дүүргийн татварын хэлтэс</t>
  </si>
  <si>
    <t>ҮТЕГ - Налайх дүүргийн татварын хэлтэс</t>
  </si>
  <si>
    <t>ҮТЕГ - Архангай аймгийн татварын хэлтэс</t>
  </si>
  <si>
    <t>ҮТЕГ - Баян-Өлгий аймгийн татварын хэлтэс</t>
  </si>
  <si>
    <t>ҮТЕГ - Баянхонгор аймгийн татварын хэлтэс</t>
  </si>
  <si>
    <t>ҮТЕГ - Булган аймгийн татварын хэлтэс</t>
  </si>
  <si>
    <t>ҮТЕГ - Говь-Алтай аймгийн татварын хэлтэс</t>
  </si>
  <si>
    <t>ҮТЕГ - Говьсүмбэр аймгийн татварын хэлтэс</t>
  </si>
  <si>
    <t>ҮТЕГ - Дархан-Уул аймгийн татварын хэлтэс</t>
  </si>
  <si>
    <t>ҮТЕГ - Дорноговь аймгийн татварын хэлтэс</t>
  </si>
  <si>
    <t>ҮТЕГ - Дорнод аймгийн татварын хэлтэс</t>
  </si>
  <si>
    <t>ҮТЕГ - Дундговь аймгийн татварын хэлтэс</t>
  </si>
  <si>
    <t>ҮТЕГ - Завхан аймгийн татварын хэлтэс</t>
  </si>
  <si>
    <t>ҮТЕГ - Орхон аймгийн татварын хэлтэс</t>
  </si>
  <si>
    <t>ҮТЕГ - Өвөрхангай аймгийн татварын хэлтэс</t>
  </si>
  <si>
    <t>ҮТЕГ - Өмнөговь аймгийн татварын хэлтэс</t>
  </si>
  <si>
    <t>ҮТЕГ - Сүхбаатар аймгийн татварын хэлтэс</t>
  </si>
  <si>
    <t>ҮТЕГ - Сэлэнгэ аймгийн татварын хэлтэс</t>
  </si>
  <si>
    <t>ҮТЕГ - Төв аймгийн татварын хэлтэс</t>
  </si>
  <si>
    <t>ҮТЕГ - Увс аймгийн татварын хэлтэс</t>
  </si>
  <si>
    <t>ҮТЕГ - Ховд аймгийн татварын хэлтэс</t>
  </si>
  <si>
    <t>ҮТЕГ - Хөвсгөл аймгийн татварын хэлтэс</t>
  </si>
  <si>
    <t>Олон улсын шуудан илгээмжийн газар</t>
  </si>
  <si>
    <t>УГЕГ - Улсын Гаалийн Ерөнхий газар</t>
  </si>
  <si>
    <t>УГЕГ - Улаанбаатар дахь гаалийн газар</t>
  </si>
  <si>
    <t>УГЕГ - Үйлчилгээний алба</t>
  </si>
  <si>
    <t>УГЕГ - Улаанбаатар, Буянт-Ухаа дахь гаалийн газар</t>
  </si>
  <si>
    <t>УГЕГ - ОУШИГХороо</t>
  </si>
  <si>
    <t>УГЕГ - Сэлэнгэ аймаг дахь гаалийн газар</t>
  </si>
  <si>
    <t>УГЕГ - Дорноговь, Замын-Үүд дэх гаалийн газар</t>
  </si>
  <si>
    <t>УГЕГ - Дорнод аймаг дахь гаалийн газар</t>
  </si>
  <si>
    <t>УГЕГ - Ховд аймаг дахь гаалийн газар</t>
  </si>
  <si>
    <t>УГЕГ - Дархан-Уул аймаг дахь гаалийн хороо</t>
  </si>
  <si>
    <t>УГЕГ - Орхон аймаг дахь гаалийн хороо</t>
  </si>
  <si>
    <t>УГЕГ - Увс аймаг дахь гаалийн хороо</t>
  </si>
  <si>
    <t>УГЕГ - Говь-Алтай аймаг дахь гаалийн хороо</t>
  </si>
  <si>
    <t>УГЕГ - Завхан аймаг дахь гаалийн хороо</t>
  </si>
  <si>
    <t>УГЕГ - Хөвсгөл аймаг дахь гаалийн хороо</t>
  </si>
  <si>
    <t>УГЕГ - Дорноговь, Сайншанд дахь гаалийн хороо</t>
  </si>
  <si>
    <t>УГЕГ - Баян-Өлгий аймаг дахь гаалийн газар</t>
  </si>
  <si>
    <t>ҮТЕГ - Хэнтий аймгийн татварын хэлтэс</t>
  </si>
  <si>
    <t>УГЕГ - Бичигт гаалийн хороо</t>
  </si>
  <si>
    <t>Мянганы сорилтын сан</t>
  </si>
  <si>
    <t>УГЕГ - Өмнөговь Гашуун Сухайтын гаалийн хороо</t>
  </si>
  <si>
    <t>УГЕГ - Өмнөговь Шивээ хүрэн гаалийн хороо</t>
  </si>
  <si>
    <t>Анод банкнаас авах авлага</t>
  </si>
  <si>
    <t>Уул уурхайн дэд бүтцийн хөрөнгө оруулалтыг дэмжих төсөл (Зээл)</t>
  </si>
  <si>
    <t>Жижиг, дунд үйлдвэрийг хөгжүүлэх, байгаль орчныг хамгаалах зээлийн 2 дахь шатны төсөл (Дамуулан зээл)</t>
  </si>
  <si>
    <t>Зоос банкны эрх хүлээн авагчаас авах авлага</t>
  </si>
  <si>
    <t>Зээлийн батлан даалтын сан</t>
  </si>
  <si>
    <t>Монголын үндэсний олон нийтийн радио, телевиз</t>
  </si>
  <si>
    <t>Орон нутгийн хөгжлийн сангаас олгох орлогын шилжүүлэг</t>
  </si>
  <si>
    <t>Хадгаламжийн даатгалын сан</t>
  </si>
  <si>
    <t>Азийн  дэд бүтцийн хөрөнгө оруулалтын банк</t>
  </si>
  <si>
    <t>Экспортын шугам нээх төсөл /Япон/</t>
  </si>
  <si>
    <t>Тогтвортой амьжиргаа-3 төсөл /Зээл/</t>
  </si>
  <si>
    <t>Төлбөрийн системийн шинэчлэл төсөл /АХБ/</t>
  </si>
  <si>
    <t>Зээлийн батлан даалтын системийг дэмжих замаар эдийн засгийг төрөлжүүлэх, ажлын байрыг бий болгох төсөл</t>
  </si>
  <si>
    <t>Экспортыг дэмжих төсөл /ДБ/</t>
  </si>
  <si>
    <t>Хөдөө аж ахуй хөдөөгийн хөгжлийн төслийн нэмэлт санхүүжилт /АХБ/ Энгийн</t>
  </si>
  <si>
    <t>Малын индексжүүлсэн даатгалын ЗГ хариуцах шимтгэл</t>
  </si>
  <si>
    <t>Санхїїгийн мэдээллийн технологийн тєв УТЇГ</t>
  </si>
  <si>
    <t>Энэтхэг Улсын 1 тэрбум ам.долларын экспортын зээл</t>
  </si>
  <si>
    <t>Хилийн үйлчилгээг сайжруулах бүс нутгийн төсөл</t>
  </si>
  <si>
    <t>Малчны 10 хувийн зээлийн эх үүсвэр</t>
  </si>
  <si>
    <t>Моргейжийн хөтөлбөрийн санхүүжилтийн эх үүсвэр</t>
  </si>
  <si>
    <t>Олон Улсын хөрөнгө оруулалтын банк</t>
  </si>
  <si>
    <t>Хөгжлийн хөтөч-дэд бүтэц төсөл</t>
  </si>
  <si>
    <t>Олон улсын сэргээн босголт, хөгжлийн банк</t>
  </si>
  <si>
    <t>Хилийн үйлчилгээг сайжруулах бүс нутгийн төсөл - нэмэлт</t>
  </si>
  <si>
    <t>Төсвийн санхүүгийн удирдлагын ил тод, үр ашигтай байдлыг дэмжих төсөл</t>
  </si>
  <si>
    <t>Төсөв, санхүүгийн тогтвортой байдлыг бэхжүүлэх төсөл</t>
  </si>
  <si>
    <t>Дэд бүтэц төсөл - Туул, сэлбэ голын орчныг сайжруулах дэд бүтцийг хөгжүүлэх төсөл</t>
  </si>
  <si>
    <t>Дэд бүтэц төсөл - Нүхэн гарц төсөл</t>
  </si>
  <si>
    <t>4K, 40К, 100К Орон сууц хөтөлбөр</t>
  </si>
  <si>
    <t>МЦХ ХК-ны 40 хувийг худалдан авах эх үүсвэр</t>
  </si>
  <si>
    <t>Зээл, тусламжаар хэрэгжүүлэх төслүүдийн ЗГ-ын хариуцах зардал</t>
  </si>
  <si>
    <t>Орон сууцны хороолол, дэд бүтэц төсөл (PIU)</t>
  </si>
  <si>
    <t>Улаанбаатар хотын олон улсын  нисэх  онгоцны шинэ буудал барих төсөл</t>
  </si>
  <si>
    <t>Баруун бүсийн босоо тэнхлэгийн авто замыг хөгжүүлэх 2 дахь шатны төслийн нэгж (PIU)</t>
  </si>
  <si>
    <t>Бүс нутгийн логистикийн төвийг хөгжүүлэх төсөл (Зээл)</t>
  </si>
  <si>
    <t>Шинэ зууны боловсрол төсөл</t>
  </si>
  <si>
    <t>Зах зээл ба бэлчээрийн удирдлагын хөгжил төсөл /ХААХОУС/</t>
  </si>
  <si>
    <t>Замын цагдаагийн газрын ойролцоох гүүрэн гарцын төсөл /PIU/</t>
  </si>
  <si>
    <t>Монгол-Энэтхэгийн хамтарсан мэдээллийн технологийн боловсрол болон аутсорсингийн төвийг байгуулах төсөл</t>
  </si>
  <si>
    <t>Гэмтэл согог судлалын үндэсний төвийн хүлээн авах, яаралтай тусламжийн тасгийн тусламж үйлчилгээг сайжруулах төсөл</t>
  </si>
  <si>
    <t>Улаанбаатар хотын Дөрөвдүгээр цахилгаан станцын үр ашгийг дээшлүүлэх төсөл, MON-P10 /Япон/</t>
  </si>
  <si>
    <t>Өмнөговь, Дорноговь аймгийн хот байгуулалт, хилийн ойролцоох суурин газруудын хөгжил төсөл, МОН-0204 /АХБ/</t>
  </si>
  <si>
    <t>Улаанбаатар хотын гэр хорооллыг хөгжүүлэх, хөрөнгө оруулалтыг дэмжих төсөл-MON-3098 /OCR/</t>
  </si>
  <si>
    <t>Улаанбаатар хотын гэр хорооллыг хөгжүүлэх, хөрөнгө оруулалтыг дэмжих төсөл-ЕХОБ /FI-83097/</t>
  </si>
  <si>
    <t>Цахим эрүүл мэнд төсөл /БНХАУ/</t>
  </si>
  <si>
    <t>Тогтвортой амьжиргаа-3 төсөл /Зээл/ нэмэлт санхүүжилт</t>
  </si>
  <si>
    <t>Ухаалаг засаг төсөл /ДБ/</t>
  </si>
  <si>
    <t>Зээлийн баталгааны системийг дэмжих төсөл /АХБ/</t>
  </si>
  <si>
    <t>Ерөнхий боловсролын сургууль барих /БНХАУ/</t>
  </si>
  <si>
    <t>Баруун бүсийн бага насны хүүхдүүдийн дотуур байрны нөхцөлийг сайжруулах /АХБ/</t>
  </si>
  <si>
    <t>Зүүн өмнөд говийн хот байгуулалт, хилийн ойролцоо суурин газруудын хөгжлийн төсөл-нэмэлт санх??жилт 2</t>
  </si>
  <si>
    <t>Улаанбаатар-Хөшигийн хөндийн шинэ нисэх онгоцны буудлын авто зам барих төсөл /БНХАУ/</t>
  </si>
  <si>
    <t>Тогтвортой бичил уурхай /ШХА/</t>
  </si>
  <si>
    <t>Дарханы дулааны цахилгаан станцын турбины шинэчлэл төсөл /ХБНГУ/</t>
  </si>
  <si>
    <t>Яармагийн шинэ гүүр барих, хуучин гүүрийг засварлах төсөл /БНХАУ/</t>
  </si>
  <si>
    <t>Туул гол дээгүүр баянзүрхийн 288 у/м болон сонсголонгийн 289.4 у/м төмөр бетон гүүр барих төсөл /БНХАУ/</t>
  </si>
  <si>
    <t>Дархан хотын бохир усны менежментийг сайжруулах төсөл -MON-3244 /Энгийн/</t>
  </si>
  <si>
    <t>Ургамал, малын эрүүл ахуй, хүнсний аюулгүй байдлыг хангах арга хэрэгслийг  сайжруулах төсөл /АХБ/</t>
  </si>
  <si>
    <t>Өрсөлдөх чадвартай дээд боловсрол төсөл</t>
  </si>
  <si>
    <t>Хөдөө аж ахуйн бүтээгдэхүүний үйлдвэрлэлийг дэмжих төсөл</t>
  </si>
  <si>
    <t>Дарханы дулааны цахилгаан станцын турбины шинэчлэл төсөл (ХБНГУ)</t>
  </si>
  <si>
    <t>Төвийн бүсийн цахилгаан дамжуулах сүлжээний үр ашгийг дээшлүүлэх /ХБНГУ/</t>
  </si>
  <si>
    <t>Эрчим хүчний төсөл 2 /ДБ/</t>
  </si>
  <si>
    <t>УБ-мандалговь цахилгаан дамжуулах агаарын шугам, дэд станц барих төсөл</t>
  </si>
  <si>
    <t>Түлэнхийн төв барих төсөл</t>
  </si>
  <si>
    <t>Эрдэнэтийн дулааны цахилгаан станцын шинэчлэл төсөл /Хятад/</t>
  </si>
  <si>
    <t>10 аймгийн төвийн дулааны станц барих төсөл /БНСУ зээл/</t>
  </si>
  <si>
    <t>Мазаалай баавгайн амьдрах орчны нөхцлийг сайжруулах” төсөл</t>
  </si>
  <si>
    <t>Хөгжлийн бэрхшээлтэй иргэдэд зориулсан тусгай тоноглол бүхий спорт цогцолбор барих</t>
  </si>
  <si>
    <t>Эрчим хүчний системийн үр ашиг-3+төсөл /ХБНГУ/</t>
  </si>
  <si>
    <t>"Баянхонгор-Байдрагийн гүүр чиглэлийн 129.4 км хатуу хучилттай авто зам" төсөл</t>
  </si>
  <si>
    <t>"Тосонцэнгэл-Улиастай чиглэлийн 114.0 км хатуу хучилттай авто зам" төсөл</t>
  </si>
  <si>
    <t>Сэргээгдэх эрчим хүчийг нэмэгдүүлэх төсөл</t>
  </si>
  <si>
    <t>Эх хүүхдийн эрүүл мэндийн үндэсний төвийн тоног төхөөрөмжийг шинэчлэх -2 шат” төсөл</t>
  </si>
  <si>
    <t>Тайшир-Алтай ус хангамж төсөл</t>
  </si>
  <si>
    <t>Эдийн засгийн хүндрэлийн үед боловсролын чанар , хүртээмжийг дэмжих төсөл</t>
  </si>
  <si>
    <t>Зүүн өмнөд говийн хот байгуулалт, хилийн ойролцоох суурин газруудын хөгжил төсөл - нэмэлт санхүүжилт</t>
  </si>
  <si>
    <t>Тогтвортой аялал жуулчлалыг дэмжих төсөл</t>
  </si>
  <si>
    <t>УБ хотын төлбөрийн чадварт нийцсэн ногоон орон сууц ба дасан зохицох чадвар бүхий хотын шинэчлэл төсөл</t>
  </si>
  <si>
    <t>Хөдөлмөр эрхлэлтийг дэмжих төсөл</t>
  </si>
  <si>
    <t>Гал түймэртэй тэмцэх техник, тоног төхөөрөмжийг шинэчлэх төсөл</t>
  </si>
  <si>
    <t>Аймгийн бохир ус цэвэрлэх байгууламжийг өргөтгөн шинэчлэх, шинээр барих төсөл</t>
  </si>
  <si>
    <t>Зах зээл ба бэлчээрийн удирдлагын хөгжил төсөл нэмэлт санхүүжилт</t>
  </si>
  <si>
    <t>Улиастай-Тосонцэнгэл чиглэлийн 67 км автозам барих төсөл</t>
  </si>
  <si>
    <t>Улаанбаатaр хот, аймгийн төвийн гудамж талбайг камержуулах төсөл</t>
  </si>
  <si>
    <t>Эрчим хүчний төсөл-2 (ДБ) тусламж</t>
  </si>
  <si>
    <t>Японы буцалтгүй тусламжаар Ерөнхий боловсролын сургууль байгуулах төсөл</t>
  </si>
  <si>
    <t>Харилцаа холбооны салбарын хүртээмж, чанар, хяналтыг сайжруулах төсөл</t>
  </si>
  <si>
    <t>Үндэсний оношлогоо, эмчилгээний төв байгуулах төсөл /БНСУ зээл/</t>
  </si>
  <si>
    <t>Биологийн олон янз байдлыг хамгаалах, уур амьсгалын өөрчлөлтөд дасан зохицох төсөл /ХБНГУ тусламж/</t>
  </si>
  <si>
    <t>Хөвсгөл нуурын цогцолбор газрын орчны бүсийн иргэдийн амьжиргааг дэмжих, тогтвортой аялал жуулчлалыг хөгжүүлэх төсөл</t>
  </si>
  <si>
    <t>Төсөв, санхүүгийн тогтвортой байдлыг бэхжүүлэх төсөл - нэмэлт санхүүжилт</t>
  </si>
  <si>
    <t>Хилийн боомтын дэд бүтэц төсөл ( БНХАУ-ын тусламжын төсөл)</t>
  </si>
  <si>
    <t>Эмзэг бүлгийн иргэдийн эрүүл мэндийн тусламж үйлчилгээний хүртээмжийг сайжруулах хөрөнгө оруулалтын хөтөлбөрийн 1 дэх үе шатны төсөл 3844</t>
  </si>
  <si>
    <t>Орон нутагт явуулын эмнэлгийн тусламж, үйлчилгээ үзүүлэх тусгай тоноглогдсон автомашин ханган нийлүүлэх</t>
  </si>
  <si>
    <t>Гамшиг ослын үед үүрэг гүйцэтгэх хээрийн эмнэлэг</t>
  </si>
  <si>
    <t>Биологийн олон янз байдлыг хамгаалах, уур амьсгалын өөрчлөлтөд дасан зохицох төсөл /ХБНГУ тусламж/-2 үе шат</t>
  </si>
  <si>
    <t>Архивын ерөнхий газрын цогцолбор барилгын тоног төхөөрөмж, техник хэрэгслийн хангалт төсөл</t>
  </si>
  <si>
    <t>Хууль сахиулах их сургуулийн 3000 сонсогчийн хичээлийн төв байрны сургалтын лаборатори, тоног төхөөрөмж, техник хэрэгсэл</t>
  </si>
  <si>
    <t>Хүүхэд_ эмэгтэйчүүдийн эсрэг гэр бүлийн хүчирхийлэлттэй тэмцэх төсөл</t>
  </si>
  <si>
    <t>Улаанбаатар хотын төв цэвэрлэх байгууламжийг шинээр барих</t>
  </si>
  <si>
    <t>Эрдэнэт хотын бохир ус цэвэрлэх байгууламжийг өргөтгөл төсөл</t>
  </si>
  <si>
    <t>Дэд бүтцийн хөгжил-Баянзүрх, Дархан, Сэлэнгэ- төсөл</t>
  </si>
  <si>
    <t>Дэд бүтцийн хөгжил-Сонгинохайрхан төсөл</t>
  </si>
  <si>
    <t>1008 айлын түр суурьшуулах орон сууцын төсөл (БНХАУ-ын тусламжын төсөл)</t>
  </si>
  <si>
    <t>Бүс нутгийн авто замыг хөгжүүлэх, засвар арчлалтын төсөл</t>
  </si>
  <si>
    <t>Бүс нутгийн авто замыг хөгжүүлэх, засвар арчлалтын төсөл -2</t>
  </si>
  <si>
    <t>Баруун бүсийн босоо тэнхлэгийн авто замыг хөгжүүлэх 1 дахь шат</t>
  </si>
  <si>
    <t>Өндөрхаан нисэх онгоцны буудлыг шинэчлэх төсөл</t>
  </si>
  <si>
    <t>Газрын тос боловсруулах үйлдвэр барих төсөл</t>
  </si>
  <si>
    <t>Хүнсний ногооны тариалалт, усалгаатай газар тариаланг дэмжих төсөл</t>
  </si>
  <si>
    <t>Махны үйлдвэр, хорио цээрийн бүс бүхий цогцолбор байгууламж барих техникийн шинэчлэл хийх төсөл</t>
  </si>
  <si>
    <t>Хоршоолсон хэлбэрээр ногооны аж ахуй эрхлэх замаар өрхийн амьжиргааг сайжруулах төсөл (АХБ)</t>
  </si>
  <si>
    <t>Эрдэнэбүрэнгийн усан цахилгаан станц төсөл</t>
  </si>
  <si>
    <t>Хөгжлийн бэрхшээлтэй иргэдийн оролцоог хангах үйлчилгээг сайжруулах төсөл</t>
  </si>
  <si>
    <t>Улаанбаатар хотын гэр хорооллыг хөгжүүлэх, хөрөнгө оруулалтыг дэмжих төсөл-2-MON-3525 /OCR/</t>
  </si>
  <si>
    <t>Улаанбаатар хотын гэр хорооллыг хөгжүүлэх, хөрөнгө оруулалтыг дэмжих төсөл-2-MON-3526 /COL/</t>
  </si>
  <si>
    <t>Улаанбаатар хотын гэр хорооллыг хөгжүүлэх, хөрөнгө оруулалтыг дэмжих төсөл -2 - EХОБ- /FI-83873/</t>
  </si>
  <si>
    <t>Улаанбаатар хотын төлбөрийн чадварт нийцсэн орон сууц ба хотын дахин төлөвлөлтийн төсөл  (Тусгай)</t>
  </si>
  <si>
    <t>Улаанбаатар хотын төлбөрийн чадварт нийцсэн орон сууц ба хотын дахин төлөвлөлтийн төсөл  (Ногоон уур амьсгал)</t>
  </si>
  <si>
    <t>Усны шугам сүлжээг шуудуу ухалгүйгүйгээр сэргээн засварлах технологи нэвтрүүлэх төсөл</t>
  </si>
  <si>
    <t>Эрдэнэт хотын хатуу хог хаягдлыг боловсруулах байгууламжийг шинэчлэх төсөл</t>
  </si>
  <si>
    <t>Улаанбаатар хотын хатуу хог хаягдлыг боловсруулах байгууламжийг шинэчлэх төсөл /ЕСБХБ-ны тусламж/</t>
  </si>
  <si>
    <t>Гачууртын уулзвараас Налайх-Чойрын уулзвар хүртэлх 20.9 км авто зам барих төсөл</t>
  </si>
  <si>
    <t>Улаанбаатар хотын хатуу хог хаягдлыг боловсруулах байгууламжийг шинэчлэх төсөл /ЕСБХБ-ны зээл/</t>
  </si>
  <si>
    <t xml:space="preserve"> МУ-ын ЗСҮТ ба зүрх судасны тусламж үйлчилгээг уялдуулан сайжруулах төсөл</t>
  </si>
  <si>
    <t>НҮБ-н ХХААБайгууллагуудын суурин төлөөлөгчийн газрын урсгал зардал (MТХ)</t>
  </si>
  <si>
    <t>Цөмийн болон бусад аналитик аргаар хүнсний бүтээгдэхүүний эмийн болон химийн үлдэгдлийг шинэчлэх лаб-н чадавхи сайжруулах  (МТХ)</t>
  </si>
  <si>
    <t>Санхүүгийн дэмжлэг-Архангай</t>
  </si>
  <si>
    <t>Санхүүгийн дэмжлэг-Баян-Өлгий</t>
  </si>
  <si>
    <t>Санхүүгийн дэмжлэг-Баянхонгор</t>
  </si>
  <si>
    <t>Санхүүгийн дэмжлэг-Булган</t>
  </si>
  <si>
    <t>Санхүүгийн дэмжлэг-Говь-Алтай</t>
  </si>
  <si>
    <t>Санхүүгийн дэмжлэг-Дундговь</t>
  </si>
  <si>
    <t>Санхүүгийн дэмжлэг-Завхан</t>
  </si>
  <si>
    <t>Санхүүгийн дэмжлэг-Өвөрхангай</t>
  </si>
  <si>
    <t>Санхүүгийн дэмжлэг-Сүхбаатар</t>
  </si>
  <si>
    <t>Санхүүгийн дэмжлэг-Төв</t>
  </si>
  <si>
    <t>Санхүүгийн дэмжлэг-Увс</t>
  </si>
  <si>
    <t>Санхүүгийн дэмжлэг-Ховд</t>
  </si>
  <si>
    <t>Санхүүгийн дэмжлэг-Хөвсгөл</t>
  </si>
  <si>
    <t>Санхүүгийн дэмжлэг-Хэнтий</t>
  </si>
  <si>
    <t>Санхүүгийн дэмжлэг-Говь сүмбэр</t>
  </si>
  <si>
    <t>ОНХС-Архангай</t>
  </si>
  <si>
    <t>ОНХС-Баян-Өлгий</t>
  </si>
  <si>
    <t>ОНХС-Баянхонгор</t>
  </si>
  <si>
    <t>ОНХС-Булган</t>
  </si>
  <si>
    <t>ОНХС-Говь-Алтай</t>
  </si>
  <si>
    <t>ОНХС-Дорноговь</t>
  </si>
  <si>
    <t>ОНХС-Дорнод</t>
  </si>
  <si>
    <t>ОНХС-Дундговь</t>
  </si>
  <si>
    <t>ОНХС-Завхан</t>
  </si>
  <si>
    <t>ОНХС-Өвөрхангай</t>
  </si>
  <si>
    <t>ОНХС-Өмнөговь</t>
  </si>
  <si>
    <t>ОНХС-Сүхбаатар</t>
  </si>
  <si>
    <t>ОНХС-Сэлэнгэ</t>
  </si>
  <si>
    <t>ОНХС-Төв</t>
  </si>
  <si>
    <t>ОНХС-Увс</t>
  </si>
  <si>
    <t>ОНХС-Ховд</t>
  </si>
  <si>
    <t>ОНХС-Хөвсгөл</t>
  </si>
  <si>
    <t>ОНХС-Хэнтий</t>
  </si>
  <si>
    <t>ОНХС-Дархан-уул</t>
  </si>
  <si>
    <t>ОНХС-Улаанбаатар</t>
  </si>
  <si>
    <t>ОНХС-Орхон</t>
  </si>
  <si>
    <t>ОНХС-Говь сүмбэр</t>
  </si>
  <si>
    <t>10 аймгийн төвийн дулааны станц барих төсөл /БНСУ зээл/ /МТХ/</t>
  </si>
  <si>
    <t>Мазаалай баавгайн амьдрах орчны нөхцлийг сайжруулах” төсөл /МТХ/</t>
  </si>
  <si>
    <t>Зах зээл ба бэлчээрийн удирдлагын хөгжил төслийн нэмэлт санхүүжилт /МТХ/</t>
  </si>
  <si>
    <t>Үндэсний оношилгоо, эмчилгээний төв байгуулах төсөл /БНСУ зээл/ /МТХ/</t>
  </si>
  <si>
    <t>Инженер технологийн дээд боловсрол төсөл /Япон зээл/ /МТХ/</t>
  </si>
  <si>
    <t>Биологийн олон янз байдлыг хамгаалах, уур амьсгалын өөрчлөлтөд дасан зохицох төсөл /ХБНГУ тусламж/-2 үе шат  /МТХ/</t>
  </si>
  <si>
    <t>Улаанбаатар хотын төв цэвэрлэх байгууламжийг шинээр барих / /МТХ/</t>
  </si>
  <si>
    <t>1008 айлын түр суурьшуулах орон сууцын төсөл (БНХАУ-ын тусламжын төсөл) / /МТХ/</t>
  </si>
  <si>
    <t>Өндөрхаан нисэх онгоцны буудлыг шинэчлэх төсөл  /МТХ/</t>
  </si>
  <si>
    <t>Эрдэнэбүрэнгийн усан цахилгаан станц / /МТХ/</t>
  </si>
  <si>
    <t>Тогтвортой амьжиргаа-3 төсөл /Зээл/ -/ТҮҮАЗ/</t>
  </si>
  <si>
    <t>Экспортыг дэмжих төсөл /ДБ/ -/ТҮҮАЗ/</t>
  </si>
  <si>
    <t>Хөдөө аж ахуй хөдөөгийн хөгжлийн төслийн нэмэлт санхүүжилт /АХБ/ Энгийн -/ТҮҮАЗ/</t>
  </si>
  <si>
    <t>Хилийн үйлчилгээг сайжруулах бүс нутгийн төсөл / ТҮҮАЗ /</t>
  </si>
  <si>
    <t>Хилийн  үйлчилгээг сайжруулах  бүс нутгийн төсөл-нэмэлт / ТҮҮАЗ /</t>
  </si>
  <si>
    <t>Төсвийн санхүүгийн удирдлагын ил тод, үр ашигтай байдлыг дэмжих төсөл -/ТҮҮАЗ/</t>
  </si>
  <si>
    <t>Баруун бүсийн босоо тэнхлэгийн авто замыг хөгжүүлэх 2 дахь шатны төслийн нэгж (PIU) -/ТҮҮАЗ/</t>
  </si>
  <si>
    <t>Хүнс тэжээл, нийгмийн халамжийн төсөл-нэмэлт санхүүжилт, /АХБ 3086-MON/ -/ТҮҮАЗ/</t>
  </si>
  <si>
    <t>Хөдөлмөр эрхлэлтийн ур чадварыг дээшлүүлэх төсөл /АХБ/ -/ТҮҮАЗ/</t>
  </si>
  <si>
    <t>Боловсролын чанарын шинэчлэл төсөл /ДБ/ -/ТҮҮАЗ/</t>
  </si>
  <si>
    <t>Нийслэлийн нийтийн тээврийг хөгжүүлэх хөрөнгө оруулалтын хөтөлбөр төсөл /Тусгай/ -/ТҮҮАЗ/</t>
  </si>
  <si>
    <t>Ургамал, малын эрүүл ахуй, хүнсний аюулгүй байдлыг хангах арга хэрэгслийг  сайжруулах төсөл /АХБ/ -/ТҮҮАЗ/</t>
  </si>
  <si>
    <t>Сэргээгдэх эрчим хүчийг нэмэгдүүлэх төсөл -/ТҮҮАЗ/</t>
  </si>
  <si>
    <t>Эдийн засгийн хүндрэлийн үед боловсролын чанар , хүртээмжийг дэмжих төсөл -/ТҮҮАЗ/</t>
  </si>
  <si>
    <t>Зүүн өмнөд говийн хот байгуулалт, хилийн ойролцоох суурин газруудын хөгжил төсөл - нэмэлт санхүүжилт -/ТҮҮАЗ/</t>
  </si>
  <si>
    <t>Тогтвортой аялал жуулчлалыг дэмжих төсөл -/ТҮҮАЗ/</t>
  </si>
  <si>
    <t>Эрүүл мэндийн салбарын хөгжил хөтөлбөр - 4 төсөл /зээл/ -/ТҮҮАЗ/</t>
  </si>
  <si>
    <t>Эрүүл мэндийн салбарын хөгжил хөтөлбөр - 5 төсөл /АХБ зээл/ -/ТҮҮАЗ/</t>
  </si>
  <si>
    <t>Дээд боловсролын шинэчлэл төсөл /АХБ зээл/ -/ТҮҮАЗ/</t>
  </si>
  <si>
    <t>Инженер технологийн дээд боловсрол төсөл /Япон зээл/ -/ТҮҮАЗ/</t>
  </si>
  <si>
    <t>Хөгжлийн бэрхшээлтэй иргэдийн оролцоог хангах, үйлчилгээг сайжруулах төсөл /ТҮҮАЗ/</t>
  </si>
  <si>
    <t>Улаанбаатар хотын цэвэр агаар төсөл II  /ТҮҮАЗ/</t>
  </si>
  <si>
    <t>Ухаалаг засаг төсөл /ДБ/ -/ТҮҮАЗ/</t>
  </si>
  <si>
    <t>Хөдөлмөр эрхлэлтийг дэмжих төсөл -/ТҮҮАЗ/</t>
  </si>
  <si>
    <t>Зах зээл ба бэлчээрийн удирдлагын хөгжил төслийн нэмэлт санхүүжилт -/ТҮҮАЗ/</t>
  </si>
  <si>
    <t>Цахим эрүүл мэнд төсөл /Зээл/ - ДБ -/ТҮҮАЗ/</t>
  </si>
  <si>
    <t>Гэр хорооллын ариун цэврийн байгууламжийг  сайжруулах  замаар хөрсний бохирдлыг бууруулах төсөл - (ТҮҮАЗ)</t>
  </si>
  <si>
    <t>Зудын болон ой сав, тал газарт гарах гамшгийг даван туулах чадавхийг бэхжүүлэх төсөл -(ТҮҮАЗ)</t>
  </si>
  <si>
    <t>Хүүхэд , эмэгтэйчүүдийн эсрэг гэр бүлийн хүчэрхийлэлттэй тэмцэх төсөл (ТҮҮАЗ)</t>
  </si>
  <si>
    <t>Хоршоолсон хэлбэрээр ногооны аж ахуй эрхлэх замаар өрхийн амьжиргааг сайжруулах төсөл (ТҮҮАЗ)</t>
  </si>
  <si>
    <t>Ногоон алт малын эрүүл мэнд төсөл (МТХ)</t>
  </si>
  <si>
    <t>Зах зээл ба бэлчээрийн удирдлагын төслийн нэмэлт санхүүжилт МТХ Хүнс хөдөө аж ахуйн яам</t>
  </si>
  <si>
    <t>Эрчим хүчний төсөл 2 /ДБ/ /ТҮҮАЗ/</t>
  </si>
  <si>
    <t>Дархан хотын бохир усны менежментийг сайжруулах төсөл MON-3244 /Энгийн/- /ТҮҮАЗ/</t>
  </si>
  <si>
    <t>Олборлох үйлдвэрлэлийн ил тод байдлын санаачилга (ТҮҮАЗ)</t>
  </si>
  <si>
    <t>Сэргээгдэх эрчим хүчийг нэмэгдүүлэх төсөл -/ТҮҮАЗ/  тусламж</t>
  </si>
  <si>
    <t>Хөгжлийн бэрхшээлтэй иргэдийн оролцоог хангах, үйлчилгээг сайжруулах төсөл /Тусламж/</t>
  </si>
  <si>
    <t>Бүс нутгийн авто зам хөгжүүлэх, засвар арчлалтын төсөл ТҮААЗ</t>
  </si>
  <si>
    <t>Улаанбаатар-Хөшигийн хөндийн шинэ нисэх онгоцны буудлын авто зам барих төсөл /БНХАУ/-Зөвлөх үйлчилгээ</t>
  </si>
  <si>
    <t>Моргейжийн хөтөлбөрийн зээлийн эргэн төлөлт</t>
  </si>
  <si>
    <t>Онцгой байдлын байгууллагад агаараас аврах ажиллагаа явуулах нэгж байгуулах, нисдэг тэрэг, гал унтраах автомашин нийлүүлэх төсөл</t>
  </si>
  <si>
    <t>Монгол улс дахь засаглалыг бэхжүүлэх төсөл /тусламж/</t>
  </si>
  <si>
    <t>Улаанбаатар хотын дулаан хангамжийг сайжруулах төсөл /ДБ/</t>
  </si>
  <si>
    <t>Улаанбаатарын төвийн дулаан хангамжийн төсөл /Европын сэргээн босголт хөгжлийн банк/</t>
  </si>
  <si>
    <t>Мал аж ахуйн эдийн засгийн эргэлтийг нэмэгдүүлэх төсөл ТҮҮАЗ</t>
  </si>
  <si>
    <t>Эдийн засгийн хамтын ажиллагааны бүс хөгжүүлэх төсөл</t>
  </si>
  <si>
    <t>Эрчим хүчний сүлжээнд ашиглах том чадлын хуримтлуурын төсөл</t>
  </si>
  <si>
    <t>Солонго 1 орон сууцны хороолол барих төсөл</t>
  </si>
  <si>
    <t>Байгаль орчны төв лабораторийн чадавхийг сайжруулах төсөл</t>
  </si>
  <si>
    <t>Монгол Германы хамтарсан Ашигт малтмал технологийн их сургууль төсөл</t>
  </si>
  <si>
    <t>УБ-Дарханы замд нэмэлт 2 эгнээ зам барих төсөл /ЕСБХБ/</t>
  </si>
  <si>
    <t>УБ хотын ус хангамжийг нэмэгдүүлэх төсөл /МССан/</t>
  </si>
  <si>
    <t>Баянголын ам түрээсийн орон сууцны хороолол барих төсөл /БНСУ/</t>
  </si>
  <si>
    <t>Инженерийн дэд бүтцийг сайжруулах төсөл /БНХАУ/</t>
  </si>
  <si>
    <t>УБ хотын төлбөрийн чадварт нийцсэн ногоон орон сууц ба дасан зохицох чадвар бүхий хотын шинэчлэл төсөл /Дэвшилтэт технологийн сан/</t>
  </si>
  <si>
    <t>Бүс нутгийн авто замыг хөгжүүлэх, засвар арчлалтын төслийн нэмэлт санхүүжилт</t>
  </si>
  <si>
    <t>Эмзэг бүлгийн иргэдийн эрүүл мэндийн тусламж үйлчилгээний хүртээмжийг сайжруулах хөрөнгө оруулалтын хөтөлбөрийн 1 дэх үе шатны төсөл</t>
  </si>
  <si>
    <t>УБ хотын ахуйн хог хаягдлыг дахин боловсруулах төсөл</t>
  </si>
  <si>
    <t>Аймгуудын төвийн хатуу хог хаягдлын менежментийн төсөл</t>
  </si>
  <si>
    <t>Мал аж ахуйн эдийн засгийн эргэлтийг нэмэгдүүлэх төсөл ТХН</t>
  </si>
  <si>
    <t>Ковид-19 халдвараас урьдчилан сэргийлэх, хариу арга хэмжээ, бэлэн байдлыг хангах төсөл - ДБ</t>
  </si>
  <si>
    <t>Цар тахлын үед хариу арга хэмжээ авах нийгмийн хамгааллын төсөл</t>
  </si>
  <si>
    <t>Нийслэлийн нийтийн тээвэрт дүүжин замын тээвэр нэвтрүүлэх төсөл</t>
  </si>
  <si>
    <t>Гэр хорооллын нийтийн тээврийн үйлчилгээг сайжруулах төсөл</t>
  </si>
  <si>
    <t>Гэр хорооллын нийтийн тээврийн үйлчилгээг сайжруулах төсөл ТҮҮАЗ</t>
  </si>
  <si>
    <t>УБ хотын хүнсний хог хаягдлыг дахин боловсруулах төсөл  ТҮҮАЗ</t>
  </si>
  <si>
    <t>Эрчим хүчний сүлжээнд ашиглах том чадлын хуримтлуурын төсөл ТҮҮАЗ</t>
  </si>
  <si>
    <t>Аймгуудын төвийн хатуу хог хаягдлын менежментийн төсөл ТҮҮАЗ</t>
  </si>
  <si>
    <t>Улаанбаатар хотын гэр хорооллыг хөгжүүлэх хөрөнгө оруулалтыг дэмжих хөтөлбөрийн 3 дугаар үе шатны төсөл /OCR/</t>
  </si>
  <si>
    <t>Ази номхон далайн гамшгийн эсрэг хариу арга хэмжээ авах сангийн буцалтгүй тусламж</t>
  </si>
  <si>
    <t>Хүнсний ногооны тариалалт, усалгаатай газар тариаланг дэмжих төсөл ТҮҮАЗ</t>
  </si>
  <si>
    <t>Хүнсний ногооны тариалалт, усалгаатай газар тариаланг дэмжих төсөл /Тусламж/</t>
  </si>
  <si>
    <t>Хоршоолсон хэлбэрээр ногооны аж ахуй эрхлэх замаар өрхийн амьжиргааг сайжруулах төсөл (АХБ) нэмэлт санхүүжилт</t>
  </si>
  <si>
    <t>Эмзэг бүлгийн иргэдийн эрүүл мэндийн тусламж үйлчилгээний хүртээмжийг сайжруулах хөрөнгө оруулалтын хөтөлбөрийн 1 дэх үе шатны төсөл 3843</t>
  </si>
  <si>
    <t>Эмзэг бүлгийн иргэдийн эрүүл мэндийн тусламж үйлчилгээний хүртээмжийг сайжруулах хөрөнгө оруулалтын хөтөлбөрийн 1 дэх үе шатны төсөл ТҮҮАЗ</t>
  </si>
  <si>
    <t>Эмзэг бүлгийн иргэдийн эрүүл мэндийн тусламж үйлчилгээний хүртээмжийг сайжруулах хөрөнгө оруулалтын хөтөлбөрийн 1 дэх үе шатны төсөл (МТХ)</t>
  </si>
  <si>
    <t>Онцгой байдлын үеийн дэмжлэг болон хөдөлмөр эрхлэлтийн төсөл</t>
  </si>
  <si>
    <t>Ковид-19 халдвараас урьдчилан сэргийлэх, хариу арга хэмжээ, бэлэн байдлыг хангах төсөл - ТҮҮАЗ</t>
  </si>
  <si>
    <t>Онцгой байдлын үеийн дэмжлэг болон хөдөлмөр эрхлэлтийн төсөл ТХНэгж</t>
  </si>
  <si>
    <t>Цэргийн төв эмнэлгийн багаж тоног төхөөрөмжийн шинэчлэл төсөл</t>
  </si>
  <si>
    <t>Хорт хавдрын навигаци болон стереотактик эмчилгээний төв байгуулах</t>
  </si>
  <si>
    <t>Тэгш хамруулах боловсролыг дэмжих төсөл  - ТҮҮАЗ</t>
  </si>
  <si>
    <t>Монгол Улсын боомтын гаалийн хяналт шалгалтын тоног төхөөрөмж төсөл</t>
  </si>
  <si>
    <t>Улаанбаатар хотын төвийн дулаан хангамжийн төсөл /ЕСБХБ-тусламж/</t>
  </si>
  <si>
    <t>Улаанбаатар хотын ногоон орон сууц төсөл /ЕСБХБ-тусламж/</t>
  </si>
  <si>
    <t>Улаанбаатар хотын гэр хорооллыг хөгжүүлэх хөрөнгө оруулалтыг дэмжих хөтөлбөрийн 3 дугаар үе шатны төсөл /COL/</t>
  </si>
  <si>
    <t>Эрт сэрэмжлүүлэх тогтолцоо болон гамшгийн эсрэг бэлэн байдлыг бэхжүүлэх төсөл /OCR+COL/</t>
  </si>
  <si>
    <t>Тогтвортой аялал жуулчлалыг хөгжүүлэх төсөл - 2</t>
  </si>
  <si>
    <t>Ногоон, уур амьсгалд дасан зохицох чадвар бүхий Аймаг сумдын төвийг хөгжүүлэх бүс нутгийн хөрөнгө оруулалтын хөтөлбөрийн 1-р үе шатны төсөл /COL/</t>
  </si>
  <si>
    <t>Ногоон, уур амьсгалд дасан зохицох чадвар бүхий Аймаг сумдын төвийг хөгжүүлэх бүс нутгийн хөрөнгө оруулалтын хөтөлбөрийн 1-р үе шатны төсөл /OCR/</t>
  </si>
  <si>
    <t>Судалгаанд суурилсан их сургуулийг хөгжүүлэх хөтөлбөр төсөл</t>
  </si>
  <si>
    <t>Жижиг багцыг санхүүжүүлэх хөтөлбөр төсөл</t>
  </si>
  <si>
    <t>Зам засвар арчлалтын 42ш машин төсөл</t>
  </si>
  <si>
    <t>150ш лифт төсөл</t>
  </si>
  <si>
    <t>ХАА трактор төсөл</t>
  </si>
  <si>
    <t>Эрдэнэт хотын гамшигт тэсвэртэй байдал төсөл</t>
  </si>
  <si>
    <t>Улаанбаатар хотын ногоон орон сууц төсөл /ЕСБХБ-зээл/</t>
  </si>
  <si>
    <t>Чойр-Сайншандын 230км цахилгаан дамжуулах агаарын шугам, дэд станц барих төсөл</t>
  </si>
  <si>
    <t>Шүүхийн шинжилгээний байгууллагын хүчин чадлыг сайжруулах төсөл</t>
  </si>
  <si>
    <t>Солонго 2 орон сууцны хороолол барих төсөл</t>
  </si>
  <si>
    <t>Төсөв, санхүүгийн тогтвортой байдлыг бэхжүүлэх төсөл - нэмэлт санхүүжилт ТҮҮАЗ</t>
  </si>
  <si>
    <t>Улаанбаатар хотын дулаан хангамжийг сайжруулах төсөл /ДБ/ТҮҮАЗ</t>
  </si>
  <si>
    <t>Эдийн засгийн чөлөөт бүсийг хөгжүүлэх төсөл ТҮҮАЗ</t>
  </si>
  <si>
    <t>МУ-д КОВИД-19 аас урьдчилан сэргийлэх, хариу арга хэмжээ авах, бэлэн байдлыг хангах төсөл - нэмэлт</t>
  </si>
  <si>
    <t>КОВИД-19 ийн эсрэг вакцинжуулалтын арга хэмжээг дэмжих төсөл</t>
  </si>
  <si>
    <t>Цар тахлын үед хариу арга хэмжээ авах нийгмийн хамгааллын төсөл-2</t>
  </si>
  <si>
    <t>Эрүүл мэндийн системийн тархалтын хариу арга хэмжээ авах чадавхийг бэхжүүлэх төсөл</t>
  </si>
  <si>
    <t>Ковид-19 ийн эсрэг вакцинжуулалтын арга хэмжээ төсөл</t>
  </si>
  <si>
    <t>Улаанбаатар хотын тогтвортой зам, тээвэр төсөл</t>
  </si>
  <si>
    <t>Хилийн боомтын онцгой бүрэн эрхт захиргаа</t>
  </si>
  <si>
    <t>Тэгш хамруулах боловсролыг дэмжих төсөл</t>
  </si>
  <si>
    <t>УБ хотын төлбөрийн чадварт нийцсэн ногоон орон сууц ба дасан зохицох чадвар бүхий хотын шинэчлэл төсөл /ТХН/</t>
  </si>
  <si>
    <t>Цар тахлын үед хариу арга хэмжээ авах нийгмийн хамгааллын төсөл-2 ТХН</t>
  </si>
  <si>
    <t>КОВИД-19 ийн эсрэг вакцинжуулалтын арга хэмжээг дэмжих төсөл  -2</t>
  </si>
  <si>
    <t>АШУҮИС болон эмнэлгүүдийн тоног төхөөрөмж шинэчлэх төсөл</t>
  </si>
  <si>
    <t>Дархан хотын цэвэр усны шугам сүлжээг өргөтгөх, шинэчлэх, ухаалаг тоолуур нэвтрүүлэх төсөл</t>
  </si>
  <si>
    <t>Монгол Улсын тээврийн холболт ба логистикийг сайжруулах төсөл</t>
  </si>
  <si>
    <t>Хүнсний ногооны үйлдвэрлэл ба усалгаатай хөдөө аж ахуй төсөл /3896/</t>
  </si>
  <si>
    <t>Эдийн засгийн хүндрэлийн үед боловсролын чанар, хүртээмжийг сайжруулах төсөл - нэмэлт санхүүжилт</t>
  </si>
  <si>
    <t>Улаанбаатар хотын замын хөдөлгөөний удирдлагыг сайжруулах төсөл</t>
  </si>
  <si>
    <t>Эмзэг бүлгийн иргэдийн эрүүл мэндийн тусламж үйлчилгээний хүртээмжийг сайжруулах хөрөнгө оруулалтын хөтөлбөрийн 2 дугаар үе шатны төсөл (OCR)</t>
  </si>
  <si>
    <t>Хавдрын урьдчилан сэргийлэлт, эрт илрүүлгийн үндэсний сүлжээ байгуулах төсөл</t>
  </si>
  <si>
    <t>Цар тахлын үед хариу арга хэмжээ авах нийгмийн халамжийн төсөл-2 /МОН 4052 зээл/ ТУУАЗ</t>
  </si>
  <si>
    <t>Ковид-19 эсрэг яаралтай хариу арга хэмжээ авах төсөл</t>
  </si>
  <si>
    <t>Онцгой байдлын албаны гамшигтай тэмцэх техник, тоног, төхөөрөмжийн хүчин чадлыг сайжруулах төсөл</t>
  </si>
  <si>
    <t>Тогтвортой амьжиргаа-3 төсөл нэмэлт санхүүжилт - TХНэгж</t>
  </si>
  <si>
    <t>УБ хотын хатуу хог хаягдлын байгууламжийг шинэчлэх төсөл - TХНэгж</t>
  </si>
  <si>
    <t>Цар тахлын эсрэг шуурхай арга хэмжээ авах төсөл  - ТХН</t>
  </si>
  <si>
    <t>Тогтвортой аялал жуулчлалыг хөгжүүлэх төсөл - /3787/</t>
  </si>
  <si>
    <t>Хүүхэд эмэгтэйчүүдийн эсрэг гэр бүлийн хүчирхийлэлтэй тэмцэх төслийн нэмэлт санхүүжилт - ТҮААЗ</t>
  </si>
  <si>
    <t>Аймгийн бохир ус цэвэрлэх байгууламжийг өргөтгөн шинэчлэх, шинээр барих төсөл (МТХ)</t>
  </si>
  <si>
    <t>Архивын ерөнхий газрын цогцолбор барилгын тоног төхөөрөмж, техник хэрэгслийн хангалт (МТХ)</t>
  </si>
  <si>
    <t>Дархан хотын цэвэр усны шугам сүлжээг өргөтгөх, шинэчлэх, ухаалаг тоолуур нэвтрүүлэх төсөл (МТХ)</t>
  </si>
  <si>
    <t>Улаанбаатар хотын тогтвортой авто зам, тээвэр төсөл - ТХН</t>
  </si>
  <si>
    <t>Олборлох үйлдвэрлэлийн ил тод байдлыг бэхжүүлэх төсөл</t>
  </si>
  <si>
    <t>Аймаг, сумын бүсчилсэн, ногоон хөгжлийн хөрөнгө оруулалтын хөтөлбөр</t>
  </si>
  <si>
    <t>Аюулгүй, шуурхай худалдааг дэмжих уян хатан, нэгдсэн хилийн үйлчилгээ төсөл</t>
  </si>
  <si>
    <t>Багануур-Чойр чиглэлийн 220 кВт-ын 2 хэлхээт ЦДАШ</t>
  </si>
  <si>
    <t>Бүс нутгийн авто замыг хөгжүүлэх төсөл</t>
  </si>
  <si>
    <t>Дархан-Уул аймгийн Нэгдсэн эмнэлэг барих төсөл</t>
  </si>
  <si>
    <t>Дарханы нэмэлт 2 эгнээ зам барих төсөл</t>
  </si>
  <si>
    <t>Мандалговь-Арвайхээр чиглэлийн 220 кВт-ын 2 хэлхээт ЦДАШ</t>
  </si>
  <si>
    <t>Улаанбаатар хотын өрсөлдөх чадвар, нөхөн сэргээлтийг дэмжих төсөл</t>
  </si>
  <si>
    <t>Ухаалаг засаг төсөл-II</t>
  </si>
  <si>
    <t>Хөдөө аж ахуй, хөдөөгийн хөгжил 2 төсөл</t>
  </si>
  <si>
    <t>Эрдэнэбүрэн Мянгад -Улиастай 220кВт-ын эрчим хүчний дамжуулах шугам төсөл</t>
  </si>
  <si>
    <t>Сайншанд-Цагаан суваргын 220 кВт-ын ЦДАШ, дэд станц барих төсөл</t>
  </si>
  <si>
    <t>Монгол Улсын Зүрх Судлал, Зүрхний мэс засал ба Телемедицин</t>
  </si>
  <si>
    <t>Тэгш боломжийг бүрдүүлэх замаар суралцахуйг дэмжих төсөл</t>
  </si>
  <si>
    <t>Тэгш боломжийг бүрдүүлэх замаар суралцахуйг дэмжих төсөл - ТҮҮАЗ</t>
  </si>
  <si>
    <t>Улаанбаатар хотын төлбөрийн чадварт нийцсэн ногоон орон сууц ба дасан зохицох чадвар бүхий хотын шинэчлэл төсөл -ХБ /УАНСан/</t>
  </si>
  <si>
    <t>Улаанбаатар хотын гэр хорооллыг хөгжүүлэх, хөрөнгө оруулалтыг дэмжих төсөл 83873</t>
  </si>
  <si>
    <t>Улаанбаатар хотын орлогод нийцсэн ногоог орон сууц ба дасан зохицох чадвар бүхий хотын шинэчлэл төсөл ТХН-ХБанк</t>
  </si>
  <si>
    <t>Чойр-Сайншандын 220,4 км урт ЦДАШ, дэд станц барих төсөл /МТХ/</t>
  </si>
  <si>
    <t>УБ хотын гэр хорооллыг хөгжүүлэх хөрөнгө оруулалтыг дэмжих хөтөлбөр-3  MON-3947</t>
  </si>
  <si>
    <t xml:space="preserve"> УБ-Дархан чиглэлд нэмэлт 2 эгнээ зам барих төсөл - ТХН</t>
  </si>
  <si>
    <t>Сэргээгдэх эрчим хүчний халаалтын системийн туршилтын төсөл</t>
  </si>
  <si>
    <t xml:space="preserve">         Ухаалаг засаг төсөл-II /ТХН/</t>
  </si>
  <si>
    <t xml:space="preserve">         УБ хотын тогтвортой авто зам, тээвэр төсөл-тусламж</t>
  </si>
  <si>
    <t xml:space="preserve">  Үндэсний урлагийн их театр барих төсөл /тусламж/</t>
  </si>
  <si>
    <t>Чойр-Сайншандын 220 кВт-ын ЦДАШ дэд станц барих төсөл /тусламж/</t>
  </si>
  <si>
    <t>УБТЗ дүрмийн сан</t>
  </si>
  <si>
    <t xml:space="preserve">        Тэгш хамруулах боловсролыг дэмжих төсөл</t>
  </si>
  <si>
    <t xml:space="preserve">        Улаанбаатар хотын цэвэр агаар төсөл II - МТХ</t>
  </si>
  <si>
    <t xml:space="preserve">        Дархан хотын бохир усны менежментийг сайжруулах төсөл - МТХ</t>
  </si>
  <si>
    <t xml:space="preserve">        Төсөв, санхүүгийн тогтвортой байдлыг бэхжүүлжх төсөл - МТХ</t>
  </si>
  <si>
    <t xml:space="preserve">        Тогтовортой амьжиргаа төсөл-3 -MTX</t>
  </si>
  <si>
    <t xml:space="preserve">        Орон нутагт явуулын эмнэлгийн тусгай тоноглогдсон автомашин нийлүүлэх төсөл- MTX</t>
  </si>
  <si>
    <t xml:space="preserve">        МУ-ын тээврийн холболт болон логистикийг сайжруулах төсөл-ТХН</t>
  </si>
  <si>
    <t xml:space="preserve">        Баруун бүсийн босоо тэнхлэгийн авто замыг хөгжүүлэх төсөл-2 -МТХ</t>
  </si>
  <si>
    <t xml:space="preserve">        Сэргээгдэх эрчим хүчний халаалтын системийн туршилтын төсөл-ТХН</t>
  </si>
  <si>
    <t xml:space="preserve">        Аймаг, сумын бүсчилсэн, ногоон хөгжлийн хөрөнгө оруулалтын хөтөлбөр -I шат /4307/-ТХН</t>
  </si>
  <si>
    <t xml:space="preserve">        Эрдэнэт хотын гамшигт тэсвэртэй байдал төсөл-ТХН</t>
  </si>
  <si>
    <t xml:space="preserve">        Аймаг, сумын бүсчилсэн, ногоон хөгжлийн хөрөнгө оруулалтын хөтөлбөр -I шат /0885-тусламж/</t>
  </si>
  <si>
    <t xml:space="preserve">        Аймаг, сумын бүсчилсэн, ногоон хөгжлийн хөрөнгө оруулалтын хөтөлбөр -I шат /0886-тусламж/</t>
  </si>
  <si>
    <t xml:space="preserve">         Хилийн үр бүтээмжийг сайжруулж тогтвортой худалдааг дэмжих төсөл /4420/</t>
  </si>
  <si>
    <t xml:space="preserve">         Хилийн үр бүтээмжийг сайжруулж тогтвортой худалдааг дэмжих төсөл /тусламж/</t>
  </si>
  <si>
    <t xml:space="preserve">         УГЕГ - Ханги дахь гаалийн газар</t>
  </si>
  <si>
    <t xml:space="preserve">         Онцгой байдлын ерөнхий газрын агаараас аврах ангид нэмэлт сургалт явуулах төсөл</t>
  </si>
  <si>
    <t xml:space="preserve">         Монгол Улсын Онцгой байдлын байгууллагад гал түймэр унтраах тусгай зориулалтын автомашин нийлүүлэх төсөл</t>
  </si>
  <si>
    <t xml:space="preserve">         Зудын гамшгийн эсрэг үзүүлэх хариу арга хэмжээ төсөл</t>
  </si>
  <si>
    <t xml:space="preserve">         Хилийн үр бүтээмжийг сайжруулж, тогтвортой худалдааг дэмжих төсөл-ТХН</t>
  </si>
  <si>
    <t xml:space="preserve">         Шүүх шинжилгээний байгууллагын чадамжийг сайжруулах төсөл /МТХ/</t>
  </si>
  <si>
    <t xml:space="preserve">         Аймгуудын бохир ус цэвэрлэх байгууламжийг өргөтгөн шинэчлэх, шинээр барих төсөл-МТХ-татвар</t>
  </si>
  <si>
    <t xml:space="preserve">         УБ хотын гэр хорооллыг хєгжїїлэх хєрєнгє оруулалтыг дэмжих хєтєлбєр-3/ 3947-ТХН/</t>
  </si>
  <si>
    <t xml:space="preserve">          Ерөнхийлөгч нарын спорт цогцолбор барих төсөл-МТХ</t>
  </si>
  <si>
    <t xml:space="preserve">  Улаанбаатар-Шинэ Хархорум хот чиглэлийн 291.3 км автозамыг 4 эгнээ болгон өргөтгөн, шинэчлэх төсөл</t>
  </si>
  <si>
    <t xml:space="preserve">  Бүсүүдэд эрүүл мэндийн төв барих төсөл</t>
  </si>
  <si>
    <t xml:space="preserve">  УБ хотын үерийн эрсдэлийг бууруулах, бохир усны шугам хоолойг шуудуу ухалгүйгээр доторлох, шинэчлэх технологийг нэвтрүүлэх төсөл</t>
  </si>
  <si>
    <t xml:space="preserve">   Хууль зүй, дотоод хэргийн яамны харьяа төрийн тусгай байгууллагуудын харилцаа, холбооны систем, тоног төхөөрөмжүүдийг шинэчлэх төсөл</t>
  </si>
  <si>
    <t xml:space="preserve">   Байдрагийн усан цахилгаан станц барих төсөл</t>
  </si>
  <si>
    <t xml:space="preserve">   Аймаг, сумын бүсчилсэн ногоон хөгжлийн хөрөнгө оруулалтын хөтөлбөр /2, 3-р үе шат/</t>
  </si>
  <si>
    <t xml:space="preserve">   Ногоон, өрсөлдөх чадвартай хөдөө аж ахуй төсөл</t>
  </si>
  <si>
    <t xml:space="preserve">   Зах зээл ба бэлчээрийн удирдлагын хөгжил төслийн нэмэлт санхүүжилт -II</t>
  </si>
  <si>
    <t xml:space="preserve">   Дулааны гуравдугаар цахилгаан станц өргөтгөх төсөл</t>
  </si>
  <si>
    <t xml:space="preserve">   Зүрх судасны үндэсний төв байгуулах төсөл</t>
  </si>
  <si>
    <t xml:space="preserve">   Төвийн бүсийн цахилгаан дамжуулах, түгээх сүлжээний үр ашгийг дээшлүүлэх төсөл -2</t>
  </si>
  <si>
    <t xml:space="preserve">   Бүс нутгийн авто замыг хөгжүүлэх, засвар арчлалтын төсөл - 3 /4343/</t>
  </si>
  <si>
    <t xml:space="preserve">   Дархан-Уул аймгийн Нэгдсэн эмнэлэг барих төсөл-Тусламж</t>
  </si>
  <si>
    <t xml:space="preserve">   Эрдэнэт хотын гамшигт тэсвэртэй байдал төсөл -Тусламж</t>
  </si>
  <si>
    <t xml:space="preserve">   Бїс нутгийн авто замыг хєгжїїлэх, засвар арчлалтын тєсєл - 3 /4342/ ТХН</t>
  </si>
  <si>
    <t xml:space="preserve">   Хавдрын урьдчилан сэргийлэлт, эрт илрїїлгийн їндэсний сїлжээ байгуулах тєсєл</t>
  </si>
  <si>
    <t xml:space="preserve">   Ногоон-Улаанбаатар орон сууц тєсєл /ТХН/</t>
  </si>
  <si>
    <t xml:space="preserve">   Цахим хоршоо тєсєл</t>
  </si>
  <si>
    <t xml:space="preserve">   Цахим хоршоо тєсєл-ТХН</t>
  </si>
  <si>
    <t xml:space="preserve">   Эрчим хїчний тєсєл -2 -/МТХ/</t>
  </si>
  <si>
    <t xml:space="preserve">    УБ хотын ус хангамжийг нэмэгдїїлэх тєсєл /МССан/-МТХ</t>
  </si>
  <si>
    <t xml:space="preserve">    Kовид-19 халдвараас урьдчилан сэргийлэх, хариу арга хэмжээ авах, бэлэн байдлыг хангах тєсєл-МТХ</t>
  </si>
  <si>
    <t xml:space="preserve">   УБ хотын хїнсний хог хаягдлыг дахин боловсруулах тєсєл-МТХ</t>
  </si>
  <si>
    <t xml:space="preserve">    Цар тахлын эсрэг эрїїл мэндийн тогтолцооны чадавхыг бэхжїїлэх тєсєл-МТХ</t>
  </si>
  <si>
    <t xml:space="preserve">   Эрдэнэт хотын гамшигт тэсвэртэй байдал тєсєл /тусламж/</t>
  </si>
  <si>
    <t xml:space="preserve">   Хилийн боомтын захиргаа-БС</t>
  </si>
  <si>
    <t>БАТЛАН ХАМГААЛАХЫН САЙД</t>
  </si>
  <si>
    <t>Зэвсэгт хүчний жанжин штаб</t>
  </si>
  <si>
    <t>Батлан хамгаалах яам</t>
  </si>
  <si>
    <t>Монгол цэргийн музей</t>
  </si>
  <si>
    <t>Цэргийн төв эмнэлэг</t>
  </si>
  <si>
    <t>Цэргийн дуу бүжгийн эрдмийн чуулга</t>
  </si>
  <si>
    <t>Батлан хамгаалах яамны хөрөнгө оруулалт, их засвар</t>
  </si>
  <si>
    <t>Үндэсний батлан хамгаалахын их сургууль</t>
  </si>
  <si>
    <t>Батлан хамгаалахын төв архив</t>
  </si>
  <si>
    <t>Батлан хамгаалахын эмгэг судлал, шүүх эмнэлэг</t>
  </si>
  <si>
    <t>Зэвсэгт хүчний хөгжлийн сан</t>
  </si>
  <si>
    <t>Алдар спорт хороо</t>
  </si>
  <si>
    <t>Соёмбо сонины редакц</t>
  </si>
  <si>
    <t>Батлан хамгаалахын эрдэм шинжилгээний хүрээлэн</t>
  </si>
  <si>
    <t>Зэвсэгт хүчний жанжин штабын ХО-ИЗ</t>
  </si>
  <si>
    <t>ЭРҮҮЛ МЭНДИЙН САЙД</t>
  </si>
  <si>
    <t>Улсын нэгдүгээр төв эмнэлэг</t>
  </si>
  <si>
    <t>Улсын хоёрдугаар төв эмнэлэг</t>
  </si>
  <si>
    <t>Улсын гуравдугаар төв эмнэлэг</t>
  </si>
  <si>
    <t>Аймгийн нэгдсэн эмнэлэг</t>
  </si>
  <si>
    <t>Эрүүл мэндийн газар</t>
  </si>
  <si>
    <t>Уламжлалт анагаах ухааны төв</t>
  </si>
  <si>
    <t>Рашаан сувиллын төв</t>
  </si>
  <si>
    <t>Түргэн тусламжийн төв</t>
  </si>
  <si>
    <t>Зоонозын өвчин судлалын төв</t>
  </si>
  <si>
    <t>Гоц халдвартын станц</t>
  </si>
  <si>
    <t>Нийслэлийн эрүүл мэндийн газар</t>
  </si>
  <si>
    <t>Эрүүл мэндийн салбарын хөрөнгө оруулалт, их засвар</t>
  </si>
  <si>
    <t>Хавдар судлалын үндэсний төв</t>
  </si>
  <si>
    <t>Цус сэлбэлт судлалын үндэсний  төв</t>
  </si>
  <si>
    <t>Гэмтэл, согог судлалын үндэсний төв</t>
  </si>
  <si>
    <t>Арьсны өвчин судлалын үндэсний төв</t>
  </si>
  <si>
    <t>Сэтгэцийн эрүүл мэндийн үндэсний төв</t>
  </si>
  <si>
    <t>Эх хүүхдийн эрүүл мэндийн үндэсний төв</t>
  </si>
  <si>
    <t>Эмгэг судлалын үндэсний төв</t>
  </si>
  <si>
    <t>Хүүхдийн төв сувилал</t>
  </si>
  <si>
    <t>Эрүүл мэндийн яам</t>
  </si>
  <si>
    <t>Халдварт өвчин судлалын үндэсний төв</t>
  </si>
  <si>
    <t>Эрүүл мэндийг дэмжих сан</t>
  </si>
  <si>
    <t>Геронтологийн төв</t>
  </si>
  <si>
    <t>Баянгол дүүргийн Эрүүл мэндийн төв</t>
  </si>
  <si>
    <t>Баянзүрх дүүргийн Эрүүл мэндийн төв</t>
  </si>
  <si>
    <t>Сүхбаатар дүүргийн Эрүүл мэндийн төв</t>
  </si>
  <si>
    <t>Сонгинохайрхан дүүргийн Эрүүл мэндийн төв</t>
  </si>
  <si>
    <t>Хан-Уул дүүргийн Эрүүл мэндийн төв</t>
  </si>
  <si>
    <t>Чингэлтэй дүүргийн Эрүүл мэндийн төв</t>
  </si>
  <si>
    <t>Багануур дүүргийн Эрүүл мэндийн төв</t>
  </si>
  <si>
    <t>Налайх дүүргийн Эрүүл мэндийн төв</t>
  </si>
  <si>
    <t>Сүхбаатар дүүргийн Нэгдсэн эмнэлэг</t>
  </si>
  <si>
    <t>Сонгинохайрхан дүүргийн Нэгдсэн эмнэлэг</t>
  </si>
  <si>
    <t>Хан-Уул дүүргийн Нэгдсэн эмнэлэг</t>
  </si>
  <si>
    <t>Багахангай дүүргийн эрүүл мэндийн төв</t>
  </si>
  <si>
    <t>Өргөө амаржих газар (1)</t>
  </si>
  <si>
    <t>Хүрээ амаржих газар (2)</t>
  </si>
  <si>
    <t>Амгалан амаржих газар (3)</t>
  </si>
  <si>
    <t>Наркологийн эмнэлэг</t>
  </si>
  <si>
    <t>Шүд Эрүү Нүүрний төв</t>
  </si>
  <si>
    <t>Энэрэл эмнэлэг</t>
  </si>
  <si>
    <t>Уламжлалт анагаах ухааны элэг судлалын клиник төв</t>
  </si>
  <si>
    <t>Нийгмийн эрүүл мэндийн үндэсний төв</t>
  </si>
  <si>
    <t>Эрүүл мэндийн хөгжлийн төв</t>
  </si>
  <si>
    <t>ТЕЗ - Үндэсний оношлогоо, эмчилгээний төв байгуулах төсөл /Монголын талын санхүүжилт/</t>
  </si>
  <si>
    <t>Эрүүл мэндийн анхан шатны тусламж үйлчилгээний тусгай зориулалтын шилжүүлэг</t>
  </si>
  <si>
    <t>Бүсийн оношлогоо эмчилгээний төв (Ховд)</t>
  </si>
  <si>
    <t>Хөдөөгийн нэгдсэн эмнэлэг (Өв. Хархорин)</t>
  </si>
  <si>
    <t>Хөдөөгийн нэгдсэн эмнэлэг (За. Тосонцэнгэл)</t>
  </si>
  <si>
    <t>Хөдөөгийн нэгдсэн эмнэлэг (Хо. Булган)</t>
  </si>
  <si>
    <t>Хөдөөгийн нэгдсэн эмнэлэг (Хэ. Бор-Өндөр)</t>
  </si>
  <si>
    <t>Сум дундын эмнэлэг (Өв. Есөнзүйл)</t>
  </si>
  <si>
    <t>Сум дундын эмнэлэг (Өм. Ноён)</t>
  </si>
  <si>
    <t>Сум дундын эмнэлэг (Өм. Хан-Богд)</t>
  </si>
  <si>
    <t>Сум дундын эмнэлэг (Өм. Цогт-Цэций)</t>
  </si>
  <si>
    <t>Сум дундын эмнэлэг (Ар. Тариат)</t>
  </si>
  <si>
    <t>Сум дундын эмнэлэг (Ар. Эрдэнэ-Мандал)</t>
  </si>
  <si>
    <t>Сум дундын эмнэлэг (Бө. Дэлүүн)</t>
  </si>
  <si>
    <t>Сум дундын эмнэлэг (Бө. Ногооннуур)</t>
  </si>
  <si>
    <t>Сум дундын эмнэлэг (Бө. Цэнгэл)</t>
  </si>
  <si>
    <t>Сум дундын эмнэлэг (Бх. Богд)</t>
  </si>
  <si>
    <t>Сум дундын эмнэлэг (Бх. Жаргалант)</t>
  </si>
  <si>
    <t>Сум дундын эмнэлэг (Бх. Баянцагаан)</t>
  </si>
  <si>
    <t>Сум дундын эмнэлэг (Бу. Хишиг-Өндөр)</t>
  </si>
  <si>
    <t>Сум дундын эмнэлэг (Бу. Хутаг-Өндөр)</t>
  </si>
  <si>
    <t>Сум дундын эмнэлэг (Га. Бигэр)</t>
  </si>
  <si>
    <t>Сум дундын эмнэлэг (Га. Төгрөг)</t>
  </si>
  <si>
    <t>Сум дундын эмнэлэг (Га. Баян-Уул)</t>
  </si>
  <si>
    <t>Сум дундын эмнэлэг (До. Зүүнбаян)</t>
  </si>
  <si>
    <t>Сум дундын эмнэлэг (Дд. Баян-Уул)</t>
  </si>
  <si>
    <t>Сум дундын эмнэлэг (Дд. Дашбалбар)</t>
  </si>
  <si>
    <t>Сум дундын эмнэлэг (Дд. Халхгол)</t>
  </si>
  <si>
    <t>Сум дундын эмнэлэг (Ду. Говьугтаал)</t>
  </si>
  <si>
    <t>Сум дундын эмнэлэг (Ду. Эрдэнэдалай)</t>
  </si>
  <si>
    <t>Сум дундын эмнэлэг (За. Шилүүстэй)</t>
  </si>
  <si>
    <t>Сум дундын эмнэлэг (За. Завханмандал)</t>
  </si>
  <si>
    <t>Сум дундын эмнэлэг (За. Түдэвтэй)</t>
  </si>
  <si>
    <t>Сум дундын эмнэлэг (Сэ. Хөтөл)</t>
  </si>
  <si>
    <t>Сум дундын эмнэлэг (Ув. Баруунтуруун)</t>
  </si>
  <si>
    <t>Сум дундын эмнэлэг (Ув. Өмнөговь)</t>
  </si>
  <si>
    <t>Сум дундын эмнэлэг (Ув. Өндөрхангай)</t>
  </si>
  <si>
    <t>Сум дундын эмнэлэг (Хө. Цагаан-Уул)</t>
  </si>
  <si>
    <t>Сум дундын эмнэлэг (Хө. Шинэ-Идэр)</t>
  </si>
  <si>
    <t>Сум дундын эмнэлэг (Хө. Улаан-Уул)</t>
  </si>
  <si>
    <t>Сум дундын эмнэлэг (Хө. Хатгал)</t>
  </si>
  <si>
    <t>Сум дундын эмнэлэг (Хө. Их-Уул)</t>
  </si>
  <si>
    <t>Сум дундын эмнэлэг (Хо. Мөст)</t>
  </si>
  <si>
    <t>Сум дундын эмнэлэг (Хэ. Биндэр)</t>
  </si>
  <si>
    <t>Сум дундын эмнэлэг (Хэ. Бэрх)</t>
  </si>
  <si>
    <t>Хөдөөгийн нэгдсэн эмнэлэг (Сэ. Мандал)</t>
  </si>
  <si>
    <t>Хөдөөгийн нэгдсэн эмнэлэг (До. Замын-Үүд)</t>
  </si>
  <si>
    <t>Сум дундын эмнэлэг (Сү. Онгон)</t>
  </si>
  <si>
    <t>АШУИС-ийн харьяа түшиц эмнэлэг</t>
  </si>
  <si>
    <t>ТЕЗ - Эрүүл мэндийн салбарын хөгжил хөтөлбөр - 4 төсөл /тусламж/</t>
  </si>
  <si>
    <t>ТЕЗ - Эрүүл мэндийн салбарын хөгжил хөтөлбөр - 4 төсөл /зээл/</t>
  </si>
  <si>
    <t>ТЕЗ - Цахим эрүүл мэнд төсөл /Зээл/ - ДБ</t>
  </si>
  <si>
    <t>ТЕЗ - Эрүүл мэндийн салбарын хөгжил хөтөлбөр - 5 төсөл /АХБ зээл/</t>
  </si>
  <si>
    <t>4-р сувилалын ясли /УБ-ХУД/</t>
  </si>
  <si>
    <t>40-р сувилалын ясли /УБ-БЗД/</t>
  </si>
  <si>
    <t>41-р сувилалын ясли /УБ-СХД/</t>
  </si>
  <si>
    <t>Эм, эмнэлгийн хэрэгслийн хяналт, зохицуулалтын газар</t>
  </si>
  <si>
    <t>Улсын төсвөөс хариуцах эмнэлгийн тусламж үйлчилгээний санхүүжилт</t>
  </si>
  <si>
    <t>Анагаахын шинжлэх ухааны үндэсний их сургуулийн монгол-японы эмнэлэг</t>
  </si>
  <si>
    <t>МОНГОЛ УЛСЫН ҮНДСЭН ХУУЛИЙН ЦЭЦИЙН ДАРГА</t>
  </si>
  <si>
    <t>Үндсэн хуулийн цэц</t>
  </si>
  <si>
    <t>УЛСЫН ДЭЭД ШҮҮХИЙН ЕРӨНХИЙ ШҮҮГЧ</t>
  </si>
  <si>
    <t>Улсын дээд шүүх</t>
  </si>
  <si>
    <t>Улсын дээд шүүхийн хөрөнгө оруулалт, их засвар</t>
  </si>
  <si>
    <t>Шүүхийн сургалт, судалгаа мэдээллийн хүрээлэн</t>
  </si>
  <si>
    <t>ШҮҮХИЙН ЕРӨНХИЙ ЗӨВЛӨЛИЙН ДАРГА</t>
  </si>
  <si>
    <t>Шүүхийн ерөнхий зөвлөлийн ажлын алба</t>
  </si>
  <si>
    <t>Шүүхийн ерөнхий зөвлөлийн хөрөнгө оруулалт, их засвар</t>
  </si>
  <si>
    <t>Захиргааны хэргийн давж заалдах шатны шүүхийн тамгын газар</t>
  </si>
  <si>
    <t>Архангай аймаг дахь шүүхийн тамгын газар</t>
  </si>
  <si>
    <t>Баян-Өлгий аймаг дахь шүүхийн тамгын газар</t>
  </si>
  <si>
    <t>Баянхонгор аймаг дахь шүүхийн тамгын газар</t>
  </si>
  <si>
    <t>Булган аймаг дахь шүүхийн тамгын газар</t>
  </si>
  <si>
    <t>Говь-Алтай аймаг дахь шүүхийн тамгын газар</t>
  </si>
  <si>
    <t>Дорнод аймаг дахь шүүхийн тамгын газар</t>
  </si>
  <si>
    <t>Дорноговь аймаг дахь шүүхийн тамгын газар</t>
  </si>
  <si>
    <t>Дундговь аймаг дахь шүүхийн тамгын газар</t>
  </si>
  <si>
    <t>Завхан аймаг дахь шүүхийн тамгын газар</t>
  </si>
  <si>
    <t>Завхан аймгийн Тосонцэнгэл сум дахь Сум дундын шүүхийн тамгын газар</t>
  </si>
  <si>
    <t>Өвөрхангай аймаг дахь шүүхийн тамгын газар</t>
  </si>
  <si>
    <t>Өвөрхангай аймгийн Хархорин сум дахь Сум дундын шүүхийн тамгын газар</t>
  </si>
  <si>
    <t>Өмнөговь аймаг дахь шүүхийн тамгын газар</t>
  </si>
  <si>
    <t>Увс аймаг дахь шүүхийн тамгын газар</t>
  </si>
  <si>
    <t>Хөвсгөл аймаг дахь шүүхийн тамгын газар</t>
  </si>
  <si>
    <t>Хэнтий аймаг дахь шүүхийн тамгын газар</t>
  </si>
  <si>
    <t>Сэлэнгэ аймаг дахь шүүхийн тамгын газар</t>
  </si>
  <si>
    <t>Сэлэнгэ аймгийн Мандал сум дахь Сум дундын шүүхийн тамгын газар</t>
  </si>
  <si>
    <t>Сүхбаатар аймаг дахь шүүхийн тамгын газар</t>
  </si>
  <si>
    <t>Төв аймаг дахь шүүхийн тамгын газар</t>
  </si>
  <si>
    <t>Дархан-Уул аймаг дахь анхан шатны шүүхийн тамгын газар</t>
  </si>
  <si>
    <t>Орхон аймаг дахь шүүхийн тамгын газар</t>
  </si>
  <si>
    <t>Говьсүмбэр аймаг дахь шүүхийн тамгын газар</t>
  </si>
  <si>
    <t>Нийслэлийн давж заалдах шатны шүүхийн тамгын газар</t>
  </si>
  <si>
    <t>Багануур дүүргийн шүүхийн тамгын газар</t>
  </si>
  <si>
    <t>Дорноговь аймгийн Замын-Үүд сум дахь Сум дундын шүүхийн тамгын газар</t>
  </si>
  <si>
    <t>Хэнтий аймгийн Бор-Өндөр сум дахь Сум дундын шүүхийн тамгын газар</t>
  </si>
  <si>
    <t>Нийслэл дэх Захиргааны хэргийн анхан шатны шүүхийн тамгын газар</t>
  </si>
  <si>
    <t>Шүүх -  Төвлөрсөн төсөв</t>
  </si>
  <si>
    <t>Ховд аймгийн Булган сум дахь сум дундын шүүхийн тамгын газар</t>
  </si>
  <si>
    <t>Сэлэнгэ аймгийн Сайхан сум дахь Сум дундын шүүхийн тамгын газар</t>
  </si>
  <si>
    <t>Өмнөговь аймгийн Ханбогд сум дахь Сум дундын шүүхийн тамгын газар</t>
  </si>
  <si>
    <t>Багахангай, Налайх дүүргийн шүүхийн тамгын газар</t>
  </si>
  <si>
    <t>Сүхбаатар, Чингэлтэй дүүргийн Иргэний хэргийн анхан шатны шүүхийн тамгын газар</t>
  </si>
  <si>
    <t>Баянзүрх, Сүхбаатар, Чингэлтэй дүүргийн Эрүүгийн хэргийн анхан шатны шүүхийн тамгын газар</t>
  </si>
  <si>
    <t>Дархан-Уул аймаг дахь давж заалдах шатны шүүхийн тамгын газар</t>
  </si>
  <si>
    <t>Баянгол, Хан-Уул, Сонгинохайрхан дүүргийн Эрүүгийн хэргийн анхан шатны шүүхийн тамгын газар</t>
  </si>
  <si>
    <t>Баянгол, Хан-Уул дүүргийн Иргэний хэргийн анхан шатны шүүхийн тамгын газар</t>
  </si>
  <si>
    <t>Ховд аймаг дахь шүүхийн тамгын газар</t>
  </si>
  <si>
    <t>Баянзүрх дүүргийн иргэний хэргийн анхан шатны шүүхийн тамгын газар</t>
  </si>
  <si>
    <t>Сонгинохайрхан дүүргийн иргэний хэргийн анхан шатны шүүхийн тамгын газар</t>
  </si>
  <si>
    <t xml:space="preserve"> ШЕЗ - Дархан-Уул аймаг дахь шїїхийн тамгын газар</t>
  </si>
  <si>
    <t xml:space="preserve"> ШЕЗ - Нийслэлийн Иргэний хэргийн давж заалдах шатны шїїхийн тамгын газар</t>
  </si>
  <si>
    <t xml:space="preserve"> ШЕЗ - Нийслэлийн Эрїїгийн хэргийн давж заалдах шатны шїїхийн тамгын газар</t>
  </si>
  <si>
    <t xml:space="preserve"> ШЕЗ - Багахангай, Налайх дїїргийн тойргийн шїїхийн тамгын газар</t>
  </si>
  <si>
    <t xml:space="preserve"> ШЕЗ - Баянзїрх, Сїхбаатар, Чингэлтэй дїїргийн Иргэний хэргийн анхан шатны тойргийн шїїхийн тамгын газар</t>
  </si>
  <si>
    <t xml:space="preserve"> ШЕЗ - Баянзїрх, Сїхбаатар, Чингэлтэй дїїргийн Эрїїгийн хэргийн анхан шатны тойргийн шїїхийн тамгын газар</t>
  </si>
  <si>
    <t xml:space="preserve"> ШЕЗ - Баянгол, Хан-Уул, Сонгинохайрхан дїїргийн Эрїїгийн хэргийн анхан шатны тойргийн шїїхийн тамгын газар</t>
  </si>
  <si>
    <t xml:space="preserve"> ШЕЗ - Баянгол, Хан-Уул, Сонгинохайрхан дїїргийн Иргэний хэргийн анхан шатны тойргийн шїїхийн тамгын газар</t>
  </si>
  <si>
    <t xml:space="preserve"> ШЕЗ -  Дїїргийн Эрїї, Иргэний хэргийн хялбар ажиллагааны анхан шатны тойргийн шїїхийн тамгын газар</t>
  </si>
  <si>
    <t>УЛСЫН ЕРӨНХИЙ ПРОКУРОР</t>
  </si>
  <si>
    <t>Прокурорын хөрөнгө оруулалт, их засвар</t>
  </si>
  <si>
    <t>МУПЕГазар - Сэлэнгэ, Мандал</t>
  </si>
  <si>
    <t>МУПЕГазар</t>
  </si>
  <si>
    <t>МУПЕГазар - Улаанбаатар, Нийслэлийн Прокурорын газар</t>
  </si>
  <si>
    <t>МУПЕГазар - Улаанбаатар, Сүхбаатар дүүрэг</t>
  </si>
  <si>
    <t>МУПЕГазар - Улаанбаатар, Чингэлтэй дүүрэг</t>
  </si>
  <si>
    <t>МУПЕГазар - Улаанбаатар, Баянзүрх дүүрэг</t>
  </si>
  <si>
    <t>МУПЕГазар - Улаанбаатар, Сонгинохайрхан дүүрэг</t>
  </si>
  <si>
    <t>МУПЕГазар - Улаанбаатар, Хан-Уул дүүрэг</t>
  </si>
  <si>
    <t>МУПЕГазар - Улаанбаатар, Баянгол дүүрэг</t>
  </si>
  <si>
    <t>МУПЕГазар - Завхан, Тосонцэнгэл</t>
  </si>
  <si>
    <t>МУПЕГазар - Улаанбаатар, Улаанбаатар, Налайх-Багахангай</t>
  </si>
  <si>
    <t>МУПЕГазар - Улаанбаатар, Багануур</t>
  </si>
  <si>
    <t>МУПЕГазар - Өвөрхангай, Хархорин</t>
  </si>
  <si>
    <t>МУПЕГазар - Баян-Өлгий</t>
  </si>
  <si>
    <t>МУПЕГазар - Баянхонгор</t>
  </si>
  <si>
    <t>МУПЕГазар - Булган</t>
  </si>
  <si>
    <t>МУПЕГазар - Говь-Алтай</t>
  </si>
  <si>
    <t>МУПЕГазар - Дорноговь</t>
  </si>
  <si>
    <t>МУПЕГазар - Дорнод</t>
  </si>
  <si>
    <t>МУПЕГазар - Дундговь</t>
  </si>
  <si>
    <t>МУПЕГазар - Завхан</t>
  </si>
  <si>
    <t>МУПЕГазар - Өвөрхангай</t>
  </si>
  <si>
    <t>МУПЕГазар - Өмнөговь</t>
  </si>
  <si>
    <t>МУПЕГазар - Сүхбаатар</t>
  </si>
  <si>
    <t>МУПЕГазар - Сэлэнгэ</t>
  </si>
  <si>
    <t>МУПЕГазар - Төв</t>
  </si>
  <si>
    <t>МУПЕГазар - Увс</t>
  </si>
  <si>
    <t>МУПЕГазар - Ховд</t>
  </si>
  <si>
    <t>МУПЕГазар - Хөвсгөл</t>
  </si>
  <si>
    <t>МУПЕГазар - Хэнтий</t>
  </si>
  <si>
    <t>МУПЕГазар - Дархан-Уул</t>
  </si>
  <si>
    <t>МУПЕГазар - Орхон</t>
  </si>
  <si>
    <t>МУПЕГазар - Говьсүмбэр</t>
  </si>
  <si>
    <t>МУПЕГазар - Тээврийн прокурор</t>
  </si>
  <si>
    <t>МУПЕГазар - Дорноговь, Замын-Үүд</t>
  </si>
  <si>
    <t>МУПЕГазар - ЭХТАрхив</t>
  </si>
  <si>
    <t>МУПЕГазар - Архангай</t>
  </si>
  <si>
    <t>МУЕП-ХЭГ</t>
  </si>
  <si>
    <t>МУЕП-Сэлэнгэ, Сайхан</t>
  </si>
  <si>
    <t>МУПЕГазар-Хэнтий Бор-Өндөр</t>
  </si>
  <si>
    <t>МУПЕГазар-Ховд Булган</t>
  </si>
  <si>
    <t>Өмнөговь Гурвантэс сум дундын прокурор</t>
  </si>
  <si>
    <t>Өмнөговь Ханбогд сум дундын прокурор</t>
  </si>
  <si>
    <t>МУПЕГазар - Сургалт, судалгааны хүрээлэн</t>
  </si>
  <si>
    <t>ҮНДЭСНИЙ АЮУЛГҮЙ БАЙДЛЫН ЗӨВЛӨЛИЙН НАРИЙН БИЧГИЙН ДАРГА</t>
  </si>
  <si>
    <t>Үндэсний аюулгүй байдлын зөвлөл</t>
  </si>
  <si>
    <t>Стратеги судалгааны хүрээлэн</t>
  </si>
  <si>
    <t>МОНГОЛ УЛСЫН ЕРӨНХИЙ АУДИТОР</t>
  </si>
  <si>
    <t>Монгол улсын Аудитын газар</t>
  </si>
  <si>
    <t>Аймаг, нийслэлийн Аудитын газар</t>
  </si>
  <si>
    <t>Монгол улсын аудитын газрын хөрөнгө оруулалт</t>
  </si>
  <si>
    <t>ТЕЗ - Үндэсний аудитын газрын чадавх бэхжүүлэх төсөл</t>
  </si>
  <si>
    <t>ҮНДЭСНИЙ СТАТИСТИКИЙН ХОРООНЫ ДАРГА</t>
  </si>
  <si>
    <t>Үндэсний Статистикийн хороо</t>
  </si>
  <si>
    <t>Үндэсний Статистикийн хорооны орон нутгийн салбар</t>
  </si>
  <si>
    <t>Үндэсний статистикийн хорооны  хөрөнгө оруулалт, их засвар</t>
  </si>
  <si>
    <t>ТЕЗ - Статистикийн  байгууллагын чадавхийг бэхжүүлэх төсөл</t>
  </si>
  <si>
    <t>САНХҮҮГИЙН ЗОХИЦУУЛАХ ХОРООНЫ ДАРГА</t>
  </si>
  <si>
    <t>Санхүүгийн зохицуулах хорооны хөрөнгө оруулалт, их засвар</t>
  </si>
  <si>
    <t>ТӨРИЙН АЛБАНЫ ЗӨВЛӨЛИЙН ДАРГА</t>
  </si>
  <si>
    <t>Төрийн албаны зөвлөл</t>
  </si>
  <si>
    <t xml:space="preserve">ТАЗ дэргэдэх Ёс зүйн хорооны ажлын алба </t>
  </si>
  <si>
    <t>ЦАГААТГАХ АЖЛЫГ УДИРДАН ЗОХИОН БАЙГУУЛАХ КОМИССЫН ДАРГА</t>
  </si>
  <si>
    <t>Цагаатгах ажлыг удирдан зохион байгуулах улсын комисс</t>
  </si>
  <si>
    <t>МОНГОЛ УЛСЫН ШАДАР САЙД</t>
  </si>
  <si>
    <t>ОБЕГ-Улсын нөөцийн бараа бүрдүүлэлт сэлгэлт шинэчлэлт</t>
  </si>
  <si>
    <t>Стандарт, хэмжил зүйн газар</t>
  </si>
  <si>
    <t>Аймаг, нийслэлийн мэргэжлийн хяналтын алба</t>
  </si>
  <si>
    <t>Онцгой байдлын ерөнхий газрын хөрөнгө оруулалт, их засвар</t>
  </si>
  <si>
    <t>Стандартчилал хэмжилзүйн газрын хөрөнгө оруулалт, их засвар</t>
  </si>
  <si>
    <t>"Алтанбулаг" чөлөөт бүс</t>
  </si>
  <si>
    <t>Мэргэжлийн хяналтын ерөнхий газрын хөрөнгө оруулалт, их засвар</t>
  </si>
  <si>
    <t>"Замын үүд" чөлөөт бүс</t>
  </si>
  <si>
    <t>"Цагааннуур" чөлөөт бүс</t>
  </si>
  <si>
    <t>Онцгой байдлын ерөнхий газар</t>
  </si>
  <si>
    <t>Аймаг нийслэлийн онцгой байдлын газар, хэлтэс</t>
  </si>
  <si>
    <t>Үндэсний аврах бригад</t>
  </si>
  <si>
    <t>Шударга өрсөлдөөн, хэрэглэгчийн төлөө газар</t>
  </si>
  <si>
    <t>Гамшиг судлалын хүрээлэн</t>
  </si>
  <si>
    <t>УНС-УБ-Объект-3 улсын нөөцийн 185-р анги</t>
  </si>
  <si>
    <t>УНС-УБ-Хүнсний нөөцийн 179-р анги</t>
  </si>
  <si>
    <t>УНС-УБ-Шатахууны нөөцийн 112-р анги</t>
  </si>
  <si>
    <t>ХМХА-МХЕГазрын хүнсний аюулгүй байдлын үндэсний лавлагаа лаборатори</t>
  </si>
  <si>
    <t>ХМХА-Сэлэнгэ Сүхбаатар Боомт</t>
  </si>
  <si>
    <t>ХМХА-Буянт-Ухаа</t>
  </si>
  <si>
    <t>ХМХА-Дорноговь Замын Үүд Боомт</t>
  </si>
  <si>
    <t>Онцгой байдлын ерөнхий газар Хангалт үйлчилгээний анги</t>
  </si>
  <si>
    <t>ОБЕГ - "Аврагч" биеийн тамир, техник спортын хороо 120-р анги</t>
  </si>
  <si>
    <t>ОБЕГ - Багануур дүүргийн Онцгой байдлын хэлтэс</t>
  </si>
  <si>
    <t>ОБЕГ - Багахангай дүүргийн Онцгой байдлын хэлтэс</t>
  </si>
  <si>
    <t>ОБЕГ - Баянгол дүүргийн Онцгой байдлын хэлтэс</t>
  </si>
  <si>
    <t>ОБЕГ - Баянзүрх дүүргийн Онцгой байдлын хэлтэс</t>
  </si>
  <si>
    <t>ОБЕГ - Налайх дүүргийн Онцгой байдлын хэлтэс</t>
  </si>
  <si>
    <t>ОБЕГ - Сүхбаатар дүүргийн Онцгой байдлын хэлтэс</t>
  </si>
  <si>
    <t>ОБЕГ - Сонгинохайрхан дүүргийн Онцгой байдлын хэлтэс</t>
  </si>
  <si>
    <t>ОБЕГ - Чингэлтэй дүүргийн Онцгой байдлын хэлтэс</t>
  </si>
  <si>
    <t>ОБЕГ - Хан-Уул дүүргийн Онцгой байдлын хэлтэс</t>
  </si>
  <si>
    <t>ОБЕГ - Уул уурхайн аврах 09-р анги</t>
  </si>
  <si>
    <t>"Алтанбулаг" чөлөөт бүсийн ХО, ИЗ</t>
  </si>
  <si>
    <t>Ургамал, малын эрүүл ахуй, хүнсний аюулгүй байдлыг хангах арга хэрэгслийг шинэчлэн сайжруулах төсөл /АХБ/</t>
  </si>
  <si>
    <t>Зудын болон ой сав, тал газарт гарах гамшгийг даван туулах чадавхийг бэхжүүлэх төсөл</t>
  </si>
  <si>
    <t>Худалдан авах ажиллагааны газар /ЕС/</t>
  </si>
  <si>
    <t>Төрийн худалдан авах ажиллагааны газар ХО-ИЗ</t>
  </si>
  <si>
    <t>Үндэсний итгэмжлэлийн төв</t>
  </si>
  <si>
    <t>ОБЕГ - Агаараас эрэн хайх, аврах 111-р анги</t>
  </si>
  <si>
    <t>ОБЕГ - Давтан сургалт, сургалт сэргээн заслын төв 113-р</t>
  </si>
  <si>
    <t>ОБЕГ - Онцгой тусгай хувцас хэрэгслийн туршилт үйлдвэрлэлийн төв 121-р</t>
  </si>
  <si>
    <t>ОБЕГ - Ар талын 115-р анги</t>
  </si>
  <si>
    <t xml:space="preserve"> Алтанбулаг чөлөөт бүс</t>
  </si>
  <si>
    <t xml:space="preserve"> Замын үүд чөлөөт бүс</t>
  </si>
  <si>
    <t xml:space="preserve"> Цагааннуур чөлөөт бүс</t>
  </si>
  <si>
    <t>Стандарт-ХМХА-МХЕГазрын хүнсний аюулгүй байдлын үндэсний лавлагаа лаборатори</t>
  </si>
  <si>
    <t>ОБЕГ - ОБЕГ-ын дэргэдэх ШУЗМТ 119-р анги (шуурхай удирдлага зарлан мэдээллийн төв)</t>
  </si>
  <si>
    <t>ОБЕГ - 123-р анги Ой хээрийн түймрээс урьдчилан сэргийлэх, сургалт, судалгаа, туршилт үйлдвэрийн төв</t>
  </si>
  <si>
    <t>Бүсчилсэн хөгжлийн үндэсний хүрээлэн УТҮГ</t>
  </si>
  <si>
    <t>Монгол Улсын Шадар сайдын ХО-ИЗ</t>
  </si>
  <si>
    <t>ОБЕГ - Гамшгаас хамгаалах сургалтын тєв 116 дугаар анги</t>
  </si>
  <si>
    <t>Хєшигийн хєндийн эдийн засгийн чєлєєт бїсийн захирагчийн ажлын алба</t>
  </si>
  <si>
    <t>СОНГУУЛИЙН ЕРӨНХИЙ ХОРООНЫ ДАРГА</t>
  </si>
  <si>
    <t>Сонгуулийн ерөнхий хороо</t>
  </si>
  <si>
    <t>Сонгуулийн ерөнхий хорооны хөрөнгө оруулалт их засвар</t>
  </si>
  <si>
    <t>Мэдээллийн технологийн төв</t>
  </si>
  <si>
    <t>ХҮНИЙ ЭРХИЙН ҮНДЭСНИЙ КОМИССЫН ДАРГА</t>
  </si>
  <si>
    <t>Хүний эрхийн үндэсний комисс</t>
  </si>
  <si>
    <t>Хүний эрхийн үндэсний комиссын хөрөнгө оруулалт, их засвар</t>
  </si>
  <si>
    <t>АВЛИГАТАЙ ТЭМЦЭХ ГАЗАР</t>
  </si>
  <si>
    <t>Авлигатай тэмцэх газрын хөрөнгө оруулалт, их засвар</t>
  </si>
  <si>
    <t>Авлигатай тэмцэх газар</t>
  </si>
  <si>
    <t>БАЙГАЛЬ ОРЧИН, УУР АМЬСГАЛЫН ӨӨРЧЛӨЛТИЙН САЙД</t>
  </si>
  <si>
    <t>Цаг уур, орчны шинжилгээний төв</t>
  </si>
  <si>
    <t>Байгаль орчны шинжилгээний төв лабортори</t>
  </si>
  <si>
    <t>Богдхан уулын ДЦГ-ын хамгаалалтын захиргаа</t>
  </si>
  <si>
    <t>Отгонтэнгэрийн ДЦГ-ын хамгаалалтын захиргаа</t>
  </si>
  <si>
    <t>Хан Хэнтийн УТХГ-ын хамгаалалтын захиргаа</t>
  </si>
  <si>
    <t>Говь-Гурван сайханы  БЦГ-ын хамгаалалтын захиргаа</t>
  </si>
  <si>
    <t>Говийн Их ДЦГ-ын "А" хэсгийн хамгаалалтын захиргаа</t>
  </si>
  <si>
    <t>Увс нуурын ай савын УТХГ-ын хамгаалалтын захиргаа</t>
  </si>
  <si>
    <t>Дорнодын ДЦГ-ын  хамгаалалтын захиргаа</t>
  </si>
  <si>
    <t>Хөвсгөлийн УТХГ-ын хамгаалалтын захиргаа</t>
  </si>
  <si>
    <t>Хангайн нурууны БЦГ-ын хамгаалалтын захиргаа</t>
  </si>
  <si>
    <t>Монгол Алтайн нурууны УТХГ-ын  хамгаалалтын захиргаа</t>
  </si>
  <si>
    <t>Байгаль орчны яам</t>
  </si>
  <si>
    <t>Байгаль орчны яамны хөрөнгө оруулалт, их засвар</t>
  </si>
  <si>
    <t>Хар - Ус нуурын УТХГ-ын хамгаалалтын захиргаа</t>
  </si>
  <si>
    <t>Цаг уур, орчны шинжилгээний газар</t>
  </si>
  <si>
    <t>Байгаль орчин, уур амьсгалын сан</t>
  </si>
  <si>
    <t>Тужийн нарсны БЦГ-ын хамгаалалтын захиргаа</t>
  </si>
  <si>
    <t>Мянган угалзатын нурууны БЦГ-ын хамгаалалтын захиргаа</t>
  </si>
  <si>
    <t>Хөх сэрхийн нурууны ДЦГ-ын хамгаалалтын захиргаа</t>
  </si>
  <si>
    <t>Хөгнө-Тарнын БЦГ-ын хамгаалалтын захиргаа</t>
  </si>
  <si>
    <t>Дарьгангын БЦГ-ын хамгаалалтын захиргаа</t>
  </si>
  <si>
    <t>Улаан тайгын УТХГ-ын хамгаалалтын захиргаа</t>
  </si>
  <si>
    <t>Мөнххайрханы БЦГ-ын хамгаалалтын захиргаа</t>
  </si>
  <si>
    <t>Тарвагтайн  нурууны БЦГ-ын хамгаалалтын захиргаа</t>
  </si>
  <si>
    <t>Нөмрөгийн  ДЦГ-ын хамгаалалтын захиргаа</t>
  </si>
  <si>
    <t>Говийн бага ДЦГ-ын хамгаалалтын захиргаа</t>
  </si>
  <si>
    <t>Орхоны хөндийн БЦГ-ын хамгаалалтын захиргаа</t>
  </si>
  <si>
    <t>Онон Балжийн  БЦГ-ын хамгаалалтын захиргаа</t>
  </si>
  <si>
    <t>Говийн Их ДЦГ-ын "Б" хэсгийн хамгаалалтын захиргаа</t>
  </si>
  <si>
    <t>Их богдын БЦГ-ын хамгаалалтын захиргаа</t>
  </si>
  <si>
    <t>Монгол элсний БЦГ-ын хамгаалалтын захиргаа</t>
  </si>
  <si>
    <t>Цэнгэг усны нөөц байгаль хамгаалах төв</t>
  </si>
  <si>
    <t>Зэд хантай бүтээлийн нурууны ДЦГ-ын хамгаалалтын захиргаа</t>
  </si>
  <si>
    <t>Хан-Хөхийн нурууны УТХГ-ын хамгаалалтын захиргаа</t>
  </si>
  <si>
    <t>Байгаль орчин, уур амьсгалын өөрчлөлтийн яам</t>
  </si>
  <si>
    <t>Байгаль орчин, уур амьсгалын єєрчлєлтийн хєрєнгє оруулалт</t>
  </si>
  <si>
    <t>Улаан тайгын БЦГ-ын хамгаалалтын захиргаа</t>
  </si>
  <si>
    <t>Туул голын сав газрын захиргаа</t>
  </si>
  <si>
    <t>Нислэгийн цаг уурын төв</t>
  </si>
  <si>
    <t>Их газрын чулууны БЦГ-ын хамгаалалтын захиргаа</t>
  </si>
  <si>
    <t>Ойн газар</t>
  </si>
  <si>
    <t>Хөвсгөл-Эгийн голын сав газрын захиргаа</t>
  </si>
  <si>
    <t>Хяргас нуур-Завхан голын сав газрын захиргаа</t>
  </si>
  <si>
    <t>Сэлэнгийн голын сав газрын захиргаа</t>
  </si>
  <si>
    <t>Увс нуур-Тэсийн голын сав газрын захиргаа</t>
  </si>
  <si>
    <t>Хар нуур-Ховд голын сав газрын захиргаа</t>
  </si>
  <si>
    <t>Хэрлэн голын сав газрын захиргаа</t>
  </si>
  <si>
    <t>Ерөө голын сав газрын захиргаа</t>
  </si>
  <si>
    <t>Улз голын сав газрын захиргаа</t>
  </si>
  <si>
    <t>Шишхэд голын сав газрын захиргаа</t>
  </si>
  <si>
    <t>Хануй голын сав газрын захиргаа</t>
  </si>
  <si>
    <t>Мэнэнгийн талын сав газрын захиргаа</t>
  </si>
  <si>
    <t>Хүйсийн говь-Цэцэг нуур сав газрын захиргаа</t>
  </si>
  <si>
    <t>Үенч-Бодонч голын сав газрын захиргаа</t>
  </si>
  <si>
    <t>Идэр голын сав газрын захиргаа</t>
  </si>
  <si>
    <t>Чулуут голын газрын захиргаа</t>
  </si>
  <si>
    <t>Горхи-Тэрэлжийн БЦГ-ын хамгаалалтын захиргаа</t>
  </si>
  <si>
    <t>ТЕЗ - Экосистемд түшиглэсэн дасан зохицох арга хэмжээг  голуудын сав газарт хэрэгжүүлэх төсөл МОН/12/301 /НҮБ/</t>
  </si>
  <si>
    <t>ТЕЗ - Биологийн олон янз байдлыг хамгаалах, уур амьсгалын өөрчлөлтөнд дасан зохицох төсөл /Монголын талын санхүүжилт/</t>
  </si>
  <si>
    <t>ТЕЗ - НҮБ-ын Уур амьсгалын өөрчлөлтийн суурь конвенцийн 3 дугаар тайлан илтгэл боловсруулах төсөл, /НҮБ/</t>
  </si>
  <si>
    <t>ТЕЗ - НҮБ-ын Уур амьсгалын өөрчлөлтийн суурь конвенцийн Үндэсний хоёр жил тутмын тайлан боловсруулах төсөл, /НҮБ/</t>
  </si>
  <si>
    <t>Ус цаг уур, орчны судалгаа, мэдээллийн хүрээлэн</t>
  </si>
  <si>
    <t>Хараа-Ерөө голын сав газрын захиргаа</t>
  </si>
  <si>
    <t>Онги-Таац голын сав газрын захиргаа</t>
  </si>
  <si>
    <t>Орхон-Чулуут голын сав газрын захиргаа</t>
  </si>
  <si>
    <t>Умард говийн гүвээт-Халхын дундад талын сав газрын захиргаа</t>
  </si>
  <si>
    <t>Галба-Өөш-Долоодын говийн сав газрын захиргаа</t>
  </si>
  <si>
    <t>Алтайн өвөр говийн сав газрын захиргаа</t>
  </si>
  <si>
    <t>Онон-Улз голын сав газрын захиргаа</t>
  </si>
  <si>
    <t>Бөөнцагаан нуур-Орог нуур сав газрын захиргаа</t>
  </si>
  <si>
    <t>Буйр нуур-Мэнэнгийн талын сав газрын захиргаа</t>
  </si>
  <si>
    <t>Дэлгэрмөрөн-Шишхэд голын сав газрын захиргаа</t>
  </si>
  <si>
    <t>Үенч-Бодонч-Булган голын сав газрын захиргаа</t>
  </si>
  <si>
    <t>ТЕЗ - Монгол орны баруун бүсэд газрын доройтол, хөгжлийн сөрөг нөлөөллийг бууруулах, дүйцүүлэн хамгааллыг нэвтрүүлэх нь</t>
  </si>
  <si>
    <t>ТЕЗ - Монгол орны UN-REDD  Үндэсний Хөтөлбөр</t>
  </si>
  <si>
    <t>ТЕЗ - Хөвсгөл нуурын цогцолбор газрын орчны бүсийн иргэдийн амьжиргааг дэмжих, тогтвортой аялал жуулчлалыг хөгжүүлэх төсөл /Мо</t>
  </si>
  <si>
    <t>ТЕЗ - Гэр хорооллын ариун цэврийн байгууламжийг боловсронгуй болгох замаар хөрсний бохирдлыг бууруулах төсөл</t>
  </si>
  <si>
    <t>Байгаль орчны судалгаа, шинжилгээний төв УТҮГ</t>
  </si>
  <si>
    <t>Усны газар</t>
  </si>
  <si>
    <t>Тэсийн гол, Булнайн нурууны БЦГ</t>
  </si>
  <si>
    <t>Гутайн даваа-Хөмүүл голын эхийн БЦГ</t>
  </si>
  <si>
    <t>Ачит нуур-Дэвэл арлын БЦГ</t>
  </si>
  <si>
    <t>Ноён уулын ДЦГ</t>
  </si>
  <si>
    <t>Тэнгис-Шишгэд голын ай савын БЦГ</t>
  </si>
  <si>
    <t>ХУУЛЬ ЗҮЙ, ДОТООД ХЭРГИЙН САЙД</t>
  </si>
  <si>
    <t>ШШГЕГ-ТГГ-ЭША-5803241</t>
  </si>
  <si>
    <t>Хил хамгаалах ерөнхий газар</t>
  </si>
  <si>
    <t>ЦЕГ - Тээврийн цагдаагийн алба</t>
  </si>
  <si>
    <t>ЦЕГ - Аймаг, нийслэлийн цагдаагийн газар, хэлтэс</t>
  </si>
  <si>
    <t>ШШГЕГ - Шүүхийн шийдвэр гүйцэтгэх ерөнхий газар</t>
  </si>
  <si>
    <t>Хууль зүй, дотоод хэргийн яам /шинэ 2016-08/</t>
  </si>
  <si>
    <t>Төрийн тусгай албан хаагчдын нэгдсэн эмнэлэг</t>
  </si>
  <si>
    <t>ШШГЕГ - 401-р хаалттай хорих анги Нэгдсэн эмнэлэг</t>
  </si>
  <si>
    <t>Хил хамгаалах ерөнхий газрын хөрөнгө оруулалт, их засвар</t>
  </si>
  <si>
    <t>ЦЕГ-ын хөрөнгө оруулалт, их засвар</t>
  </si>
  <si>
    <t>ШШГЕГазрын хөрөнгө оруулалт, их засвар</t>
  </si>
  <si>
    <t>ХЗДХЯамны хөрөнгө оруулалт их засвар</t>
  </si>
  <si>
    <t>ГИХГ-Гадаадын иргэн, харьяатын газар</t>
  </si>
  <si>
    <t>Хууль зүйн үндэсний хүрээлэн</t>
  </si>
  <si>
    <t>ЦЕГ - Санхүү төлөвлөлтийн хэлтэс</t>
  </si>
  <si>
    <t>ЦЕГ - "Хүч" спорт хороо</t>
  </si>
  <si>
    <t>ЦЕГ - Цагдаа дотоодын цэргийн гэрээт хамгаалалт</t>
  </si>
  <si>
    <t>ЦЕГ - Техник засварын төв</t>
  </si>
  <si>
    <t>ЦЕГ - Мөрдөн байцаах алба</t>
  </si>
  <si>
    <t>ЦЕГ - Эрүүгийн цагдаагийн алба</t>
  </si>
  <si>
    <t>ЦЕГ - Замын цагдаагийн газар</t>
  </si>
  <si>
    <t>ЦЕГ - Цагдаагийн автобааз</t>
  </si>
  <si>
    <t>ЦЕГ - Дотоодын цэргийн 05-р анги</t>
  </si>
  <si>
    <t>ЦЕГ - Эргүүл хамгаалалтын газар</t>
  </si>
  <si>
    <t>ЦЕГ - Мэдээлэл дүн шинжилгээ, шуурхай удирдлагын алба</t>
  </si>
  <si>
    <t>ЦЕГ - Дотоодын цэргийн 805-р анги</t>
  </si>
  <si>
    <t>ЦЕГ - Төмөр замын цагдаагийн газар</t>
  </si>
  <si>
    <t>Мэдээлэл шуурхай удирдлагын төв</t>
  </si>
  <si>
    <t>ЦЕГ - Захиргааны удирдлагын газар</t>
  </si>
  <si>
    <t>ЦЕГ - Торгууль шийтгэврийн орлого</t>
  </si>
  <si>
    <t>ЦЕГ -  Хангалт үйлчилгээний тасаг</t>
  </si>
  <si>
    <t>ШШГЕГ - Шүүхийн шийдвэр биелүүлэх ерөнхий газар</t>
  </si>
  <si>
    <t>ШШГЕГ - Ховд аймаг дахь ШШГГ 457-р нээлттэй, хаалттай хорих анги</t>
  </si>
  <si>
    <t>ШШГЕГ - 421-р нээлттэй хорих анги</t>
  </si>
  <si>
    <t>ШШГЕГ - 427-р нээлттэй, хаалттай хорих анги</t>
  </si>
  <si>
    <t>ШШГЕГ - 407-р нээлттэй, хаалттай хорих анги</t>
  </si>
  <si>
    <t>ШШГЕГ - Сургалт хүмүүжлийн тусгай байгууллага</t>
  </si>
  <si>
    <t>ШШГЕГ - 405-р хаалттай хорих анги</t>
  </si>
  <si>
    <t>ШШГЕГ - 429-р хаалттай хорих анги Төрөлжсөн мэргэшлийн эмнэлэг</t>
  </si>
  <si>
    <t>ШШГЕГ - 409-р хаалттай хорих анги</t>
  </si>
  <si>
    <t>ШШГЕГ - Нийслэлийн ШГГазар</t>
  </si>
  <si>
    <t>ШШГЕГ - Төв аппарат</t>
  </si>
  <si>
    <t>ШШГЕГ - 403-р нээлттэй хорих анги</t>
  </si>
  <si>
    <t>ШШГЕГ - 415-р нээлттэй, хаалттай хорих анги</t>
  </si>
  <si>
    <t>ШШГЕГ - 433-р хаалттай хорих анги</t>
  </si>
  <si>
    <t>ШШГЕГ - Говь-Сүмбэр аймаг дахь шүүхийн шийдвэр гүйцэтгэх газар 425-р нээлттэй хорих анги</t>
  </si>
  <si>
    <t>ШШГЕГ - Сэлэнгэ аймгийн Мандал сум дахь ШШГГ 413-р нээлттэй хаалттай хорих анги</t>
  </si>
  <si>
    <t>ШШГЕГ - 417-р нээлттэй хорих анги</t>
  </si>
  <si>
    <t>ШШГЕГ - Цагдан хорих 461-р хаалттай анги</t>
  </si>
  <si>
    <t>ШШГЕГ - Архангай аймаг дахь шүүхийн шийдвэр гүйцэтгэх газар</t>
  </si>
  <si>
    <t>ШШГЕГ - Баянхонгор аймаг дахь шүүхийн шийдвэр гүйцэтгэх газар</t>
  </si>
  <si>
    <t>ШШГЕГ - Баян-Өлгий аймаг дахь шүүхийн шийдвэр гүйцэтгэх газар</t>
  </si>
  <si>
    <t>ШШГЕГ - 439-р хаалттай хорих анги</t>
  </si>
  <si>
    <t>ШШГЕГ - Говь-Алтай аймаг дахь шүүхийн шийдвэр гүйцэтгэх газар</t>
  </si>
  <si>
    <t>ШШГЕГ - Сүлд спорт хороо</t>
  </si>
  <si>
    <t>ШШГЕГ - Дархан-Уул аймаг дахь шүүхийн шийдвэр гүйцэтгэх газар 445-р нээлттэй хорих анги</t>
  </si>
  <si>
    <t>ШШГЕГ - Дундговь аймаг дахь шүүхийн шийдвэр гүйцэтгэх газар</t>
  </si>
  <si>
    <t>ШШГЕГ - Дорноговь аймаг дахь шүүхийн шийдвэр гүйцэтгэх газар</t>
  </si>
  <si>
    <t>ШШГЕГ - Дорнод аймаг дахь шүүхийн шийдвэр гүйцэтгэх газар</t>
  </si>
  <si>
    <t>ШШГЕГ - Завхан аймаг дахь шүүхийн шийдвэр гүйцэтгэх газар</t>
  </si>
  <si>
    <t>ШШГЕГ - Орхон аймаг дахь шүүхийн шийдвэр гүйцэтгэх газар 437-р нээлттэй хорих анги</t>
  </si>
  <si>
    <t>ШШГЕГ - Өмнөговь аймаг дахь шүүхийн шийдвэр гүйцэтгэх газар</t>
  </si>
  <si>
    <t>ШШГЕГ - Өвөрхангай аймаг дахь шүүхийн шийдвэр гүйцэтгэх газар</t>
  </si>
  <si>
    <t>ШШГЕГ - Сүхбаатар аймаг дахь шүүхийн шийдвэр гүйцэтгэх газар</t>
  </si>
  <si>
    <t>ШШГЕГ - Сэлэнгэ аймаг дахь шүүхийн шийдвэр гүйцэтгэх газар</t>
  </si>
  <si>
    <t>ШШГЕГ - Төв аймаг дахь шүүхийн шийдвэр гүйцэтгэх газар</t>
  </si>
  <si>
    <t>ШШГЕГ - Увс аймаг дахь шүүхийн шийдвэр гүйцэтгэх газар</t>
  </si>
  <si>
    <t>ШШГЕГ - Хөвсгөл аймаг дахь шүүхийн шийдвэр гүйцэтгэх газар 443-р нээлттэй хорих анги</t>
  </si>
  <si>
    <t>ШШГЕГ - Хэнтий аймаг дахь шүүхийн шийдвэр гүйцэтгэх газар 419-р нээлттэй хорих анги</t>
  </si>
  <si>
    <t>ШШГЕГ - Завхан аймгийн Тосонцэнгэл сум дахь шүүхийн шийдвэр гүйцэтгэх хэсэг</t>
  </si>
  <si>
    <t>ШШГЕГ - Өвөрхангай аймгийн Хархорин сум дахь шүүхийн шийдвэр гүйцэтгэх хэлтэс 423-р нээлттэй хаалттай хорих анги</t>
  </si>
  <si>
    <t>ШШГЕГ - Согтуурах Мансуурах Донтой Өвчтөнг Албадан Эмчлэх Албадан Хөдөлмөр Хийлгэх Газар</t>
  </si>
  <si>
    <t>ШШГЕГ - 441-р нээлттэй хорих анги</t>
  </si>
  <si>
    <t>ШШГЕГ - Булган аймаг дахь шүүхийн шийдвэр гүйцэтгэх газар</t>
  </si>
  <si>
    <t>ШШГЕГ - 435-р хаалттай хорих анги</t>
  </si>
  <si>
    <t>ШШҮТ - Шүүхийн шинжилгээний үндэсний хүрээлэн</t>
  </si>
  <si>
    <t>ШШГЕГ - Банк, хадгаламж зээлийн хоршоодын төлбөр барагдуулах ажлын алба</t>
  </si>
  <si>
    <t>ШШҮТ - Шүүхийн шинжилгээний үндэсний хүрээлэнгийн хөрөнгө оруулалт, их засвар</t>
  </si>
  <si>
    <t>ГИХГ-Гадаадын иргэн харьяатын газрын хөрөнгө оруулалт, их засвар</t>
  </si>
  <si>
    <t>Төрийн албан хаагчдын буруутай үйл ажиллагааны нөхөн төлбөр</t>
  </si>
  <si>
    <t>ШШҮТ - Шүүхийн шинжилгээний үндэсний хүрээлэнгийн харъяа Шүүхийн шинжилгээний алба</t>
  </si>
  <si>
    <t>Оюуны өмч, улсын бүртгэлийн ерөнхий газар</t>
  </si>
  <si>
    <t>Хууль зүйн үндэсний хүрээлэнгийн хөрөнгө оруулалт, их засвар</t>
  </si>
  <si>
    <t>Улсын бүртгэлийн газрын хөрөнгө оруулалт их засвар</t>
  </si>
  <si>
    <t>ШШГЕГ - "Хэрэмт цамхаг" Улсын төсөвт үйлдвэрийн газар</t>
  </si>
  <si>
    <t>ШШГЕГ - Мэргэжлийн сургалт, үйлдвэрлэлийн төв</t>
  </si>
  <si>
    <t>ЦЕГ - Олон нийтийн аюулгүй байдлыг хангах алба 811-р тусгай салбар</t>
  </si>
  <si>
    <t>ЦЕГ - Олон нийтийн аюулгүй байдлыг хангах алба 809-р анги</t>
  </si>
  <si>
    <t>ЦЕГ - Эргүүл Хамгаалалтын газар</t>
  </si>
  <si>
    <t>ЦЕГ - Санхүү, аж ахуйн алба</t>
  </si>
  <si>
    <t>ЦЕГ - Сүүж-Уул сэргээн засах сувилал 810-р тусгай салбар</t>
  </si>
  <si>
    <t>ЦЕГ - Цагдаагийн Сүлд чуулга</t>
  </si>
  <si>
    <t>ЦЕГ - Олон нийтийн аюулгүй байдлыг хангах алба 804-р анги</t>
  </si>
  <si>
    <t>ЦЕГ - Сургалтын нэгдсэн төв</t>
  </si>
  <si>
    <t>ШШГЕГ - Үйлдвэр, аж ахуй барилгын хэсэг</t>
  </si>
  <si>
    <t>Дотоод хэргийн их сургууль</t>
  </si>
  <si>
    <t>ШШГЕГ - Гэмт хэргийн хохирогчид нөхөн төлбөр олгох сан</t>
  </si>
  <si>
    <t>Хууль зүйн туслалцааны төв</t>
  </si>
  <si>
    <t>ШШГЕГ - Хорих ял эдлүүлэх алба</t>
  </si>
  <si>
    <t>ШШГЕГ - Шийдвэр гүйцэтгэх алба</t>
  </si>
  <si>
    <t>ШШГЕГ - Нийслэлийн Багануур дүүрэг дэхь шүүхийн шийдвэр гүйцэтгэх тасаг</t>
  </si>
  <si>
    <t>ШШГЕГ - Нийслэлийн Налайх дүүрэг дэхь шүүхийн шийдвэр гүйцэтгэх тасаг</t>
  </si>
  <si>
    <t>ШШГЕГ - Сэлэнгэ аймгийн Сайхан сум дахь шүүхийн шийдвэр гүйцэтгэх хэсэг</t>
  </si>
  <si>
    <t>ШШГЕГ - Дорноговь аймгийн Замын -Үүд сум дахь шүүхийн шийдвэр гүйцэтгэх тасаг</t>
  </si>
  <si>
    <t>ЦЕГ - Зохион байгуулалттай гэмт хэрэгтэй тэмцэх газар</t>
  </si>
  <si>
    <t>ГИХГ-Агаарын замын боомт хариуцсан газар  Улаанбаатар</t>
  </si>
  <si>
    <t>ГИХГ-Дорноговь аймаг дахь газар   Замын Үүд</t>
  </si>
  <si>
    <t>ГИХГ-Сэлэнгэ аймаг дахь газар    Сүхбаатар</t>
  </si>
  <si>
    <t>ГИХГ-Зүүн бүс дэхь газар     Дорнод Хэрлэн</t>
  </si>
  <si>
    <t>ГИХГ-Өмнөд бүс дэхь газар     Өмнөговь Даланзадгад</t>
  </si>
  <si>
    <t>ГИХГ-Хойд бүс дэхь газар     Орхон Эрдэнэт</t>
  </si>
  <si>
    <t>ГИХГ-Баруун бүс дэхь газар     Ховд Жаргалант</t>
  </si>
  <si>
    <t>ШШГЕГ - Баривчлах төв</t>
  </si>
  <si>
    <t>ШШГЕГ - "Төр хурах" нөхөн сэргээх сувилал</t>
  </si>
  <si>
    <t>ЦЕГ -  Багануур дүүргийн Цагдаагийн хэлтэс</t>
  </si>
  <si>
    <t>ЦЕГ -  Багахангай дүүргийн Цагдаагийн хэлтэс</t>
  </si>
  <si>
    <t>ЦЕГ -  Баянгол дүүргийн Цагдаагийн нэгдүгээр хэлтэс</t>
  </si>
  <si>
    <t>ЦЕГ -  Баянгол дүүргийн Цагдаагийн хоёрдугаар хэлтэс</t>
  </si>
  <si>
    <t>ЦЕГ -  Баянзүрх дүүргийн Цагдаагийн нэгдүгээр хэлтэс</t>
  </si>
  <si>
    <t>ЦЕГ -  Баянзүрх дүүргийн Цагдаагийн хоёрдугаар хэлтэс</t>
  </si>
  <si>
    <t>ЦЕГ -  Баянзүрх дүүргийн Цагдаагийн гуравдугаар хэлтэс</t>
  </si>
  <si>
    <t>ЦЕГ -  Налайх дүүргийн Цагдаагийн хэлтэс</t>
  </si>
  <si>
    <t>ЦЕГ -  Сүхбаатар дүүргийн Цагдаагийн нэгдүгээр хэлтэс</t>
  </si>
  <si>
    <t>ЦЕГ -  Сүхбаатар дүүргийн Цагдаагийн хоёрдугаар хэлтэс</t>
  </si>
  <si>
    <t>ЦЕГ -  Сонгинохайрхан дүүргийн Цагдаагийн нэгдүгээр хэлтэс</t>
  </si>
  <si>
    <t>ЦЕГ -  Сонгинохайрхан дүүргийн Цагдаагийн хоёрдугаар хэлтэс</t>
  </si>
  <si>
    <t>ЦЕГ -  Сонгинохайрхан  дүүргийн Цагдаагийн гуравдугаар хэлтэ</t>
  </si>
  <si>
    <t>ЦЕГ -  Чингэлтэй дүүргийн Цагдаагийн нэгдүгээр хэлтэс</t>
  </si>
  <si>
    <t>ЦЕГ -  Чингэлтэй дүүргийн Цагдаагийн хоёрдугаар хэлтэс</t>
  </si>
  <si>
    <t>ЦЕГ -  Хан-Уул дүүргийн Цагдаагийн нэгдүгээр хэлтэс</t>
  </si>
  <si>
    <t>ЦЕГ -  Хан-Уул дүүргийн Цагдаагийн хоёрдугаар хэлтэс</t>
  </si>
  <si>
    <t>ЦЕГ -  Сэ.Мандал сумын Цагдаагийн хэлтэс</t>
  </si>
  <si>
    <t>ЦЕГ -  Сэ.Сайхан сумын Цагдаагийн хэлтэс</t>
  </si>
  <si>
    <t>ЦЕГ -  Өв.Хархорин сумын Цагдаагийн хэлтэс</t>
  </si>
  <si>
    <t>ЦЕГ -  До.Замын-Үүд сумын Цагдаагийн хэлтэс</t>
  </si>
  <si>
    <t>ШШГЕГ - Өмнөговь аймаг Ханбогд сумын шийдвэр гүйцэтгэх хэлтэс</t>
  </si>
  <si>
    <t>ШШГЕГ - Хорихоос өөр төрлийн ял эдлүүлэх алба</t>
  </si>
  <si>
    <t>ЦЕГ - Хангалт үйлчилгээний төв</t>
  </si>
  <si>
    <t>ЦЕГ - Баянгол дүүргийн Цагдаагийн газар</t>
  </si>
  <si>
    <t>ЦЕГ - Баянзүрх дүүргийн Цагдаагийн газар</t>
  </si>
  <si>
    <t>ЦЕГ - Хан-Уул дүүргийн Цагдаагийн газар</t>
  </si>
  <si>
    <t>ЦЕГ - Чингэлтэй дүүргийн Цагдаагийн газар</t>
  </si>
  <si>
    <t>ЦЕГ - Сүхбаатар дүүргийн Цагдаагийн газар</t>
  </si>
  <si>
    <t>ЦЕГ - Сонгинохайрхан  дүүргийн Цагдаагийн газар</t>
  </si>
  <si>
    <t>ЦЕГ - Экологийн цагдаагийн алба</t>
  </si>
  <si>
    <t>ШШГЕГ - Баривчлах байр</t>
  </si>
  <si>
    <t>Гэмт хэргээс урьдчилан сэргийлэх ажлыг зохицуулах зөвлөлийн ажлын алба</t>
  </si>
  <si>
    <t>“Цахим сургалт” төсөл</t>
  </si>
  <si>
    <t>ГИХГ-Баян-Өлгий аймаг дахь хэлтэс</t>
  </si>
  <si>
    <t>ЦЕГ - Дотоодын цэргийн штаб</t>
  </si>
  <si>
    <t>Архидан согтуурахтай тэмцэх, урьдчилан сэргийлэх үйл ажиллагааг дэмжих сан</t>
  </si>
  <si>
    <t xml:space="preserve"> ЦЕГ - Хэрэг бїртгэх алба</t>
  </si>
  <si>
    <t xml:space="preserve"> ЦЕГ - Урьдчилан сэргийлэх алба</t>
  </si>
  <si>
    <t xml:space="preserve"> ЦЕГ - Дотоодын цэргийн 816-р анги</t>
  </si>
  <si>
    <t>ХОТ БАЙГУУЛАЛТ, БАРИЛГА, ОРОН СУУЦЖУУЛАЛТЫН САЙД</t>
  </si>
  <si>
    <t>Газрын харилцаа, барилга, гзодези, зураг зүйн газар</t>
  </si>
  <si>
    <t>ТЕЗ - Орон сууцны хороолол, дэд бүтэц төсөл (PIU)</t>
  </si>
  <si>
    <t>Хот байгуулалт, барилга, орон сууцжуулалтын яам</t>
  </si>
  <si>
    <t>Хот байгуулалт, барилга, орон сууцжуулалтын хөрөнгө оруулалт, их засвар</t>
  </si>
  <si>
    <t>ГХГЗЗГазар</t>
  </si>
  <si>
    <t>Газрын харилцаа, кадастрын тусгай зориулалтын шилжүүлэг</t>
  </si>
  <si>
    <t>ТЕЗ - Өмнөговь, Дорноговь аймгийн хот байгуулалт, хилийн ойролцоох суурин газруудын хөгжил төсөл, МОН-0204 /АХБ/</t>
  </si>
  <si>
    <t>ТЕЗ - Зүүн өмнөд говийн хот, хил орчмын хотын хөгжил төсөл - нэмэлт санхүүжилт /АХБ/</t>
  </si>
  <si>
    <t>ТЕЗ - Замын-Үүдийн дэд бүтцийг сайжруулах төсөл /БНХАУ/</t>
  </si>
  <si>
    <t>УТ Газар зохион байгуулалт, геодези, зураг зүйн газар</t>
  </si>
  <si>
    <t>ТЕЗ - Тайшир-Алтай ус хангамж төсөл</t>
  </si>
  <si>
    <t>Хөшигийн хөндийн бүтээн байгуулалтын асуудал хариуцсан захиргаа</t>
  </si>
  <si>
    <t>Шинэ Хархорум хотын бүтээн байгуулалтын асуудал хариуцсан захиргаа</t>
  </si>
  <si>
    <t>20 минутын хот хөгжлийн төв</t>
  </si>
  <si>
    <t>БОЛОВСРОЛЫН САЙД</t>
  </si>
  <si>
    <t>Академи - Шинжлэх ухааны академийн Тэргүүлэгчдийн газар</t>
  </si>
  <si>
    <t>116 дугаар сургууль</t>
  </si>
  <si>
    <t>МБСБ - Архангай аймаг дахь МСҮТ</t>
  </si>
  <si>
    <t>МБСБ - Баян-Өлгий аймаг дахь МСҮТ</t>
  </si>
  <si>
    <t>МБСБ - Баянхонгор дахь МСҮТ</t>
  </si>
  <si>
    <t>МБСБ - Булган аймаг дахь МСҮТ</t>
  </si>
  <si>
    <t>МБСБ - Говь-Алтай аймаг дахь МСҮТ</t>
  </si>
  <si>
    <t>МБСБ - Дорноговь аймаг дахь МСҮТ</t>
  </si>
  <si>
    <t>МБСБ - Дорнод аймаг дахь МСҮТ</t>
  </si>
  <si>
    <t>МБСБ - Дундговь аймаг дахь МСҮТ</t>
  </si>
  <si>
    <t>МБСБ - Завхан аймаг дахь МСҮТ</t>
  </si>
  <si>
    <t>МБСБ - Өвөрхангай аймаг дахь МСҮТ</t>
  </si>
  <si>
    <t>МБСБ - Өмнөговь аймаг дахь МСҮТ</t>
  </si>
  <si>
    <t>МБСБ - Сэлэнгэ аймаг дахь МСҮТ</t>
  </si>
  <si>
    <t>МБСБ - Сэлэнгэ аймгийн Шаамар суман дахь МСҮТ</t>
  </si>
  <si>
    <t>МБСБ - Төв аймаг дахь МСҮТ</t>
  </si>
  <si>
    <t>МБСБ - Төв аймгийн Заамар суман дахь МСҮТ</t>
  </si>
  <si>
    <t>МБСБ - Төв аймгийн Эрдэнэ суман дахь МСҮТ</t>
  </si>
  <si>
    <t>МБСБ - Төв аймгийн Баянчандмань суман дахь МСҮТ</t>
  </si>
  <si>
    <t>МБСБ - Увс аймаг дахь МСҮТ</t>
  </si>
  <si>
    <t>МБСБ - Хөвсгөл аймаг дахь МСҮТ</t>
  </si>
  <si>
    <t>МБСБ - Хэнтий аймаг дахь МСҮТ</t>
  </si>
  <si>
    <t>МБСБ - Дархан-Уул аймаг дахь МСҮТ</t>
  </si>
  <si>
    <t>МБСБ - Үйлдвэрлэл урлалын ПТК</t>
  </si>
  <si>
    <t>МБСБ - Монгол Солонгосын ПТК</t>
  </si>
  <si>
    <t>МБСБ - Налайх дүүрэг дэхь МСҮТ</t>
  </si>
  <si>
    <t>МБСБ - Орхон аймаг дахь МСҮТ</t>
  </si>
  <si>
    <t>МБСБ - Дорнод аймаг дахь ПТК</t>
  </si>
  <si>
    <t>Завханы Хөгжим бүжгийн сургууль</t>
  </si>
  <si>
    <t>ШУТСан - Ургамал, газар тариалангийн хүрээлэн</t>
  </si>
  <si>
    <t>Монгол Улсын Консерватори</t>
  </si>
  <si>
    <t>МБСБ - Барилгын ПТК</t>
  </si>
  <si>
    <t>МБСБ - Сүхбаатар аймаг дахь МСҮТ</t>
  </si>
  <si>
    <t>МБСБ - Дархан-Уул аймаг дахь Дархан-Өргөө ПТК</t>
  </si>
  <si>
    <t>Боловсролын зээлийн сан</t>
  </si>
  <si>
    <t>Нийслэлийн боловсролын газар</t>
  </si>
  <si>
    <t>Боловсролын газар</t>
  </si>
  <si>
    <t>Үндэсний түүхийн музей</t>
  </si>
  <si>
    <t>Байгалийн түүхийн музей</t>
  </si>
  <si>
    <t>Театрын музей</t>
  </si>
  <si>
    <t>Дүрслэх урлагийн музей</t>
  </si>
  <si>
    <t>Уран зургийн галлерей</t>
  </si>
  <si>
    <t>Үндэсний номын сан</t>
  </si>
  <si>
    <t>Улсын дуурь бүжгийн эрдмийн театр</t>
  </si>
  <si>
    <t>Улсын драмын эрдмийн театр</t>
  </si>
  <si>
    <t>Үндэсний дуу бүжгийн эрдмийн чуулга</t>
  </si>
  <si>
    <t>Улсын хүүхэлдэйн театр</t>
  </si>
  <si>
    <t>Улсын филармони</t>
  </si>
  <si>
    <t>Соёл, урлаг хөгжүүлэх сан</t>
  </si>
  <si>
    <t>Соёлын өвийн төв</t>
  </si>
  <si>
    <t>Шинжлэх ухааны салбарын хөрөнгө оруулалт, их засвар</t>
  </si>
  <si>
    <t>Боловсролын салбарын хөрөнгө оруулалт, их засвар</t>
  </si>
  <si>
    <t>Соёл, урлагын хөрөнгө оруулалт, их засвар</t>
  </si>
  <si>
    <t>Хоринесдүгээр тусгай сургууль</t>
  </si>
  <si>
    <t>Богд хааны ордон музей</t>
  </si>
  <si>
    <t>Чойжин ламын сүм музей</t>
  </si>
  <si>
    <t>ШУТСан -  Шинжлэх ухаан, технологийн сан</t>
  </si>
  <si>
    <t>Академи - Философийн хүрээлэн</t>
  </si>
  <si>
    <t>Академи - Түүх, археологийн  хүрээлэн</t>
  </si>
  <si>
    <t>Академи - Хэл зохиолын хүрээлэн</t>
  </si>
  <si>
    <t>Академи - Физик технологийн хүрээлэн</t>
  </si>
  <si>
    <t>Академи - Одон орон, геофизикийн хүрэээлэн</t>
  </si>
  <si>
    <t>Академи - Хими, хими технологийн хүрээлэн</t>
  </si>
  <si>
    <t>Академи - Ерөнхий болон сорилын биологийн хүрээлэн</t>
  </si>
  <si>
    <t>Академи - Газарзүй, гео-экологийн хүрээлэн</t>
  </si>
  <si>
    <t>Академи - Палеонтелоги, геологийн хүрээлэн</t>
  </si>
  <si>
    <t>ШУТСан - Хөнгөн үйлдвэрийн судалгаа, хөгжлийн хүрээлэн</t>
  </si>
  <si>
    <t>ШУТСан - Дулааны техник үйлдвэрлэлийн экологийн хүрээлэн</t>
  </si>
  <si>
    <t>ШУТСан - Уул уурхайн хүрээлэн</t>
  </si>
  <si>
    <t>ШУТСан - МАА-н эрдэм шинжилгээний хүрээлэн</t>
  </si>
  <si>
    <t>ШУТСан - Анагаах ухааны хүрээлэн</t>
  </si>
  <si>
    <t>ШУТСан - Нийгмийн эрүүл мэндийн хүрээлэн</t>
  </si>
  <si>
    <t>Хүүхдийн номын ордон</t>
  </si>
  <si>
    <t>МБСБ - Ховд аймаг дахь "Хөгжил" ПТК</t>
  </si>
  <si>
    <t>Боловсролын үнэлгээний төв</t>
  </si>
  <si>
    <t>Насан туршийн боловсролын үндэсний төв</t>
  </si>
  <si>
    <t>МБСБ - Говьсүмбэр аймаг дахь ПТК</t>
  </si>
  <si>
    <t>МБСБ - Хэнтий аймгийн Бор-Өндөр суман дахь МСҮТ</t>
  </si>
  <si>
    <t>МБСБ - Сэлэнгэ аймгийн Мандал суман дахь Зүүнхараа ПТК</t>
  </si>
  <si>
    <t>Хархорин музей</t>
  </si>
  <si>
    <t>Хөшөө цайдам музей</t>
  </si>
  <si>
    <t>Боловсролын хүрээлэн</t>
  </si>
  <si>
    <t>ШУТСан - Ой модны сургалт, судалгааны хүрээлэн</t>
  </si>
  <si>
    <t>ШУТСан - Математикийн хүрээлэн</t>
  </si>
  <si>
    <t>ШУТСан - Мал эмнэлгийн хүрээлэн</t>
  </si>
  <si>
    <t>ШУТСан - Уламжлалт анагаах ухаан, технологийн хүрээлэн</t>
  </si>
  <si>
    <t>Дэлхийн Өв Орхоны соёлын дурсгалт газар</t>
  </si>
  <si>
    <t>МБСБ - Булган аймаг дахь ХАА-н МСҮТ</t>
  </si>
  <si>
    <t>Их сургуулиудын хотхоны ашиглалтын өмнөх захиргаа</t>
  </si>
  <si>
    <t>МБСБ - Орхон аймаг дахь ХАА-н МСҮТ</t>
  </si>
  <si>
    <t>Шинэ эрин Олон Улсын Хөтөлбөрийн Сургалттай Төрийн Өмчит ЕБС</t>
  </si>
  <si>
    <t>МБСБ - Дархан-Уул аймаг дахь УУЭХ-ний ПТК</t>
  </si>
  <si>
    <t>Шинэ эхлэл - Олон Улсын Хөтөлбөрийн Сургалттай Төрийн Өмчит ЕБС</t>
  </si>
  <si>
    <t>Монгол тэмүүлэл - Олон Улсын Хөтөлбөрийн Сургалттай Төрийн Өмчит ЕБС</t>
  </si>
  <si>
    <t>Боловсролын яам</t>
  </si>
  <si>
    <t>Боловсрол, шинжлэх ухааны хөрөнгө оруулалт, их засвар</t>
  </si>
  <si>
    <t>Биеийн тамир, спортын газар</t>
  </si>
  <si>
    <t>Багшийн хөгжлийн институт</t>
  </si>
  <si>
    <t>Нүүдлийн соёл иргэншлийг судлах олон улсын хүрээлэн /шинэ/</t>
  </si>
  <si>
    <t>Сургуулийн өмнөх боловсролын тусгай зориулалтын шилжүүлэг</t>
  </si>
  <si>
    <t>Ерөнхий боловсролын тусгай зориулалтын шилжүүлэг</t>
  </si>
  <si>
    <t>Соёлын үйлчилгээний тусгай зориулалтын шилжүүлэг</t>
  </si>
  <si>
    <t>Нийтийн биеийн тамирын тусгай зориулалтын шилжүүлэг</t>
  </si>
  <si>
    <t>Үлэг гүрвэлийн төв музей</t>
  </si>
  <si>
    <t>Монгол Германы хамтарсан технологийн дээд сургууль</t>
  </si>
  <si>
    <t>МБСБ - Завхан аймгийн Тосонцэнгэл суман дахь МСҮТ</t>
  </si>
  <si>
    <t>Монгол судлалыг дэмжих сан</t>
  </si>
  <si>
    <t>ТЕЗ - Боловсролын чанарын шинэчлэл төсөл /ДБ/</t>
  </si>
  <si>
    <t>БХ - Багануур дүүргийн Боловсролын  хэлтэс</t>
  </si>
  <si>
    <t>БХ - Багахангай дүүргийн Боловсролын  хэлтэс</t>
  </si>
  <si>
    <t>БХ - Баянгол дүүргийн Боловсролын  хэлтэс</t>
  </si>
  <si>
    <t>БХ - Баянзүрх дүүргийн Боловсролын  хэлтэс</t>
  </si>
  <si>
    <t>БХ - Налайх дүүргийн Боловсролын  хэлтэс</t>
  </si>
  <si>
    <t>БХ - Сүхбаатар дүүргийн Боловсролын  хэлтэс</t>
  </si>
  <si>
    <t>БХ - Сонгинохайрхан дүүргийн Боловсролын  хэлтэс</t>
  </si>
  <si>
    <t>БХ - Чингэлтэй дүүргийн Боловсролын  хэлтэс</t>
  </si>
  <si>
    <t>БХ - Хан-Уул дүүргийн Боловсролын  хэлтэс</t>
  </si>
  <si>
    <t>ШУТСан - Цөмийн физикийн судалгааны төв</t>
  </si>
  <si>
    <t>Академи - Олон улсын харилцааны хүрээлэн</t>
  </si>
  <si>
    <t>ШУТСан - Ургамал хамгааллын эрдэм шинжилгээний хүрээлэн</t>
  </si>
  <si>
    <t>ТЕЗ - Ерөнхий боловсролын сургууль барих /БНХАУ/</t>
  </si>
  <si>
    <t>ТЕЗ - Баруун бүсийн бага насны хүүхдүүдийн дотуур байрны нөхцөлийг сайжруулах /АХБ/</t>
  </si>
  <si>
    <t>Соёл урлагийн газар</t>
  </si>
  <si>
    <t>ТЕЗ - Төслийн бус буцалтгүй тусламж /Япон/</t>
  </si>
  <si>
    <t>ТЕЗ - Ухаалаг боловсрол /БНСУ/</t>
  </si>
  <si>
    <t>Спортын салбарын ХО, ИЗ /2016-08-14/</t>
  </si>
  <si>
    <t>Спортыг дэмжих сан</t>
  </si>
  <si>
    <t>ТЕЗ - Суралцахуйг дэмжих мэргэжлийн байгууллагын чадавхийг бэхжүүлэх төсөл</t>
  </si>
  <si>
    <t>Шинжлэх ухааны паркийн захиргаа</t>
  </si>
  <si>
    <t>ТЕЗ - Монгол-Японы сургалтын эмнэлэг барих төсөл</t>
  </si>
  <si>
    <t>ТЕЗ - Японы буцалтгүй тусламжаар Ерөнхий боловсролын сургууль байгуулах төсөл</t>
  </si>
  <si>
    <t>ТЕЗ - Дээд боловсролын шинэчлэл төсөл /АХБ зээл/</t>
  </si>
  <si>
    <t>ТЕЗ - Инженер технологийн дээд боловсрол төсөл /Япон зээл/</t>
  </si>
  <si>
    <t>Боловсролын зээлийн Эргэн төлөлт</t>
  </si>
  <si>
    <t>Академи - Түүх, угсаатны зүйн  хүрээлэн</t>
  </si>
  <si>
    <t>Академи - Археологийн хүрээлэн</t>
  </si>
  <si>
    <t>Академи - Биологийн хүрээлэн</t>
  </si>
  <si>
    <t>Академи - Ботаникийн цэцэрлэгт хүрээлэн</t>
  </si>
  <si>
    <t>Академи - Палеонтелогийн хүрээлэн</t>
  </si>
  <si>
    <t>Академи - Геологийн хүрээлэн</t>
  </si>
  <si>
    <t>Академи - Математик, тоон технологийн хүрээлэн</t>
  </si>
  <si>
    <t>Боловсролын сайдын шууд</t>
  </si>
  <si>
    <t>Боловсролын мэдээллийн технологийн төв</t>
  </si>
  <si>
    <t>Хөтөлбөр арга хэмжээ-100900015012</t>
  </si>
  <si>
    <t>Хэнтий Бэрх ОУХЕБС</t>
  </si>
  <si>
    <t>Тархи, сэтгэл судлалын хvрээлэн</t>
  </si>
  <si>
    <t>Боловсролын ерөнхий газар</t>
  </si>
  <si>
    <t>Цөмийн энергийн комисс /БШУЯ/</t>
  </si>
  <si>
    <t>ЕБС-н гүйцэтгэл, үр дүнгээр олгох санхүүжилт</t>
  </si>
  <si>
    <t>СӨБ-н гүйцэтгэл, үр дүнгээр олгох санхүүжилт</t>
  </si>
  <si>
    <t>Насан туршийн боловсролын гүйцэтгэл, үр дүнгээр олгох санхүүжилт</t>
  </si>
  <si>
    <t>Мэргэжлийн болон техникийн боловсрол, сургалтыг дэмжих сан</t>
  </si>
  <si>
    <t>Мэргэжлийн боловсрол, сургалтын газар ХО-ИЗ</t>
  </si>
  <si>
    <t>Монгол судлалын хїрээлэн</t>
  </si>
  <si>
    <t>Хот, бїс нутгийн хєгжлийн судалгааны хїрээлэн</t>
  </si>
  <si>
    <t>Эдийн засгийн хїрээлэн</t>
  </si>
  <si>
    <t>Соёл, урлаг судлалын хїрээлэн</t>
  </si>
  <si>
    <t>Хїнсний эрдэм шинжилгээ, судалгааны хїрээлэн</t>
  </si>
  <si>
    <t>Академи-Технологийн инкубатор</t>
  </si>
  <si>
    <t>ЗАМ, ТЭЭВРИЙН САЙД</t>
  </si>
  <si>
    <t>Галт тэрэгний хөдөлгөөн зохицуулалтын нэгдсэн төв</t>
  </si>
  <si>
    <t>Иргэний нисэхийн ерөнхий газар (агентлаг)</t>
  </si>
  <si>
    <t>Улсын авто замын сан</t>
  </si>
  <si>
    <t>ТЕЗ - Уньт-Тариалангийн чиглэлийн автозам KF-797 төсөл (PIU)</t>
  </si>
  <si>
    <t>ТЕЗ - Улаанбаатар хотын олон улсын шинэ нисэх буудал төсөл (PIU)</t>
  </si>
  <si>
    <t>ТЕЗ - Баруун бүсийн автозамыг хөгжүүлэх төсөл, MON-2847 /АХБ/</t>
  </si>
  <si>
    <t>ТЕЗ - Баруун бүсийн босоо тэнхлэгийн авто замыг хөгжүүлэх 2 дахь шатны төслийн нэгж (PIU)</t>
  </si>
  <si>
    <t>ТЕЗ - Бүс нутгийн логистикийн төвийг хөгжүүлэх төсөл (Зээл)</t>
  </si>
  <si>
    <t xml:space="preserve">Зам, тээврийн яам </t>
  </si>
  <si>
    <t>Зам, тээврийн хөрөнгө оруулалт, их засвар</t>
  </si>
  <si>
    <t>ТЕЗ - Улаанбаатар-Хөшигийн хөндийн шинэ нисэх онгоцны буудлын авто зам барих төсөл /БНХАУ/</t>
  </si>
  <si>
    <t>ТЕЗ - "Баянхонгор-Байдрагийн гүүр чиглэлийн 129.4 км хатуу хучилттай авто зам" төсөл</t>
  </si>
  <si>
    <t>ТЕЗ - "Тосонцэнгэл-Улиастай чиглэлийн 114.0 км хатуу хучилттай авто зам" төсөл</t>
  </si>
  <si>
    <t>ТЕЗ - "Улаанбаатар-Хөшигийн хөндий нисэх онгоцны буудлын хурдны авто зам" төслийн зөвлөх үйлчилгээ</t>
  </si>
  <si>
    <t>Төмөр замын газар</t>
  </si>
  <si>
    <t>АЖ ҮЙЛДВЭР, ЭРДЭС БАЯЛГИЙН САЙД</t>
  </si>
  <si>
    <t>Геологийн байгууллага</t>
  </si>
  <si>
    <t>Аж үйлдвэр, эрдэс баялгийн яам</t>
  </si>
  <si>
    <t>Аж үйлдвэр эрдэс баялгийн ХО-ИЗ</t>
  </si>
  <si>
    <t>ХҮНС, ХӨДӨӨ АЖ АХУЙ, ХӨНГӨН ҮЙЛДВЭРИЙН САЙД</t>
  </si>
  <si>
    <t>Аймаг, нийслэлийн мал эмнэлгийн газар</t>
  </si>
  <si>
    <t>Мал эмнэлгийн ариун цэврийн төв лабортори</t>
  </si>
  <si>
    <t>Хөдөө аж ахуйн газар</t>
  </si>
  <si>
    <t>ХАА-н үйлдвэрлэлд шинжлэх ухааны ололт нэвтрүүлэх төв</t>
  </si>
  <si>
    <t>Мал эмнэлгийн эмийн сорил баталгаажуулалтын улсын төв</t>
  </si>
  <si>
    <t>Тариаланг дэмжих сан</t>
  </si>
  <si>
    <t>Отрын бүс нутгийн захиргаа</t>
  </si>
  <si>
    <t>Жижиг, дунд үйлдвэрийг хөгжүүлэх сан</t>
  </si>
  <si>
    <t>Малын удмын сангийн үндэсний төв</t>
  </si>
  <si>
    <t>Мал хамгаалах сан</t>
  </si>
  <si>
    <t>Мал эмнэлгийн ерөнхий газар</t>
  </si>
  <si>
    <t>ЖДҮДСан ЗГ бонд, дамжуулан зээл</t>
  </si>
  <si>
    <t>Тариаланг дэмжих сан - Сэлэнгэ</t>
  </si>
  <si>
    <t>Тариаланг дэмжих сан - Хархорин</t>
  </si>
  <si>
    <t>Тариаланг дэмжих сан - Булган</t>
  </si>
  <si>
    <t>Тариаланг дэмжих сан - Хөтөл</t>
  </si>
  <si>
    <t>Хүнс, хөдөө аж ахуй, хөнгөн үйлдвэрийн яам</t>
  </si>
  <si>
    <t xml:space="preserve">	Хүнс хөдөө аж, ахуй, хөнгөн үйлдвэрийн ХО-ИЗ</t>
  </si>
  <si>
    <t>Тариаланг дэмжих сан - Угтаал</t>
  </si>
  <si>
    <t>Тариаланг дэмжих сан - Дархан</t>
  </si>
  <si>
    <t>ТЕЗ - Хөдөө аж ахуйн маркетинг төсөл, P 125964 /ДБ/</t>
  </si>
  <si>
    <t>Халх-гол бүтээн байгуулалтын бүс</t>
  </si>
  <si>
    <t>ТЕЗ - Зах зээл ба бэлчээрийн удирдлагын хөгжил төслийн нэмэлт санхүүжилт</t>
  </si>
  <si>
    <t>ТЕЗ - Хүнсний ногооны үйлдвэрллийг дэмжих замаар иргэдийн амьжиргааг сайжруулах төсөл</t>
  </si>
  <si>
    <t>Жижиг дунд үйлдвэрийн газар</t>
  </si>
  <si>
    <t>ЖДҮХС - Жижиг, дунд үйлдвэрийг хөгжүүлэх сан /2020/</t>
  </si>
  <si>
    <t>ЖДҮХС - ЖДҮХСангийн эргэн төлөлт</t>
  </si>
  <si>
    <t>ХААДС - Хөдөө аж ахуйг дэмжих сан - /2020/</t>
  </si>
  <si>
    <t>ХХААХҮСайдын шууд</t>
  </si>
  <si>
    <t>Хүнс хөдөө аж ахуй, хөнгөн үйлдвэрийн судалгаа хөгжлийн төв</t>
  </si>
  <si>
    <t>Байгаль орчныг хамгаалах, ЖДҮ-ийг хөгжүүлэх  2 үе шаттай зээлийн төсөл</t>
  </si>
  <si>
    <t>Хөдөө аж ахуй, хөдөөгийн хөгжил төсөл</t>
  </si>
  <si>
    <t>ХХААХҮЯ - Хөдөө аж ахуйг дэмжих сангийн зээлийн эргэн төлөлт</t>
  </si>
  <si>
    <t>Ургамал хамгааллын газар</t>
  </si>
  <si>
    <t>Зээлийн батлан даалтын сан ХХААХҮС</t>
  </si>
  <si>
    <t xml:space="preserve"> Жижиг дунд їйлдвэрийг дэмжих сангийн зээлийн эргэн тєлєлт</t>
  </si>
  <si>
    <t>ЭРЧИМ ХҮЧНИЙ САЙД</t>
  </si>
  <si>
    <t>Эрчим хүчний хөрөнгө оруулалт, их засвар</t>
  </si>
  <si>
    <t>Эрчим хүчний яам</t>
  </si>
  <si>
    <t>ТЕЗ - Улаанбаатар хотын Дөрөвдүгээр цахилгаан станцын үр ашгийг дээшлүүлэх төсөл, MON-P11 /Япон/</t>
  </si>
  <si>
    <t>ТЕЗ - Дарханы дулааны цахилгаан станцын турбины шинэчлэл төсөл /ХБНГУ/</t>
  </si>
  <si>
    <t>ТЕЗ - Эрчим хүчний төсөл 2 /ДБ/</t>
  </si>
  <si>
    <t>ТЕЗ - УБ-мандалговь цахилгаан дамжуулах агаарын шугам, дэд станц барих төсөл</t>
  </si>
  <si>
    <t>ТЕЗ - Эрдэнэтийн дулааны цахилгаан станцын шинэчлэл төсөл /Хятад/</t>
  </si>
  <si>
    <t>ТЕЗ - Эрчим хүчний систетийн үр ашиг-3 төсөл /ХБНГУ/</t>
  </si>
  <si>
    <t>ГЭР БҮЛ, ХӨДӨЛМӨР, НИЙГМИЙН ХАМГААЛЛЫН САЙД</t>
  </si>
  <si>
    <t>Нийгмийн даатгалын сан татаас</t>
  </si>
  <si>
    <t>НДЕГ- Нийгмийн даатгалын ерөнхий газар</t>
  </si>
  <si>
    <t>Өнөр бүл хүүхдийн төв</t>
  </si>
  <si>
    <t>Ахмад настны асрамжийн үндэсний төв</t>
  </si>
  <si>
    <t>Хараагүй хүмүүсийн хөдөлмөр, сургалтын үйлдвэр</t>
  </si>
  <si>
    <t>Олон улсын хүүхдийн Найрамдал төв</t>
  </si>
  <si>
    <t>Гэр бүл, хүүхэд, залуучуудын хөгжлийн газар</t>
  </si>
  <si>
    <t>Аймаг, нийслэлийн Гэр бүл, хүүхэд, залуучуудын газар</t>
  </si>
  <si>
    <t>Нийгмийн халамжийн сан</t>
  </si>
  <si>
    <t>Сэргээн засалт сургалт үйлдвэрлэлийн төв</t>
  </si>
  <si>
    <t>Нийгмийн хамгаалал хөдөлмөрийн яамны хөрөнгө оруулалт, их засвар</t>
  </si>
  <si>
    <t>Нийслэлийн хүүхдийн төлөө газар</t>
  </si>
  <si>
    <t>Хөдөлмөр эрхлэлтийг дэмжих сан</t>
  </si>
  <si>
    <t>Хүүхдийн төлөө сан</t>
  </si>
  <si>
    <t>Мэргэжлийн боловсрол, сургалтыг дэмжих сан</t>
  </si>
  <si>
    <t>НДЕГ-Мэдээлэл тооцоолол сургалтын төв</t>
  </si>
  <si>
    <t>НДЕГ-Нийгмийн даатгалын үндэсний зөвлөл</t>
  </si>
  <si>
    <t>НДЕГ-УБ-Багануур</t>
  </si>
  <si>
    <t>НДЕГ-УБ-Чингэлтэй</t>
  </si>
  <si>
    <t>НДЕГ-УБ-Сүхбаатар</t>
  </si>
  <si>
    <t>НДЕГ-УБ-Хан-Уул</t>
  </si>
  <si>
    <t>НДЕГ-УБ-Баянгол</t>
  </si>
  <si>
    <t>НДЕГ-УБ-Сонгинохайрхан</t>
  </si>
  <si>
    <t>НДЕГ-УБ-Баянзүрх</t>
  </si>
  <si>
    <t>НДЕГ-УБ-Налайх</t>
  </si>
  <si>
    <t>НДЕГ-УБ-Багахангай</t>
  </si>
  <si>
    <t>Хөдөлмөрийн аюулгүй байдал, эрүүл мэндийн төв</t>
  </si>
  <si>
    <t>Хүүхдийн хөгжил хамгааллын үйлчилгээний тусгай зориулалтын шилжүүлэг</t>
  </si>
  <si>
    <t>БНСУ дахь хөдөлмөр, нийгмийн хамгааллын үйлчилгээний төв</t>
  </si>
  <si>
    <t>ТЕЗ - Хүнс тэжээл, нийгмийн халамжийн төсөл-нэмэлт санхүүжилт, /АХБ 3086-MON/</t>
  </si>
  <si>
    <t>ТЕЗ - Хөдөлмөр эрхлэлтийн ур чадварыг сайжруулах төсөл /АХБ/</t>
  </si>
  <si>
    <t>ТЕЗ - Хөгжлийн бэрхшээлтэй хүүхдийн хөгжлийн төв төсөл /БНХАУ/</t>
  </si>
  <si>
    <t>Мэргэжлийн боловсрол сургалтын үнэлгээ мэдээлэл арга зүйн төв</t>
  </si>
  <si>
    <t>Гэр бүл, хөдөлмөр, нийгмийн хамгааллын яам</t>
  </si>
  <si>
    <t>Хөдөлмөр халамж үйлчилгээний ерөнхий газар</t>
  </si>
  <si>
    <t>ХХҮХ - Аймаг нийслэлийн хөдөлмөр халамж үйлчилгээний хэлтэс</t>
  </si>
  <si>
    <t>ХХҮХ - Багануур дүүргийн хөдөлмөр халамж үйлчилгээний хэлтэс</t>
  </si>
  <si>
    <t>ХХҮХ - Багахангай дүүргийн хөдөлмөр халамж үйлчилгээний хэлтэс</t>
  </si>
  <si>
    <t>ХХҮХ - Баянгол дүүргийн хөдөлмөр халамж үйлчилгээний хэлтэс</t>
  </si>
  <si>
    <t>ХХҮХ - Баянзүрх дүүргийн хөдөлмөр халамж үйлчилгээний хэлтэс</t>
  </si>
  <si>
    <t>ХХҮХ - Налайх дүүргийн хөдөлмөр халамж үйлчилгээний хэлтэс</t>
  </si>
  <si>
    <t>ХХҮХ - Сүхбаатар дүүргийн хөдөлмөр халамж үйлчилгээний хэлтэс</t>
  </si>
  <si>
    <t>ХХҮХ - Сонгинохайрхан дүүргийн хөдөлмөр халамж үйлчилгээний хэлтэс</t>
  </si>
  <si>
    <t>ХХҮХ - Чингэлтэй дүүргийн хөдөлмөр халамж үйлчилгээний хэлтэс</t>
  </si>
  <si>
    <t>ХХҮХ - Хан-Уул дүүргийн хөдөлмөр халамж үйлчилгээний хэлтэс</t>
  </si>
  <si>
    <t>Хөдөлмөр, нийгмийн хамгааллын судалгааны институт</t>
  </si>
  <si>
    <t>Гэр бүл, хөдөлмөр, нийгмийн хамгааллын ХО-ИЗ</t>
  </si>
  <si>
    <t>ТЕЗ - Хөгжлийн бэрхшээлтэй иргэдэд хүрэх үйлчилгээг сайжруулж, оролцоог нэмэгдүүлэх төсөл /АХБ/</t>
  </si>
  <si>
    <t>ТЕЗ - Хөдөлмөр эрхлэлтийг дэмжих төсөл</t>
  </si>
  <si>
    <t>Хөгжлийн бэрхшээлтэй хүний хөгжлийн ерөнхий газар</t>
  </si>
  <si>
    <t>Хөдөлмөр халамжийн үйлчилгээний ерөнхий газар ХО-ИЗ</t>
  </si>
  <si>
    <t>Гэр бүл хүүхэд залуучуудын хөгжлийн газар ХО-ИЗ</t>
  </si>
  <si>
    <t>Нийгмийн даатгалын ерөнхий газар ХО-ИЗ</t>
  </si>
  <si>
    <t>Хөгжлийн бэрхшээлтэй хүүхдийн сэргээн засах хөгжлийн төв</t>
  </si>
  <si>
    <t>Хүүхдийн тусламжийн 108 утасны үйлчилгээний төв</t>
  </si>
  <si>
    <t>Хүүхэд хамгааллын хариу үйлчилгээ, түр хамгаалах байр</t>
  </si>
  <si>
    <t>Япон улс дахь Хөдөлмөр, нийгмийн хамгааллын үйлчилгээний төв</t>
  </si>
  <si>
    <t>БНСУ дахь Нийгмийн даатгалын алба</t>
  </si>
  <si>
    <t>ГБХЗХХ-УБ Баянзүрх</t>
  </si>
  <si>
    <t>ГБХЗХХ-УБ Баянгол</t>
  </si>
  <si>
    <t>ГБХЗХХ-УБ Багахангай</t>
  </si>
  <si>
    <t>ГБХЗХХ-УБ Багануур</t>
  </si>
  <si>
    <t>ГБХЗХХ-УБ Налайх</t>
  </si>
  <si>
    <t>ГБХЗХХ-УБ Чингэлтэй</t>
  </si>
  <si>
    <t>ГБХЗХХ-УБ Хан-Уул</t>
  </si>
  <si>
    <t>ГБХЗХХ-УБ Сүхбаатар</t>
  </si>
  <si>
    <t>ГБХЗХХ-УБ Сонгинохайрхан</t>
  </si>
  <si>
    <t>Хөдөлмөр нийгмийн хамгааллын сургалт, үнэлгээ, судалгааны институт</t>
  </si>
  <si>
    <t>Хөдөлмөр эрхлэлтийг дэмжих дэд сан</t>
  </si>
  <si>
    <t>Хөдөлмөр эрхлэлтийг дэмжих дэд сан УБ-Багануур</t>
  </si>
  <si>
    <t>Хөдөлмөр эрхлэлтийг дэмжих дэд сан УБ-Чингэлтэй</t>
  </si>
  <si>
    <t>Хөдөлмөр эрхлэлтийг дэмжих дэд сан УБ-Сүхбаатар</t>
  </si>
  <si>
    <t>Хөдөлмөр эрхлэлтийг дэмжих дэд сан УБ-Хан-Уул</t>
  </si>
  <si>
    <t>Хөдөлмөр эрхлэлтийг дэмжих дэд сан УБ-Баянгол</t>
  </si>
  <si>
    <t>Хөдөлмөр эрхлэлтийг дэмжих дэд сан УБ-Сонгинохайрхан</t>
  </si>
  <si>
    <t>Хөдөлмөр эрхлэлтийг дэмжих дэд сан УБ-Баянзүрх</t>
  </si>
  <si>
    <t>Хөдөлмөр эрхлэлтийг дэмжих дэд сан УБ-Налайх</t>
  </si>
  <si>
    <t>Хөдөлмөр эрхлэлтийг дэмжих дэд сан УБ-Багахангай</t>
  </si>
  <si>
    <t>Хөдөлмөр эрхлэлтийг дэмжих дэд сан Хөдөлмөр нийгмийн хамгааллын сургалт, үнэлгээ, судалгааны институт</t>
  </si>
  <si>
    <t>Хөгжлийн бэрхшээлтэй хүний хөгжлийн төв (Аймгаар, СЗСҮТ харьяа)</t>
  </si>
  <si>
    <t>Хєгжлийн бэрхшээлтэй иргэдийн хєдєлмєр эрхлэлтийг дэмжих тєв</t>
  </si>
  <si>
    <t>Сэлэнгэ. Мандал Зїїнхараа Хїїхдийн ордон</t>
  </si>
  <si>
    <t>Хөгжлийн бэрхшээлтэй хүний хөгжлийн ерөнхий газар ХО-ИЗ</t>
  </si>
  <si>
    <t>СОЁЛ, СПОРТ, АЯЛАЛ ЖУУЛЧЛАЛ, ЗАЛУУЧУУДЫН САЙД</t>
  </si>
  <si>
    <t>Соёлын бүтээлч үйлдвэрлэлийг дэмжих сан</t>
  </si>
  <si>
    <t>Монгол Алтайн хадны ЗЦХЗБ /зургийн цогцолборын хамгаалалтын захиргаа байгууллага/</t>
  </si>
  <si>
    <t>Бурхан халдун уул ТХТГНХЗ</t>
  </si>
  <si>
    <t>Чингис хааны өв соёлын хүрээлэн</t>
  </si>
  <si>
    <t>Кино урлагийг дэмжих сан</t>
  </si>
  <si>
    <t xml:space="preserve">Соёл, спорт, аялал жуулчлал, залуучуудын яам </t>
  </si>
  <si>
    <t>Чингис хаан музей</t>
  </si>
  <si>
    <t>Соёл, спорт, аялал, жуулчлал, залуучуудын сайдын шууд</t>
  </si>
  <si>
    <t>Соёлын салбарын Хөрөнгө оруулалт</t>
  </si>
  <si>
    <t>Хүүхэд залуучуудын театр</t>
  </si>
  <si>
    <t>Кино урлагийн зөвлөлийн ажлын алба</t>
  </si>
  <si>
    <t>Аймаг, нийслэлийн соёл, урлаг, аялал жуулчлалын газар</t>
  </si>
  <si>
    <t>Орон нутгийн соёлын байгууллагуудын гүйцэтгэлээр олгох санхүүжилт</t>
  </si>
  <si>
    <t xml:space="preserve"> Спортыг дэмжих сан</t>
  </si>
  <si>
    <t xml:space="preserve"> Спортын анагаах ухаан, эрдэм шинжилгээний төв</t>
  </si>
  <si>
    <t xml:space="preserve">  Спортын салбарын ХО, ИЗ /2022-09-25/</t>
  </si>
  <si>
    <t xml:space="preserve">  Аймаг, нийслэлийн биеийн тамир, спортын газар</t>
  </si>
  <si>
    <t xml:space="preserve">  БТСГ - УБ, Баянгол дүүргийн биеийн тамир, спортын газар</t>
  </si>
  <si>
    <t xml:space="preserve">  БТСГ - УБ, Баянзүрх дүүргийн биеийн тамир, спортын газар</t>
  </si>
  <si>
    <t xml:space="preserve">  БТСГ - УБ, Сонгино хайрхан дүүргийн биеийн тамир, спортын газар</t>
  </si>
  <si>
    <t xml:space="preserve">  БТСГ - УБ, Чингэлтэй дүүргийн биеийн тамир, спортын газар</t>
  </si>
  <si>
    <t xml:space="preserve">   БТСГ - УБ, Багануур дүүргийн биеийн тамир, спортын газар</t>
  </si>
  <si>
    <t xml:space="preserve">  БТСГ - УБ, Сүхбаатар дүүргийн биеийн тамир, спортын газар</t>
  </si>
  <si>
    <t xml:space="preserve">  БТСГ - УБ, Хан-Уул дүүргийн биеийн тамир, спортын газар</t>
  </si>
  <si>
    <t xml:space="preserve">  БТСГ - УБ, Багахангай дүүргийн биеийн тамир, спортын газар</t>
  </si>
  <si>
    <t xml:space="preserve">   БТСГ - УБ, Налайх дүүргийн биеийн тамир, спортын газар</t>
  </si>
  <si>
    <t xml:space="preserve"> Байгалийн шинжлэх ухааны їндэсний музейн ашиглалтын ємнєх захиргаа</t>
  </si>
  <si>
    <t xml:space="preserve"> Аялал  жуулчлалын ХО-ИЗ</t>
  </si>
  <si>
    <t>МОНГОЛ УЛСЫН ТЭРГҮҮН ШАДАР САЙД БӨГӨӨД ЭДИЙН ЗАСАГ, ХӨГЖЛИЙН САЙД</t>
  </si>
  <si>
    <t>Эдийн засаг, хөгжлийн яам</t>
  </si>
  <si>
    <t>Хөрөнгө оруулалт, худалдааны газар</t>
  </si>
  <si>
    <t>Алтанбулаг чөлөөт бүс</t>
  </si>
  <si>
    <t>Замын үүд чөлөөт бүс</t>
  </si>
  <si>
    <t>Цагааннуур чөлөөт бүс</t>
  </si>
  <si>
    <t>Эдийн засаг хөгжлийн сайд ХО-ИЗ</t>
  </si>
  <si>
    <t xml:space="preserve">        Академи - Шинжлэх ухааны академийн Тэргүүлэгчдийн газар</t>
  </si>
  <si>
    <t xml:space="preserve">        ШУТСан - Ургамал, газар тариалангийн хүрээлэн</t>
  </si>
  <si>
    <t xml:space="preserve">        Шинжлэх ухааны салбарын хөрөнгө оруулалт, их засвар</t>
  </si>
  <si>
    <t xml:space="preserve">        Үндэсний шинжлэх ухаан, технологийн сан</t>
  </si>
  <si>
    <t xml:space="preserve">        Академи - Философийн хүрээлэн</t>
  </si>
  <si>
    <t xml:space="preserve">         Академи - Хэл зохиолын хүрээлэн</t>
  </si>
  <si>
    <t xml:space="preserve">         Академи - Физик технологийн хүрээлэн</t>
  </si>
  <si>
    <t xml:space="preserve">         Академи - Одон орон, геофизикийн хүрэээлэн</t>
  </si>
  <si>
    <t xml:space="preserve">         Академи - Хими, хими технологийн хүрээлэн</t>
  </si>
  <si>
    <t xml:space="preserve">         Академи - Газарзүй, гео-экологийн хүрээлэн</t>
  </si>
  <si>
    <t xml:space="preserve">         ШУТСан - Хөнгөн үйлдвэрийн судалгаа, хөгжлийн хүрээлэн</t>
  </si>
  <si>
    <t xml:space="preserve">         ШУТСан - Дулааны техник үйлдвэрлэлийн экологийн хүрээлэн</t>
  </si>
  <si>
    <t xml:space="preserve">         ШУТСан - Уул уурхайн хүрээлэн</t>
  </si>
  <si>
    <t xml:space="preserve">         ШУТСан - МАА-н эрдэм шинжилгээний хүрээлэн</t>
  </si>
  <si>
    <t xml:space="preserve">         ШУТСан - Анагаах ухааны хүрээлэн</t>
  </si>
  <si>
    <t xml:space="preserve">         Оюуны өмчийн газар</t>
  </si>
  <si>
    <t xml:space="preserve">         ШУТСан - Ой модны сургалт, судалгааны хүрээлэн</t>
  </si>
  <si>
    <t xml:space="preserve">          ШУТСан - Мал эмнэлгийн хүрээлэн</t>
  </si>
  <si>
    <t xml:space="preserve">          ШУТСан - Уламжлалт анагаах ухаан, технологийн хүрээлэн</t>
  </si>
  <si>
    <t xml:space="preserve">          ШУТСан - Цөмийн физикийн судалгааны төв</t>
  </si>
  <si>
    <t xml:space="preserve">          Академи - Олон улсын харилцааны хүрээлэн</t>
  </si>
  <si>
    <t xml:space="preserve">          ШУТСан - Ургамал хамгааллын эрдэм шинжилгээний хүрээлэн</t>
  </si>
  <si>
    <t xml:space="preserve">          Шинжлэх ухааны паркийн захиргаа</t>
  </si>
  <si>
    <t xml:space="preserve">          Академи - Түүх, угсаатны зүйн  хүрээлэн</t>
  </si>
  <si>
    <t xml:space="preserve">          Академи - Археологийн хүрээлэн</t>
  </si>
  <si>
    <t xml:space="preserve">          Академи - Биологийн хүрээлэн</t>
  </si>
  <si>
    <t xml:space="preserve">          Академи - Ботаникийн цэцэрлэгт хүрээлэн</t>
  </si>
  <si>
    <t xml:space="preserve">          Академи - Палеонтелогийн хүрээлэн</t>
  </si>
  <si>
    <t xml:space="preserve">          Академи - Геологийн хүрээлэн</t>
  </si>
  <si>
    <t xml:space="preserve">          Академи - Математик, тоон технологийн хүрээлэн</t>
  </si>
  <si>
    <t xml:space="preserve">          Тархи, сэтгэл судлалын хvрээлэн</t>
  </si>
  <si>
    <t xml:space="preserve">  Академи-Технологийн инкубатор</t>
  </si>
  <si>
    <t>Үндэсний хөгжлийн хүрээлэн УТҮГ</t>
  </si>
  <si>
    <t xml:space="preserve"> ШУТСан - Ургамал, газар тариалангийн хїрээлэн</t>
  </si>
  <si>
    <t xml:space="preserve"> ШУТСан - МАА-н эрдэм шинжилгээний хїрээлэн</t>
  </si>
  <si>
    <t xml:space="preserve"> ШУТСан - Анагаах ухааны хїрээлэн</t>
  </si>
  <si>
    <t xml:space="preserve"> ШУТСан - Мал эмнэлгийн хїрээлэн</t>
  </si>
  <si>
    <t xml:space="preserve"> ШУТСан - Уламжлалт анагаах ухаан, технологийн хїрээлэн</t>
  </si>
  <si>
    <t xml:space="preserve"> ШУТСан - Ургамал хамгааллын эрдэм шинжилгээний хїрээлэн</t>
  </si>
  <si>
    <t>Засгийн газрын хяналт хэрэгжїїлэх газар</t>
  </si>
  <si>
    <t>ЦАХИМ ХӨГЖИЛ, ИННОВАЦ, ХАРИЛЦАА ХОЛБООНЫ САЙД</t>
  </si>
  <si>
    <t>И-Монгол Академи</t>
  </si>
  <si>
    <t>Цахим хөгжил, инновац, харилцаа холбооны яам</t>
  </si>
  <si>
    <t>Үндэсний дата төв /ЦХИХХС/</t>
  </si>
  <si>
    <t>Бүх нийтийн үйлчилгээний үүргийн сан /ЦХИХХС/</t>
  </si>
  <si>
    <t>Цахим хөгжил, инновац, харилцаа холбооны ХО-ИЗ</t>
  </si>
  <si>
    <t>Төрийн үйлчилгээг зохицуулах газар</t>
  </si>
  <si>
    <t>Кибер аюулгүй байдлын зөвлөлийн ажлын алба</t>
  </si>
  <si>
    <t>Өргөн нэвтрүүлэг хөгжүүлэх сан</t>
  </si>
  <si>
    <t>Кибер  халдлага, зөрчилтэй тэмцэх нийтийн төв  УТҮГ</t>
  </si>
  <si>
    <t>ШҮҮХИЙН САХИЛГЫН ХОРООНЫ ДАРГА</t>
  </si>
  <si>
    <t>Шүүхийн сахилгын хороо</t>
  </si>
  <si>
    <t>Шүүхийн сахилгын хорооны ХО-ИЗ</t>
  </si>
  <si>
    <t>МОНГОЛ УЛСЫН САЙД, ОЛИМП, НИЙТИЙН БИЕИЙН ТАМИР, СПОРТЫН ҮНДЭСНИЙ ХОРООНЫ ДАРГА</t>
  </si>
  <si>
    <t>БТСГ - УБ, Баянгол дүүргийн биеийн тамир, спортын газар</t>
  </si>
  <si>
    <t>БТСГ - УБ, Баянзүрх дүүргийн биеийн тамир, спортын газар</t>
  </si>
  <si>
    <t>БТСГ - УБ, Сонгино хайрхан дүүргийн биеийн тамир, спортын газар</t>
  </si>
  <si>
    <t>БТСГ - УБ, Чингэлтэй дүүргийн биеийн тамир, спортын газар</t>
  </si>
  <si>
    <t>БТСГ - УБ, Багануур дүүргийн биеийн тамир, спортын газар</t>
  </si>
  <si>
    <t>БТСГ - УБ, Сүхбаатар дүүргийн биеийн тамир, спортын газар</t>
  </si>
  <si>
    <t>БТСГ - УБ, Хан-Уул дүүргийн биеийн тамир, спортын газар</t>
  </si>
  <si>
    <t>БТСГ - УБ, Багахангай дүүргийн биеийн тамир, спортын газар</t>
  </si>
  <si>
    <t>БТСГ - УБ, Налайх дүүргийн биеийн тамир, спортын газар</t>
  </si>
  <si>
    <t>МОНГОЛ УЛСЫН САЙД, БООМТЫН СЭРГЭЛТИЙН ҮНДЭСНИЙ ХОРООНЫ ДАРГА</t>
  </si>
  <si>
    <t>Боомтын сэргэлтийн үндэсний хорооны даргын ХО, ИЗ</t>
  </si>
  <si>
    <t>МОНГОЛ УЛСЫН САЙД, 20 МИНУТЫН ХОТ ҮНДЭСНИЙ ХОРООНЫ ДАРГА</t>
  </si>
  <si>
    <t>Монгол улсын сайд, 20 минутын хот үндэсний хорооны ХО-ИЗ</t>
  </si>
  <si>
    <t>Хєшигийн хєндийн бїтээн байгууллатын асуудал хариуцсан захиргаа 20 мин</t>
  </si>
  <si>
    <t xml:space="preserve"> Монополын эсрэг газар</t>
  </si>
  <si>
    <t xml:space="preserve"> Төрийн худалдан авах ажиллагааны газар</t>
  </si>
  <si>
    <t xml:space="preserve"> Хөрөнгө оруулалт, худалдааны газар</t>
  </si>
  <si>
    <t>МОНГОЛ УЛСЫН САЙД, ХЯНАЛТ, ҮНЭЛГЭЭНИЙ ҮНДЭСНИЙ ХОРООНЫ ДАРГА</t>
  </si>
  <si>
    <t xml:space="preserve">  Засгийн газрын хяналтыг хэрэгжүүлэх газар</t>
  </si>
  <si>
    <t xml:space="preserve">  Хяналт, үнэлгээний үндэсний хорооны ХО-ИЗ</t>
  </si>
  <si>
    <t>ГАДААД ЗЭЭЛ, ТУСЛАМЖИЙН ХӨРӨНГӨӨР 2025 ОНД ХЭРЭГЖҮҮЛЭХ ТӨСӨЛ, АРГА ХЭМЖЭЭНИЙ ЖАГСААЛТ</t>
  </si>
  <si>
    <t>Хавсралт №14</t>
  </si>
  <si>
    <t>Гадаад зээл</t>
  </si>
  <si>
    <t>Гадаад тусламж</t>
  </si>
  <si>
    <t xml:space="preserve">Архивын ерөнхий газрын цогцолбор барилгын тоног төхөөрөмж, техник хэрэгслийн хангалт төсөл </t>
  </si>
  <si>
    <t xml:space="preserve">Улаанбаатар хотын төв цэвэрлэх байгууламжийг шинээр барих </t>
  </si>
  <si>
    <t xml:space="preserve">1008 айлын түр суурьшуулах орон сууцын төсөл (БНХАУ-ын тусламжын төсөл) </t>
  </si>
  <si>
    <t xml:space="preserve">Бүс нутгийн авто замыг хөгжүүлэх, засвар арчлалтын төсөл </t>
  </si>
  <si>
    <t xml:space="preserve">Бүс нутгийн авто замыг хөгжүүлэх, засвар арчлалтын төсөл -2 </t>
  </si>
  <si>
    <t xml:space="preserve">Өндөрхаан нисэх онгоцны буудлыг шинэчлэх төсөл </t>
  </si>
  <si>
    <t xml:space="preserve">Хүнсний ногооны тариалалт, усалгаатай газар тариаланг дэмжих төсөл </t>
  </si>
  <si>
    <t xml:space="preserve">Эрдэнэбүрэнгийн усан цахилгаан станц </t>
  </si>
  <si>
    <t xml:space="preserve">Эрдэнэт хотын хатуу хог хаягдлыг боловсруулах байгууламжийг шинэчлэх төсөл </t>
  </si>
  <si>
    <t xml:space="preserve">Улаанбаатар хотын хатуу хог хаягдлыг боловсруулах байгууламжийг шинэчлэх төсөл /ЕСБХБ-ны тусламж/ </t>
  </si>
  <si>
    <t xml:space="preserve">Улаанбаатар хотын хатуу хог хаягдлыг боловсруулах байгууламжийг шинэчлэх төсөл /ЕСБХБ-ны зээл/ </t>
  </si>
  <si>
    <t>Баруун бөсийн босоо тэнхлэгийн авто замыг хөгжүүлэх 2 дахь шатны төслийн нэгж (PIU) -/ТҮҮАЗ/</t>
  </si>
  <si>
    <t>Эдийн засгийн чөлөөт бүсийг хөгжүүлэх төсөл</t>
  </si>
  <si>
    <t>Эмзэг бүлгийн иргэдийн эрүүл мэндийн тусламж үйлчилгээний хүртээмжийг сайжруулах хөрөнгө оруулалтын хөтөлбөрийн 1 дэх үе шатны төсөл 3844 ТҮҮАЗ</t>
  </si>
  <si>
    <t>Онцгой байдлын їеийн дэмжлэг болон хєдєлмєр эрхлэлтийн тєсєл ТХНэгж</t>
  </si>
  <si>
    <t>Эдийн засгийн хамтын ажиллагааны бүс хөгжүүлэх төсөл  - ТҮҮАЗ</t>
  </si>
  <si>
    <t>Тэгш хамруулах боловсролыг дэмжих тєсєл</t>
  </si>
  <si>
    <t>УБ хотын тєлбєрийн чадварт нийцсэн ногоон орон сууц ба дасан зохицох чадвар бїхий хотын шинэчлэл тєсєл /ТХН/</t>
  </si>
  <si>
    <t>Цар тахлын їед хариу арга хэмжээ авах нийгмийн хамгааллын тєсєл-2 ТХН</t>
  </si>
  <si>
    <t>УБ хотын хатуу хог хаягдлын байгууламжийг шинэчлэх тєсєл - TХНэгж</t>
  </si>
  <si>
    <t>Цар тахлын эсрэг шуурхай арга хэмжээ авах тєсєл  - ТХН</t>
  </si>
  <si>
    <t>Улаанбаатар хотын тогтвортой авто зам, тээвэр тєсєл - ТХН</t>
  </si>
  <si>
    <t>Тэгш боломжийг бїрдїїлэх замаар суралцахуйг дэмжих тєсєл</t>
  </si>
  <si>
    <t>Улаанбаатар хотын тєлбєрийн чадварт нийцсэн ногоон орон сууц ба дасан зохицох чадвар бїхий хотын шинэчлэл тєсєл -ХБ /УАНСан/</t>
  </si>
  <si>
    <t>Улаанбаатар хотын гэр хорооллыг хєгжїїлэх, хєрєнгє оруулалтыг дэмжих тєсєл 83873</t>
  </si>
  <si>
    <t>Улаанбаатар хотын орлогод нийцсэн ногоог орон сууц ба дасан зохицох чадвар бїхий хотын шинэчлэл тєсєл ТХН-ХБанк</t>
  </si>
  <si>
    <t>УБ хотын гэр хорооллыг хєгжїїлэх хєрєнгє оруулалтыг дэмжих хєтєлбєр-3  MON-3947</t>
  </si>
  <si>
    <t>УБ-Дархан чиглэлд нэмэлт 2 эгнээ зам барих тєсєл - ТХН</t>
  </si>
  <si>
    <t>Ухаалаг засаг тєсєл-II /ТХН/</t>
  </si>
  <si>
    <t xml:space="preserve"> УБ хотын тогтвортой авто зам, тээвэр төсөл-тусламж</t>
  </si>
  <si>
    <t xml:space="preserve"> Үндэсний урлагийн их театр барих төсөл /тусламж/</t>
  </si>
  <si>
    <t xml:space="preserve"> Чойр-Сайншандын 220 кВт-ын ЦДАШ дэд станц барих төсөл /тусламж/</t>
  </si>
  <si>
    <t xml:space="preserve"> МУ-ын тээврийн холболт болон логистикийг сайжруулах тєсєл-ТХН</t>
  </si>
  <si>
    <t xml:space="preserve"> Сэргээгдэх эрчим хїчний халаалтын системийн туршилтын тєсєл-ТХН</t>
  </si>
  <si>
    <t xml:space="preserve">  Аймаг, сумын бїсчилсэн, ногоон хєгжлийн хєрєнгє оруулалтын хєтєлбєр -I шат /4307/-ТХН</t>
  </si>
  <si>
    <t xml:space="preserve">  Эрдэнэт хотын гамшигт тэсвэртэй байдал тєсєл-ТХН</t>
  </si>
  <si>
    <t xml:space="preserve">  Аймаг, сумын бүсчилсэн, ногоон хөгжлийн хөрөнгө оруулалтын хөтөлбөр -I шат /0885-тусламж/</t>
  </si>
  <si>
    <t xml:space="preserve">  Аймаг, сумын бүсчилсэн, ногоон хөгжлийн хөрөнгө оруулалтын хөтөлбөр -I шат /0886-тусламж/</t>
  </si>
  <si>
    <t xml:space="preserve">  Хилийн үр бүтээмжийг сайжруулж тогтвортой худалдааг дэмжих төсөл /4420/</t>
  </si>
  <si>
    <t xml:space="preserve">  Хилийн үр бүтээмжийг сайжруулж тогтвортой худалдааг дэмжих төсөл /тусламж/</t>
  </si>
  <si>
    <t xml:space="preserve">  Онцгой байдлын ерөнхий газрын агаараас аврах ангид нэмэлт сургалт явуулах төсөл</t>
  </si>
  <si>
    <t xml:space="preserve">  Монгол Улсын Онцгой байдлын байгууллагад гал түймэр унтраах тусгай зориулалтын автомашин нийлүүлэх төсөл</t>
  </si>
  <si>
    <t xml:space="preserve">  Хилийн їр бїтээмжийг сайжруулж, тогтвортой худалдааг дэмжих тєсєл-ТХН</t>
  </si>
  <si>
    <t>УБ хотын гэр хорооллыг хєгжїїлэх хєрєнгє оруулалтыг дэмжих хєтєлбєр-3/ 3947-ТХН/</t>
  </si>
  <si>
    <t xml:space="preserve">   Улаанбаатар-Шинэ Хархорум хот чиглэлийн 291.3 км автозамыг 4 эгнээ болгон өргөтгөн, шинэчлэх төсөл</t>
  </si>
  <si>
    <t xml:space="preserve">   Бүсүүдэд эрүүл мэндийн төв барих төсөл</t>
  </si>
  <si>
    <t xml:space="preserve">   УБ хотын үерийн эрсдэлийг бууруулах, бохир усны шугам хоолойг шуудуу ухалгүйгээр доторлох, шинэчлэх технологийг нэвтрүүлэх төсөл</t>
  </si>
  <si>
    <t xml:space="preserve">    Хууль зүй, дотоод хэргийн яамны харьяа төрийн тусгай байгууллагуудын харилцаа, холбооны систем, тоног төхөөрөмжүүдийг шинэчлэх төсөл</t>
  </si>
  <si>
    <t xml:space="preserve">    Байдрагийн усан цахилгаан станц барих төсөл</t>
  </si>
  <si>
    <t xml:space="preserve">    Аймаг, сумын бүсчилсэн ногоон хөгжлийн хөрөнгө оруулалтын хөтөлбөр /2, 3-р үе шат/</t>
  </si>
  <si>
    <t xml:space="preserve">    Ногоон, өрсөлдөх чадвартай хөдөө аж ахуй төсөл</t>
  </si>
  <si>
    <t xml:space="preserve">    Зах зээл ба бэлчээрийн удирдлагын хөгжил төслийн нэмэлт санхүүжилт -II</t>
  </si>
  <si>
    <t xml:space="preserve">    Дулааны гуравдугаар цахилгаан станц өргөтгөх төсөл</t>
  </si>
  <si>
    <t xml:space="preserve">    Зүрх судасны үндэсний төв байгуулах төсөл</t>
  </si>
  <si>
    <t xml:space="preserve">    Төвийн бүсийн цахилгаан дамжуулах, түгээх сүлжээний үр ашгийг дээшлүүлэх төсөл -2</t>
  </si>
  <si>
    <t xml:space="preserve">    Бүс нутгийн авто замыг хөгжүүлэх, засвар арчлалтын төсөл - 3 /4343/</t>
  </si>
  <si>
    <t xml:space="preserve">    Дархан-Уул аймгийн Нэгдсэн эмнэлэг барих төсөл-Тусламж</t>
  </si>
  <si>
    <t xml:space="preserve">    Бүс нутгийн авто замыг хөгжүүлэх, засвар арчлалтын төсөл - 3 /4342/ ТХН</t>
  </si>
  <si>
    <t xml:space="preserve">    Хавдрын урьдчилан сэргийлэлт, эрт илрүүлгийн үндэсний сүлжээ байгуулах төсөл</t>
  </si>
  <si>
    <t xml:space="preserve">    Ногоон-Улаанбаатар орон сууц төсөл /ТХН/</t>
  </si>
  <si>
    <t xml:space="preserve">    Цахим хоршоо тєсєл</t>
  </si>
  <si>
    <t xml:space="preserve">    Цахим хоршоо тєсєл-ТХН</t>
  </si>
  <si>
    <t xml:space="preserve">    Эрдэнэт хотын гамшигт тэсвэртэй байдал тєсєл /тусламж/</t>
  </si>
  <si>
    <t>МОНГОЛ УЛСЫН 2025 ОНЫ НЭГДСЭН ТӨСВИЙН ЗАРЛАГЫН ТӨСӨЛ</t>
  </si>
  <si>
    <t>Хавсралт №15</t>
  </si>
  <si>
    <t>ОРОН НУТГИЙН ТӨСӨВ</t>
  </si>
  <si>
    <t>НИЙГМИЙН ДААТГАЛЫН САНГИЙН ТӨСӨВ</t>
  </si>
  <si>
    <t>ЭМД-ын САНГИЙН ТӨСӨВ</t>
  </si>
  <si>
    <t>Гадаад зээл, тусламжаас</t>
  </si>
  <si>
    <t>. 9.</t>
  </si>
  <si>
    <t>. 9 - 88 .</t>
  </si>
  <si>
    <t xml:space="preserve">       НИЙТ ЗАРЛАГА ба ЦЭВЭР ЗЭЭЛИЙН ДҮН</t>
  </si>
  <si>
    <t xml:space="preserve">               УРСГАЛ ЗАРДАЛ</t>
  </si>
  <si>
    <t xml:space="preserve">                               БАРАА, ҮЙЛЧИЛГЭЭНИЙ ЗАРДАЛ</t>
  </si>
  <si>
    <t xml:space="preserve">                                    Цалин, хөлс болон нэмэгдэл урамшил</t>
  </si>
  <si>
    <t xml:space="preserve">                                              Үндсэн цалин</t>
  </si>
  <si>
    <t xml:space="preserve">                                              Нэмэгдэл</t>
  </si>
  <si>
    <t xml:space="preserve">                                              Унаа хоолны Хөнгөлөлт</t>
  </si>
  <si>
    <t xml:space="preserve">                                              Урамшуулал</t>
  </si>
  <si>
    <t xml:space="preserve">                                              Гэрээт ажлын цалин</t>
  </si>
  <si>
    <t xml:space="preserve">                                    Ажил олгогчоос нийгмийн даатгалд төлөх шимтгэл</t>
  </si>
  <si>
    <t xml:space="preserve">                                              Тэтгэврийн даатгал</t>
  </si>
  <si>
    <t xml:space="preserve">                                              Тэтгэмжийн даатгал</t>
  </si>
  <si>
    <t xml:space="preserve">                                              ҮОМШ-ний даатгал</t>
  </si>
  <si>
    <t xml:space="preserve">                                              Ажилгүйдлийн даатгал</t>
  </si>
  <si>
    <t xml:space="preserve">                                              Эрүүл мэндийн даатгал</t>
  </si>
  <si>
    <t xml:space="preserve">                                    Байр ашиглалттай холбоотой тогтмол зардал</t>
  </si>
  <si>
    <t xml:space="preserve">                                              Гэрэл, цахилгаан</t>
  </si>
  <si>
    <t xml:space="preserve">                                              Түлш, халаалт</t>
  </si>
  <si>
    <t xml:space="preserve">                                              Цэвэр, бохир ус</t>
  </si>
  <si>
    <t xml:space="preserve">                                              Байрны түрээс</t>
  </si>
  <si>
    <t xml:space="preserve">                                    Хангамж, бараа материалын зардал</t>
  </si>
  <si>
    <t xml:space="preserve">                                              Бичиг хэрэг</t>
  </si>
  <si>
    <t xml:space="preserve">                                              Тээвэр, шатахуун</t>
  </si>
  <si>
    <t xml:space="preserve">                                              Шуудан, холбоо, интернэтийн төлбөр</t>
  </si>
  <si>
    <t xml:space="preserve">                                              Ном, хэвлэл</t>
  </si>
  <si>
    <t xml:space="preserve">                                              Хог хаягдал зайлуулах, хортон мэрэгчдийн устгал, ариутгал</t>
  </si>
  <si>
    <t xml:space="preserve">                                              Бага үнэтэй, түргэн элэгдэх, ахуйн эд зүйлс</t>
  </si>
  <si>
    <t xml:space="preserve">                                    Нормативт зардал</t>
  </si>
  <si>
    <t xml:space="preserve">                                              Эм, бэлдмэл, эмнэлгийн хэрэгсэл</t>
  </si>
  <si>
    <t xml:space="preserve">                                              Хоол, хүнс</t>
  </si>
  <si>
    <t xml:space="preserve">                                              Нормын хувцас, зөөлөн эдлэл</t>
  </si>
  <si>
    <t xml:space="preserve">                                    Эд хогшил, урсгал засварын зардал</t>
  </si>
  <si>
    <t xml:space="preserve">                                              Багаж, техник, хэрэгсэл</t>
  </si>
  <si>
    <t xml:space="preserve">                                              Тавилга</t>
  </si>
  <si>
    <t xml:space="preserve">                                              Хөдөлмөр хамгааллын хэрэглэл</t>
  </si>
  <si>
    <t xml:space="preserve">                                              Урсгал засвар</t>
  </si>
  <si>
    <t xml:space="preserve">                                    Томилолт, зочны зардал</t>
  </si>
  <si>
    <t xml:space="preserve">                                              Гадаад албан томилолт</t>
  </si>
  <si>
    <t xml:space="preserve">                                              Дотоод албан томилолт</t>
  </si>
  <si>
    <t xml:space="preserve">                                              Зочин төлөөлөгч хүлээн авах</t>
  </si>
  <si>
    <t xml:space="preserve">                                    Бусдаар гүйцэтгүүлсэн ажил, үйлчилгээний төлбөр, хураамж</t>
  </si>
  <si>
    <t xml:space="preserve">                                              Бусдаар гүйцэтгүүлсэн ажил, үйлчилгээний төлбөр, хураамж</t>
  </si>
  <si>
    <t xml:space="preserve">                                              Аудит, баталгаажуулалт, зэрэглэл тогтоох</t>
  </si>
  <si>
    <t xml:space="preserve">                                              Даатгалын үйлчилгээ</t>
  </si>
  <si>
    <t xml:space="preserve">                                              Тээврийн хэрэгслийн татвар</t>
  </si>
  <si>
    <t xml:space="preserve">                                              Тээврийн хэрэгслийн оношлогоо</t>
  </si>
  <si>
    <t xml:space="preserve">                                              Мэдээллийн технологийн үйлчилгээ</t>
  </si>
  <si>
    <t xml:space="preserve">                                              Газрын төлбөр</t>
  </si>
  <si>
    <t xml:space="preserve">                                              Банк, санхүүгийн байгууллагын үйлчилгээний хураамж</t>
  </si>
  <si>
    <t xml:space="preserve">                                              Улсын мэдээллийн маягт хэвлэх, бэлтгэх</t>
  </si>
  <si>
    <t xml:space="preserve">                                    Бараа үйлчилгээний бусад зардал</t>
  </si>
  <si>
    <t xml:space="preserve">                                              Бараа үйлчилгээний бусад зардал</t>
  </si>
  <si>
    <t xml:space="preserve">                                              Хичээл үйлдвэрлэлийн дадлага хийх</t>
  </si>
  <si>
    <t xml:space="preserve">                               ХҮҮ</t>
  </si>
  <si>
    <t xml:space="preserve">                                    Гадаадын зээлийн үйлчилгээний төлбөр</t>
  </si>
  <si>
    <t xml:space="preserve">                                              Гадаадын зээлийн үйлчилгээний төлбөр</t>
  </si>
  <si>
    <t xml:space="preserve">                                    Дотоодын зээлийн үйлчилгээний төлбөр</t>
  </si>
  <si>
    <t xml:space="preserve">                                              Дотоодын зээлийн үйлчилгээний төлбөр</t>
  </si>
  <si>
    <t xml:space="preserve">                               ТАТААС</t>
  </si>
  <si>
    <t xml:space="preserve">                                    Төрийн өмчит байгууллагад олгох татаас</t>
  </si>
  <si>
    <t xml:space="preserve">                                              Төрийн өмчит байгууллагад олгох татаас</t>
  </si>
  <si>
    <t xml:space="preserve">                                    Хувийн хэвшлийн байгууллагад олгох татаас</t>
  </si>
  <si>
    <t xml:space="preserve">                                              Хувийн хэвшлийн байгууллагад олгох татаас</t>
  </si>
  <si>
    <t xml:space="preserve">                               УРСГАЛ ШИЛЖҮҮЛЭГ</t>
  </si>
  <si>
    <t xml:space="preserve">                                    Засгийн газрын урсгал шилжүүлэг</t>
  </si>
  <si>
    <t xml:space="preserve">                                              Засгийн газрын дотоод шилжүүлэг</t>
  </si>
  <si>
    <t xml:space="preserve">                                              Засгийн газрын гадаад шилжүүлэг</t>
  </si>
  <si>
    <t xml:space="preserve">                                    Бусад урсгал шилжүүлэг</t>
  </si>
  <si>
    <t xml:space="preserve">                                              Нийгмийн даатгалын тэтгэвэр тэтгэмж</t>
  </si>
  <si>
    <t xml:space="preserve">                                              Нийгмийн халамжийн тэтгэвэр, тэтгэмж</t>
  </si>
  <si>
    <t xml:space="preserve">                                              Ажил олгогчоос олгох тэтгэмж, урамшуулал</t>
  </si>
  <si>
    <t xml:space="preserve">                                              Төрөөс иргэдэд олгох тэтгэмж, урамшуулал</t>
  </si>
  <si>
    <t xml:space="preserve">                                              Ээлжийн амралтаар нутаг явах унааны хөнгөлөлт</t>
  </si>
  <si>
    <t xml:space="preserve">                                              Тэтгэвэрт гарахад олгох нэг удаагийн мөнгөн тэтгэмж</t>
  </si>
  <si>
    <t xml:space="preserve">                                              Хөдөө орон нутагт тогтвор суурьшилтай ажилласан албан хаагчдад төрөөс үзүүлэх дэмжлэг</t>
  </si>
  <si>
    <t xml:space="preserve">                                              Нэг удаагийн тэтгэмж, шагнал урамшуулал</t>
  </si>
  <si>
    <t xml:space="preserve">                                              Бүтцийн өөрчлөлтөөр чөлөөлөгдсөн албан хаагчид олгох тэтгэмж</t>
  </si>
  <si>
    <t xml:space="preserve">                          ХӨРӨНГИЙН ЗАРДАЛ</t>
  </si>
  <si>
    <t xml:space="preserve">                                              Барилга байгууламж</t>
  </si>
  <si>
    <t xml:space="preserve">                                              Их засвар</t>
  </si>
  <si>
    <t xml:space="preserve">                                              Тоног төхөөрөмж</t>
  </si>
  <si>
    <t xml:space="preserve">                                              Бусад хөрөнгө</t>
  </si>
  <si>
    <t xml:space="preserve">                                              Стратегийн нөөц хөрөнгө</t>
  </si>
  <si>
    <t xml:space="preserve">                                              Төсвөөс эргэн төлөгдөх хөрөнгө оруулалт</t>
  </si>
  <si>
    <t xml:space="preserve">                          ЭPГЭЖ ТӨЛӨГДӨХ ТӨЛБӨРИЙГ ХАССАН ЦЭВЭР ЗЭЭЛ</t>
  </si>
  <si>
    <t xml:space="preserve">                                              Эргэж төлөгдөх зээл</t>
  </si>
  <si>
    <t xml:space="preserve">                                              Гадаадын санхүүгийн зах зээлээс санхүүжих</t>
  </si>
  <si>
    <t xml:space="preserve">                               Гадаадын төслийн зээлээс санхүүжих :</t>
  </si>
  <si>
    <t xml:space="preserve">                                              Гадаадын төслийн зээлээс санхүүжих :</t>
  </si>
  <si>
    <t xml:space="preserve">                     ЗАРДЛЫГ САНХҮҮЖҮҮЛЭХ ЭХ ҮҮСВЭР</t>
  </si>
  <si>
    <t xml:space="preserve">                          Улсын төсвөөс санхүүжих</t>
  </si>
  <si>
    <t xml:space="preserve">                                              Улсын төсвөөс санхүүжих</t>
  </si>
  <si>
    <t xml:space="preserve">                                              Засгийн газрын тусгай сангаас санхүүжих</t>
  </si>
  <si>
    <t xml:space="preserve">                                              Тусгай зориулалтын шилжүүлгээс санхүүжих</t>
  </si>
  <si>
    <t xml:space="preserve">                                              Орон нутгийн хөгжлийн нэгдсэн сангаас санхүүжих</t>
  </si>
  <si>
    <t xml:space="preserve">                          Орон нутгийн төсвөөс санхүүжих</t>
  </si>
  <si>
    <t xml:space="preserve">                                              Орон нутгийн төсвөөс</t>
  </si>
  <si>
    <t xml:space="preserve">                                              Орон нутгийн хөгжлийн сангаас санхүүжих</t>
  </si>
  <si>
    <t xml:space="preserve">                          Нийгмийн даатгалын сангийн төсвөөс санхүүжих</t>
  </si>
  <si>
    <t xml:space="preserve">                                              Нийгмийн даатгалын сангаас санхүүжих</t>
  </si>
  <si>
    <t xml:space="preserve">                                              Эрүүл мэндийн даатгалын сангаас санхүүжих</t>
  </si>
  <si>
    <t xml:space="preserve">                          Хуримтлалын сангийн төсвөөс санхүүжих</t>
  </si>
  <si>
    <t xml:space="preserve">                                              Хүний хөгжил сангийн төсвөөс санхүүжих</t>
  </si>
  <si>
    <t xml:space="preserve">                                              Ирээдүйн өв сангийн төсвөөс санхүүжих</t>
  </si>
  <si>
    <t xml:space="preserve">                          Төсөвт байгууллагын үйл ажиллагаанаас</t>
  </si>
  <si>
    <t xml:space="preserve">                                              Үндсэн үйл ажиллагааны орлогоос санхүүжих</t>
  </si>
  <si>
    <t xml:space="preserve">                                              Туслах үйл ажиллагааны орлогоос санхүүжих</t>
  </si>
  <si>
    <t xml:space="preserve">                                              Урьд оны үлдэгдэлээс санхүүжих</t>
  </si>
  <si>
    <t xml:space="preserve">                                              Гадаадын эх үүсвэрээс санхүүжих</t>
  </si>
  <si>
    <t xml:space="preserve">                          Тусламжийн эх үүсвэрээс санхүүжих</t>
  </si>
  <si>
    <t xml:space="preserve">                                              Тусламжийн эх үүсвэрээс санхүүжих</t>
  </si>
  <si>
    <t xml:space="preserve">                          Бусад эх үүсвэр</t>
  </si>
  <si>
    <t xml:space="preserve">                                              Төсөв болон дамжуулан зээлдүүлсэн зээлээс эргэж төлөгдөх</t>
  </si>
  <si>
    <t xml:space="preserve">                          Хөгжлийн банкны эх үүсвэрээс санхүүжих</t>
  </si>
  <si>
    <t xml:space="preserve">                                              Хөгжлийн банкны эх үүсвэрээс санхүүжих</t>
  </si>
  <si>
    <t xml:space="preserve">                     ТӨСВИЙН БУСАД МЭДЭЭЛЛИЙН АНГИЛАЛ</t>
  </si>
  <si>
    <t xml:space="preserve">                          БАЙГУУЛЛАГЫН ТОО</t>
  </si>
  <si>
    <t xml:space="preserve">                                              Төсвийн байгууллага</t>
  </si>
  <si>
    <t xml:space="preserve">                                              Төсвөөс гадуур байгууллага</t>
  </si>
  <si>
    <t xml:space="preserve">                          АЖИЛЛАГСАДЫН ТОО</t>
  </si>
  <si>
    <t xml:space="preserve">                                              Удирдах ажилтан</t>
  </si>
  <si>
    <t xml:space="preserve">                                              Гүйцэтгэх ажилтан</t>
  </si>
  <si>
    <t xml:space="preserve">                                              Үйлчлэх ажилтан</t>
  </si>
  <si>
    <t xml:space="preserve">                                              Гэрээт ажилтан</t>
  </si>
  <si>
    <t xml:space="preserve">                          СУPАЛЦАГЧДЫН ТОО  ( жилийн дундажааp )</t>
  </si>
  <si>
    <t xml:space="preserve">                               Еpөнхий боловсpолын суpгуульд суpалцагчид</t>
  </si>
  <si>
    <t xml:space="preserve">                                              Төрийн өмчит ЕБС</t>
  </si>
  <si>
    <t xml:space="preserve">                                              Хувийн өмчит СӨБ байгууллага</t>
  </si>
  <si>
    <t xml:space="preserve">                               Сургуулийн өмнөх боловсролын байгууллага</t>
  </si>
  <si>
    <t xml:space="preserve">                                              Төрийн өмчит СӨБ байгууллага</t>
  </si>
  <si>
    <t xml:space="preserve">                               Мэргэжлийн сургалт, үйлдвэрлэлийн төв</t>
  </si>
  <si>
    <t xml:space="preserve">                                              Төрийн өмчит МСҮТ</t>
  </si>
  <si>
    <t xml:space="preserve">                                              Хувийн МСҮТ</t>
  </si>
  <si>
    <t xml:space="preserve">                      ОРОН ТООНЫ МЭДЭЭЛЭЛ</t>
  </si>
  <si>
    <t xml:space="preserve">                                          Төрийн захиргааны албан хаагч (ТЗ)</t>
  </si>
  <si>
    <t xml:space="preserve">                                          Төрийн тусгай албан хаагч (ТТ)</t>
  </si>
  <si>
    <t xml:space="preserve">                                          Ажлын албаны албан хаагч (АА)</t>
  </si>
  <si>
    <t xml:space="preserve">                                          СӨБ болон бага, дунд боловсролын албан хаагч (ТҮБД)</t>
  </si>
  <si>
    <t xml:space="preserve">                                          ШУ-ны салбарын төрийн үйлчилгээний албан хаагч (ТҮШУ)</t>
  </si>
  <si>
    <t xml:space="preserve">                                          Соёл урлагийн салбарын төрийн үйлчилгээний албан хаагч (ТҮСУ)</t>
  </si>
  <si>
    <t xml:space="preserve">                                          Мэргэжлийн боловсролын төрийн үйлчилгээний албан хаагч (ТҮМБ)</t>
  </si>
  <si>
    <t xml:space="preserve">                                          Эрүүл мэндийн салбарын төрийн үйлчилгээний албан хаагч (ТҮЭМ)</t>
  </si>
  <si>
    <t xml:space="preserve">                                          Төрийн үйлчилгээний бусад албан хаагч (ТҮ)</t>
  </si>
  <si>
    <t xml:space="preserve">                                          Гэрээт ажилтан</t>
  </si>
  <si>
    <t xml:space="preserve">                                          Улс төрийн албан хаагч (УТ)</t>
  </si>
  <si>
    <t xml:space="preserve">                                          Шүүгч, прокурор</t>
  </si>
  <si>
    <t xml:space="preserve">                                          Шатлалгүй цалин</t>
  </si>
  <si>
    <t>МОНГОЛ УЛСЫН 2025 ОНЫ НЭГДСЭН ТӨСВИЙН ТӨСӨЛ /Зориулалтаар/</t>
  </si>
  <si>
    <t>Хавсралт №16</t>
  </si>
  <si>
    <t>НИЙГМИЙН ДААТГАЛЫН САН</t>
  </si>
  <si>
    <t>ЭРҮҮЛ МЭНДИЙН ДААТГАЛЫН САН</t>
  </si>
  <si>
    <t>Үйл ажиллагааны урсгал зардлын ерөнхий зориулалт</t>
  </si>
  <si>
    <t xml:space="preserve">     Үндсэн үйл ажиллагааны  зардал</t>
  </si>
  <si>
    <t xml:space="preserve">     Туслах үйл ажиллагааны зардал</t>
  </si>
  <si>
    <t xml:space="preserve">     Гэрээгээр гүйцэтгүүлэх ажил, үйлчилгээ</t>
  </si>
  <si>
    <t xml:space="preserve">     Гадаад зээлээр хэрэгжүүлэх ажил, үйлчилгээ</t>
  </si>
  <si>
    <t xml:space="preserve">     Гадаад тусламжаар гүйцэтгэх ажил, үйлчилгээ</t>
  </si>
  <si>
    <t xml:space="preserve">     Баг, хорооны үйл ажиллагааны зардал</t>
  </si>
  <si>
    <t xml:space="preserve">     УИХ-ын гишүүний төсөв</t>
  </si>
  <si>
    <t xml:space="preserve">     Төрийн өмчийн байгууллагуудын тогтмол зардал</t>
  </si>
  <si>
    <t>Бусдаар гүйцэтгүүлсэн нийтлэг ажил үйлчилгээний зардлын зориулалт</t>
  </si>
  <si>
    <t xml:space="preserve">     Мэдээлэл, сурталчилгааны зардал</t>
  </si>
  <si>
    <t xml:space="preserve">     Газрын зургийн зардал</t>
  </si>
  <si>
    <t xml:space="preserve">     Газрын хянан баталгааны зардал</t>
  </si>
  <si>
    <t xml:space="preserve">     Өмгөөлөл, хуулийн зөвлөхийн үйлчилгээний хөлс</t>
  </si>
  <si>
    <t xml:space="preserve">     Уран бүтээл хийлгэх</t>
  </si>
  <si>
    <t xml:space="preserve">     Эрдэм шинжилгээ, судалгааны ажил</t>
  </si>
  <si>
    <t xml:space="preserve">     Улсын зэрэглэл тогтоох үйлчилгээ</t>
  </si>
  <si>
    <t xml:space="preserve">     Улс орноо гадаадад сурталчлах</t>
  </si>
  <si>
    <t xml:space="preserve">     Харуул, хамгаалалтын зардал</t>
  </si>
  <si>
    <t xml:space="preserve">     Холбооны суваг ашигласны хөлс</t>
  </si>
  <si>
    <t xml:space="preserve">     Зөвлөл, хороо, комиссын гишүүдийн ажлын хөлс</t>
  </si>
  <si>
    <t xml:space="preserve">     Байр ашиглалтын үйлчилгээ</t>
  </si>
  <si>
    <t xml:space="preserve">     Лабораторийн итгэмжлэл</t>
  </si>
  <si>
    <t xml:space="preserve">     Цахим хуудасны бүртгэлийн хураамж</t>
  </si>
  <si>
    <t xml:space="preserve">     Шийдвэр гүйцэтгэлийн үйлчилгээ</t>
  </si>
  <si>
    <t xml:space="preserve">     Хүүхэд харах үйлчилгээ</t>
  </si>
  <si>
    <t xml:space="preserve">     Эрсдэлийн болон НБҮ хийх</t>
  </si>
  <si>
    <t xml:space="preserve">     Хамгаалах, нөхөн сэргээх үйлчилгээний зардал</t>
  </si>
  <si>
    <t xml:space="preserve">     Урьдчилан сэргийлэх арга хэмжээний зардал</t>
  </si>
  <si>
    <t xml:space="preserve">     Хїїхдийн хєгжил, оролцоо</t>
  </si>
  <si>
    <t xml:space="preserve">     Тээврийн їйлчилгээ</t>
  </si>
  <si>
    <t>Бараа үйлчилгээний бусад нийтлэг зардлын зориулалт</t>
  </si>
  <si>
    <t xml:space="preserve">     Нэг иргэнд ногдох нормативаар тооцсон</t>
  </si>
  <si>
    <t xml:space="preserve">     Урьд оны өр</t>
  </si>
  <si>
    <t xml:space="preserve">     Биеийн тамирын уралдаан, тэмцээн</t>
  </si>
  <si>
    <t xml:space="preserve">     Төрийн байгууллага, ажилтны буруутай үйл ажиллагаанаас  үүссэн  хохирлын нөхөн төлбөр</t>
  </si>
  <si>
    <t xml:space="preserve">     Төрийн шагнал, одон, медаль</t>
  </si>
  <si>
    <t xml:space="preserve">     Цахим шилжилт арга хэмжээ</t>
  </si>
  <si>
    <t>Татаасын зориулалт</t>
  </si>
  <si>
    <t xml:space="preserve">     Нийтийн тээвэрийн алдагдалд олгох татаас</t>
  </si>
  <si>
    <t xml:space="preserve">     Хувийн хэвшлийн байгууллагад олгох татаас</t>
  </si>
  <si>
    <t xml:space="preserve">     Тэтгэврийн санд олгох татаас</t>
  </si>
  <si>
    <t xml:space="preserve">     Зээлийн хүүгийн татаас</t>
  </si>
  <si>
    <t xml:space="preserve">     Түшиц эмнэлэгт олгох татаас</t>
  </si>
  <si>
    <t xml:space="preserve">     Тусгай эмнэлэгт олгох татаас</t>
  </si>
  <si>
    <t xml:space="preserve">     Улсын тєсєвт їйлдвэрийн газарт олгох татаас</t>
  </si>
  <si>
    <t xml:space="preserve">     Шєнийн тарифын хєнгєлєлт</t>
  </si>
  <si>
    <t xml:space="preserve">    Эрчим хїчний шилжилт</t>
  </si>
  <si>
    <t>Засгийн газрын дотоод болон гадаад  шилжүүлгийн зориулалт</t>
  </si>
  <si>
    <t xml:space="preserve">     Санхүүгийн дэмжлэг</t>
  </si>
  <si>
    <t xml:space="preserve">     Орон нутгийн хөгжлийн санд олгох орлогын шилжүүлэг</t>
  </si>
  <si>
    <t xml:space="preserve">     Дээд шатны төсөвт төвлөрүүлэх орлого</t>
  </si>
  <si>
    <t xml:space="preserve">     Үндэсний олон нийтийн мэдээллийн  үйл ажиллагааг дэмжих</t>
  </si>
  <si>
    <t xml:space="preserve">     Гадаадын болон олон улсын байгууллагын гишүүнчлэлийн хураамж</t>
  </si>
  <si>
    <t xml:space="preserve">     Олон улсын валютын сан дахь МУ-ын хувь оролцоог нэмэгдїїлэх</t>
  </si>
  <si>
    <t xml:space="preserve">     Эрїїл мэндийн байгууллагад олгох тусламж їйлчилгээний санхїїжилт</t>
  </si>
  <si>
    <t xml:space="preserve">     Хувийн эмнэлгїїдэд олгох ТЇ санхїїжилт</t>
  </si>
  <si>
    <t>Нийгмийн даатгалын шилжүүлгийн зориулалт</t>
  </si>
  <si>
    <t xml:space="preserve">     Өндөр насны тэтгэвэр</t>
  </si>
  <si>
    <t xml:space="preserve">     Тахир дутуугийн тэтгэвэр</t>
  </si>
  <si>
    <t xml:space="preserve">     Тэжээгчээ алдсаны тэтгэвэр</t>
  </si>
  <si>
    <t xml:space="preserve">     Цэргийн тэтгэвэр</t>
  </si>
  <si>
    <t xml:space="preserve">     Хөдөлмөрийн чавдар түр алдсаны тэтгэмж</t>
  </si>
  <si>
    <t xml:space="preserve">     Оршуулгын тэтгэмж</t>
  </si>
  <si>
    <t xml:space="preserve">     Жирэмсэн, амаржсан эхийн тэтгэмж</t>
  </si>
  <si>
    <t xml:space="preserve">     Үйлдвэрийн осол мэргэжлээс шалтгаалах өвчний тэтгэвэр, тэтгэмж</t>
  </si>
  <si>
    <t xml:space="preserve">     Ажилгүйдлийн тэтгэмж</t>
  </si>
  <si>
    <t xml:space="preserve">     НДШ-ийн илүү төлөлтийн буцаан олголт</t>
  </si>
  <si>
    <t xml:space="preserve">     Нийгмийн даатгалын бусад</t>
  </si>
  <si>
    <t xml:space="preserve">     ҮОМШӨ-ний эмчилгээ сувилгаа</t>
  </si>
  <si>
    <t xml:space="preserve">     ҮОМШӨ-өөс урьдчилан сэргийлэх арга хэмжээ</t>
  </si>
  <si>
    <t xml:space="preserve">     Эхчүүдийн нийгмийн даатгалын шимтгэл</t>
  </si>
  <si>
    <t>Нийгмийн халамжийн шилжүүлгийн зориулалт</t>
  </si>
  <si>
    <t xml:space="preserve">     Халамжийн тэтгэвэр</t>
  </si>
  <si>
    <t xml:space="preserve">     Жирэмсэн болон хөхүүл эхийн тэтгэмж</t>
  </si>
  <si>
    <t xml:space="preserve">     Өндөр настан, ахмад дайчдад олгох хөнгөлөлт</t>
  </si>
  <si>
    <t xml:space="preserve">     Ахмад дайчин, алдар цолтой ахмад настанд үзүүлэх хөнгөлөлт тусламж</t>
  </si>
  <si>
    <t xml:space="preserve">     Эхийн алдар одонтой эхчүүдэд олгох мөнгөн тусламж</t>
  </si>
  <si>
    <t xml:space="preserve">     Хүүхдийн мөнгөн тэтгэмж</t>
  </si>
  <si>
    <t xml:space="preserve">     Асаргааны тэтгэмж</t>
  </si>
  <si>
    <t xml:space="preserve">     Олон нийтийн оролцоонд түшиглэсэн халамжийн үйлчилгээ</t>
  </si>
  <si>
    <t xml:space="preserve">     Амьжиргааг дэмжих мөнгөн тэтгэмж</t>
  </si>
  <si>
    <t xml:space="preserve">     Асрамжийн үйлчилгээ</t>
  </si>
  <si>
    <t xml:space="preserve">     Хүнс тэжээлийн дэмжлэг үзүүлэх үйлчилгээ</t>
  </si>
  <si>
    <t xml:space="preserve">     Хөгжлийн бэрхшээлтэй хүнд үзүүлэх тусламж, хөнгөлөлт</t>
  </si>
  <si>
    <t xml:space="preserve">     Ахмад настанд үзүүлэх үйлчилгээ, дэмжлэг, хүндэтгэл</t>
  </si>
  <si>
    <t xml:space="preserve">     Нийгмийн халамжийн бусад тэтгэмж, хөнгөлөлт</t>
  </si>
  <si>
    <t xml:space="preserve">     Насны хишиг</t>
  </si>
  <si>
    <t xml:space="preserve">     Цалинтай ээж</t>
  </si>
  <si>
    <t xml:space="preserve">     Хїн амын бїлэгт чиглэсэн арга хэмжээний зардал</t>
  </si>
  <si>
    <t xml:space="preserve">     Хєгжлийн бэрхшээлтэй хїнд їзїїлэх їйлчилгээ</t>
  </si>
  <si>
    <t>Бусад шилжүүлгийн зориулалт</t>
  </si>
  <si>
    <t xml:space="preserve">     Нөхөн олговор</t>
  </si>
  <si>
    <t xml:space="preserve">     Ажил олгогчоос олгох тэтгэмж, урамшуулал, дэмжлэг</t>
  </si>
  <si>
    <t xml:space="preserve">     Эмчилгээний төлбөр</t>
  </si>
  <si>
    <t xml:space="preserve">     Нүүлгэн шилжүүлэх зардал</t>
  </si>
  <si>
    <t xml:space="preserve">     Хуульд заасан үндэслэлээр албан хаагчид олгох нөхөн олговор</t>
  </si>
  <si>
    <t xml:space="preserve">     Төрөөс иргэдэд үзүүлэх бусад тэтгэмж, дэмжлэг</t>
  </si>
  <si>
    <t xml:space="preserve">     Сонгуулийн үр дүнгээр чөлөөлөгдсөн албан хаагчид олгох нөхөн олговор</t>
  </si>
  <si>
    <t xml:space="preserve">     Хэлмэгдэгсэд тэдний ар гэрт олгох тэтгэмж</t>
  </si>
  <si>
    <t xml:space="preserve">     Бусад тусламж, дэмжлэг</t>
  </si>
  <si>
    <t xml:space="preserve">     Төрөөс эрүүл мэндийн даатгалыг нь хариуцах иргэдийн хураамж</t>
  </si>
  <si>
    <t xml:space="preserve">     Цэргийн алба хааж байсан иргэдийн НДШ</t>
  </si>
  <si>
    <t xml:space="preserve">     Багийн ИНХ-ын даргын урамшуулал</t>
  </si>
  <si>
    <t xml:space="preserve">     Цаатан иргэдийн НДШ</t>
  </si>
  <si>
    <t xml:space="preserve">     Ерөнхийлөгч асанд хуулийн дагуу олгох цалин</t>
  </si>
  <si>
    <t>Хөрөнгийн зардлын зориулалт</t>
  </si>
  <si>
    <t xml:space="preserve">     Авто зам, гүүрийн байгууламж</t>
  </si>
  <si>
    <t xml:space="preserve">     Геологи хайгуул, судалгаа</t>
  </si>
  <si>
    <t xml:space="preserve">     Бусад</t>
  </si>
  <si>
    <t xml:space="preserve">     Концессоор хэрэгжүүлсэн төсөл арга хэмжээ</t>
  </si>
  <si>
    <t>Ангилагдаагүй нөөцийн зориулалт</t>
  </si>
  <si>
    <t xml:space="preserve">     Засгийн газрын нөөц хөрөнгө</t>
  </si>
  <si>
    <t xml:space="preserve">     Орон нутгийн нөөц хөрөнгө</t>
  </si>
  <si>
    <t>Хувь эзэмшил, санхүүгийн хөрөнгө оруулалтын зориулалт</t>
  </si>
  <si>
    <t xml:space="preserve">     Дүрмийн сан</t>
  </si>
  <si>
    <t>Нөөц хөрөнгийн зориулалт</t>
  </si>
  <si>
    <t xml:space="preserve">     Хүнс барааны нөөц</t>
  </si>
  <si>
    <t xml:space="preserve">     Шатахууны нөөц</t>
  </si>
  <si>
    <t xml:space="preserve">     Машин техникийн нөөц</t>
  </si>
  <si>
    <t xml:space="preserve">     Өвс, тэжээлийн нөөц</t>
  </si>
  <si>
    <t xml:space="preserve">     Үрийн нөөц</t>
  </si>
  <si>
    <t xml:space="preserve">     Улсын нөөцийн барааны сэлгэлт, бүрдүүлэлт</t>
  </si>
  <si>
    <t>Зээл, өрийн үйлчилгээ</t>
  </si>
  <si>
    <t xml:space="preserve">     Дамжуулан зээлдүүлсэн зээл</t>
  </si>
  <si>
    <t xml:space="preserve">     Дотоод эх үүсвэрээс олгох зээл</t>
  </si>
  <si>
    <t xml:space="preserve">     Засгийн газрын үнэт цаас</t>
  </si>
  <si>
    <t xml:space="preserve">     Засгийн газрын зээл</t>
  </si>
  <si>
    <t xml:space="preserve">     Дамжуулан зээлийн эргэн тєлєлт</t>
  </si>
  <si>
    <t xml:space="preserve">     Орон нутгийн їнэт цаас</t>
  </si>
  <si>
    <t>Төрийн нийтлэг арга хэмжээ</t>
  </si>
  <si>
    <t xml:space="preserve">     Орон нутгийн сонгууль</t>
  </si>
  <si>
    <t xml:space="preserve">     УИХ-д суудалтай намуудад олгох дэмжлэг</t>
  </si>
  <si>
    <t xml:space="preserve">     Хүн амын тооллого</t>
  </si>
  <si>
    <t xml:space="preserve">     Өрхийн нийгэм, эдийн засгийн судалгаа</t>
  </si>
  <si>
    <t xml:space="preserve">     Ардчилсан засаглалын судалгаа</t>
  </si>
  <si>
    <t xml:space="preserve">     Мал, тэжээвэр амьтдын тооллого</t>
  </si>
  <si>
    <t xml:space="preserve">     Хэрэглээний үнийн судалгаа</t>
  </si>
  <si>
    <t xml:space="preserve">     Статистикийн бусад тооллого, судалгаа</t>
  </si>
  <si>
    <t xml:space="preserve">     Мөрийн хөтөлбөрт тусгагдсан зарим арга хэмжээг хэрэгжүүлэх</t>
  </si>
  <si>
    <t xml:space="preserve">     Төрийн албан хаагчдыг мэргэшүүлэх</t>
  </si>
  <si>
    <t xml:space="preserve">     Олон улсын хурал, зөвлөгөөн зохион байгуулах</t>
  </si>
  <si>
    <t xml:space="preserve">     Иргэний үнэмлэх хэвлэж тараах</t>
  </si>
  <si>
    <t xml:space="preserve">     Гадаадын иргэдийг албадан гаргах</t>
  </si>
  <si>
    <t xml:space="preserve">     Хагас жилийн мал тооллого</t>
  </si>
  <si>
    <t xml:space="preserve">     Малын ашиг шимийн судалгаа</t>
  </si>
  <si>
    <t xml:space="preserve">     Алслагдсан орон нутагт хүргэх шуудан, харилцаа холбооны үйлчилгээ</t>
  </si>
  <si>
    <t xml:space="preserve">     Хөрөнгө оруулагчдын харилцааг идэвхижүүлэх</t>
  </si>
  <si>
    <t xml:space="preserve">     Ахмадын сан</t>
  </si>
  <si>
    <t xml:space="preserve">     Авилгатай тэмцэх үндэсний хөтөлбөр</t>
  </si>
  <si>
    <t xml:space="preserve">     Онцгой байдлын бэлтгэл хангах</t>
  </si>
  <si>
    <t xml:space="preserve">     Нөхөн болон дахин сонгууль</t>
  </si>
  <si>
    <t xml:space="preserve">     "Нэг иргэн-нэг бүртгэл" хөтөлбөр</t>
  </si>
  <si>
    <t xml:space="preserve">     Хууль тогтоомжийг боловсруулах</t>
  </si>
  <si>
    <t xml:space="preserve">     Монголын улаан загалмай нийгэмлэгээр гэрээгээр гүйцэтгүүлэх</t>
  </si>
  <si>
    <t xml:space="preserve">     Цахим бодлогын арга хэмжээг хэрэгжүүлэх</t>
  </si>
  <si>
    <t xml:space="preserve">     Сум, багийн хөгжлийг дэмжих, чадавхижуулах хөтөлбөр</t>
  </si>
  <si>
    <t xml:space="preserve">     Эрүүдэн шүүхээс урьдчилан сэргийлэх үйл ажиллагаа</t>
  </si>
  <si>
    <t xml:space="preserve">     УИХ-д суудалгїй намуудад олгох дэмжлэг</t>
  </si>
  <si>
    <t xml:space="preserve">     Тєрийн зарим чиг їїргийг хувийн хэвшлээр гїйцэтгїїлэх</t>
  </si>
  <si>
    <t>Эрүүл мэндийн  арга хэмжээ</t>
  </si>
  <si>
    <t xml:space="preserve">     Эрүүл мэндийг дэмжих</t>
  </si>
  <si>
    <t xml:space="preserve">     Халдварт өвчнөөс урьдчилан сэргийлэх, хяналт</t>
  </si>
  <si>
    <t xml:space="preserve">     Халдварт бус өвчнөөс урьдчилан сэргийлэх, хяналт</t>
  </si>
  <si>
    <t xml:space="preserve">     Дадлагажигч эмч бэлтгэх</t>
  </si>
  <si>
    <t xml:space="preserve">     Төр хариуцах эмнэлгийн тусламж үйлчилгээ</t>
  </si>
  <si>
    <t xml:space="preserve">     Вакцинжуулалт</t>
  </si>
  <si>
    <t xml:space="preserve">     Элэг бүтэн Монгол хөтөлбөр</t>
  </si>
  <si>
    <t xml:space="preserve">     Улсын төсвөөс хариуцах эмнэлгийн тусламж, үйлчилгээний санхүүжилт</t>
  </si>
  <si>
    <t xml:space="preserve">     Нийтийн эрїїл мэндийн тандалт судалгаа</t>
  </si>
  <si>
    <t xml:space="preserve">     Эрїїл мэндийн боловсрол олгох</t>
  </si>
  <si>
    <t xml:space="preserve">     Єндєр єртєгтэй мэргэжлийн тоног тєхєєрємжийн засвар їйлчилгээ</t>
  </si>
  <si>
    <t xml:space="preserve">     Хэвтїїлэн эмчлэх тусламж, їйлчилгээ</t>
  </si>
  <si>
    <t xml:space="preserve">      Урьдчилан сэргийлэх, эрт илрїїлэг</t>
  </si>
  <si>
    <t xml:space="preserve">       Гэрээр їзїїлэх тусламж їйлчилгээ</t>
  </si>
  <si>
    <t xml:space="preserve">       Хєнгєлєлттэй эмийн зардал</t>
  </si>
  <si>
    <t xml:space="preserve">       Эрїїл мэндийн їйлчилгээний чанар, їр дїнгийн урамшуулал</t>
  </si>
  <si>
    <t xml:space="preserve">      Хавдрын эмнэлгийн зориулалтаар ашиглах обьектыг лизингээр авах тєлбєр</t>
  </si>
  <si>
    <t>Байгаль орчныг хамгаалах арга хэмжээ</t>
  </si>
  <si>
    <t xml:space="preserve">     Байгаль орчныг хамгаалах, нөхөн сэргээх</t>
  </si>
  <si>
    <t xml:space="preserve">     Ургамал хамгаалал</t>
  </si>
  <si>
    <t xml:space="preserve">     Химийн хорт бодисыг хоргүйжүүлэх арга хэмжээ</t>
  </si>
  <si>
    <t xml:space="preserve">     Агаарын бохирдлыг бууруулах</t>
  </si>
  <si>
    <t xml:space="preserve">     Ойжуулалт</t>
  </si>
  <si>
    <t xml:space="preserve">     Ус цаг уурын судалгаа, шинжилгээ</t>
  </si>
  <si>
    <t xml:space="preserve">     Мазаалай хамгаалах</t>
  </si>
  <si>
    <t>Боловсролын арга хэмжээ</t>
  </si>
  <si>
    <t xml:space="preserve">     Үдийн цай хөтөлбөр</t>
  </si>
  <si>
    <t xml:space="preserve">     Олимпиад зохион байгуулах</t>
  </si>
  <si>
    <t xml:space="preserve">     Инноваци, өндөр технологи</t>
  </si>
  <si>
    <t xml:space="preserve">     Дотуур байрны үйлчилгээ</t>
  </si>
  <si>
    <t xml:space="preserve">     Цэцэрлэгийн хүүхдийн хоол</t>
  </si>
  <si>
    <t xml:space="preserve">     МСҮТ-д суралцагсадад сар тутам олгох тэтгэлэг</t>
  </si>
  <si>
    <t xml:space="preserve">     Төрийн бус өмчийн МСҮТ-ийн суралцагсадын хувьсах зардал</t>
  </si>
  <si>
    <t xml:space="preserve">     Засгийн газрын гэрээгээр гадаадаас дотоодод суралцагчдад олгох тэтгэлэг</t>
  </si>
  <si>
    <t xml:space="preserve">     Зорилтот бүлгийн суралцагчдад олгох буцалтгүй тусламж</t>
  </si>
  <si>
    <t xml:space="preserve">     ЕБС-ийг сурах бичгээр хангах</t>
  </si>
  <si>
    <t xml:space="preserve">     Сургалтын төлбөрийн буцалтгүй тусламж, тэтгэлэг</t>
  </si>
  <si>
    <t xml:space="preserve">     Гадаад суралцагсдын зардал</t>
  </si>
  <si>
    <t xml:space="preserve">     Боловсролын байгууллагын багш, ажиллагсдын мэргэжил дээшлүүлэх</t>
  </si>
  <si>
    <t xml:space="preserve">     Багш мэргэжлээр суралцаж буй оюутан, магистрантуудад олгох сургалтын төлбөр</t>
  </si>
  <si>
    <t xml:space="preserve">     Орон нутагт хийх багшлах дадлагын тэтгэлэг</t>
  </si>
  <si>
    <t xml:space="preserve">     Боловсролын стандарт, сургалтын төлөвлөгөө, хөтөлбөрийг хэрэгжүүлэх</t>
  </si>
  <si>
    <t xml:space="preserve">     Сургалтын хэвийн үйл ажиллагааг хангах</t>
  </si>
  <si>
    <t xml:space="preserve">     Оюутны хөгжлийн зээл</t>
  </si>
  <si>
    <t xml:space="preserve">     Тусгай хэрэгцээт боловсрол</t>
  </si>
  <si>
    <t xml:space="preserve">     Сурах бичгийн түрээс</t>
  </si>
  <si>
    <t xml:space="preserve">     Зарим эрэлттэй мэргэжлээр суралцагчдад олгох тэтгэлэг</t>
  </si>
  <si>
    <t xml:space="preserve">     Гадаадад суралцагсдын зээл</t>
  </si>
  <si>
    <t xml:space="preserve">     ЗГ-н гэрээгээр гадаадад суралцагсдын тэтгэлэг</t>
  </si>
  <si>
    <t xml:space="preserve">     Ерөнхийлөгчийн нэрэмжит тэтгэлэг</t>
  </si>
  <si>
    <t xml:space="preserve">     Монгол Улсын Засгийн газрын тэтгэлэг</t>
  </si>
  <si>
    <t xml:space="preserve">     Гүйцэтгэлд суурилсан санхүүжилт</t>
  </si>
  <si>
    <t xml:space="preserve">     Монгол-Германы хамтарсан технологийн дээд сургуульд олгох татаас</t>
  </si>
  <si>
    <t xml:space="preserve">     Сургууль цэцэрлэгийн гїйцэтгэлийн їнэлгээний санхїїжилт</t>
  </si>
  <si>
    <t xml:space="preserve">     Багшийн гїйцэтгэлийн їнэлгээний санхїїжилт</t>
  </si>
  <si>
    <t xml:space="preserve">     Тоног тєхєєрємжийн нєхєн хангалтын зардал</t>
  </si>
  <si>
    <t xml:space="preserve">     Тєрийн бус ємчийн СЄБ, ЕБС-н хувьсах зардал</t>
  </si>
  <si>
    <t xml:space="preserve">     Мэргэжлийн ур чадварыг хєгжїїлэх</t>
  </si>
  <si>
    <t xml:space="preserve">     Хєгжлийн бэрхшээлтэй суралцагчид олгох буцалтнгїй тусламж</t>
  </si>
  <si>
    <t xml:space="preserve">     Орон нутгийн их, дээд сургуульд суралцагчийн сургалтын тєлбєрийн хєнгєлєлт</t>
  </si>
  <si>
    <t>Соёлын арга хэмжээ</t>
  </si>
  <si>
    <t xml:space="preserve">     Түүх, соёлын дурсгалт зүйлсийг хамгаалах</t>
  </si>
  <si>
    <t xml:space="preserve">     Соёл урлагийн олон улсын тэмцээнд тэргүүн байр эзэлсэн уран бүтээлчдийг шагнах</t>
  </si>
  <si>
    <t xml:space="preserve">     Оны шилдэг уран бүтээлч найруулагч жүжигчин зураач бүжигчдийг шагнах</t>
  </si>
  <si>
    <t xml:space="preserve">     Гадаад дотоодод зохиогдох соёл урлагын арга хэмжээ</t>
  </si>
  <si>
    <t xml:space="preserve">     Цахим соёл хөтөлбөр</t>
  </si>
  <si>
    <t xml:space="preserve">     Музейн үзмэртэй шууд харьцах албан тушаалтанд төрөөс үзүүлэх дэмжлэг</t>
  </si>
  <si>
    <t xml:space="preserve">     Монгол Улсын Олон улс дахь сурталчилгаа, мэдээллийн їндэсний хорооны їйл ажиллагааны хэрэгжилт</t>
  </si>
  <si>
    <t xml:space="preserve">     Театр, чуулгад гїйцэтгэлээр олгох санхїїжилт</t>
  </si>
  <si>
    <t xml:space="preserve">     Номын санд гїйцэтгэлээр олгох санхїїжилт</t>
  </si>
  <si>
    <t xml:space="preserve">     Музейд гїйцэтгэлээр олгох санхїїжилт</t>
  </si>
  <si>
    <t xml:space="preserve">     Соёлын тєвд гїйцэтгэлээр олгох санхїїжилт</t>
  </si>
  <si>
    <t xml:space="preserve">     Нїїдэлчин дэлхийн соёлын фестивалийг зохион байгуулах</t>
  </si>
  <si>
    <t>Биеийн тамир, спортын арга хэмжээ</t>
  </si>
  <si>
    <t xml:space="preserve">     Олон улсын тэмцээн, уралдаанд оролцох</t>
  </si>
  <si>
    <t xml:space="preserve">     Олон улсын  бусад тэмцээн уралдааны шагнал</t>
  </si>
  <si>
    <t xml:space="preserve">     Олимп ДАШТ-с медаль авсан тамирчдын урамшуулал</t>
  </si>
  <si>
    <t xml:space="preserve">     Өндөр зэрэглэлийн тамирчин, дасгалжуулагчийг дэмжих</t>
  </si>
  <si>
    <t xml:space="preserve">     Үндэсний уламжлалт спортыг дэмжих</t>
  </si>
  <si>
    <t xml:space="preserve">     Допингийн эсрэг үйл ажиллагааг дэмжих</t>
  </si>
  <si>
    <t xml:space="preserve">     Олимп, паралимпийг дэмжих їйл ажиллагаа</t>
  </si>
  <si>
    <t xml:space="preserve">     Идэвхтэй амьдралын хэвшлийг дэмжих</t>
  </si>
  <si>
    <t xml:space="preserve">     Їндэсний тэмцээн, наадмын їйл ажиллагаа</t>
  </si>
  <si>
    <t xml:space="preserve">     Бусад спортыг дэмжих</t>
  </si>
  <si>
    <t xml:space="preserve">     Їндэсний шигшээ багийн їйл ажиллагааг дэмжих</t>
  </si>
  <si>
    <t xml:space="preserve">     Дотоодод зохиогдох олон улсын тэмцээн</t>
  </si>
  <si>
    <t xml:space="preserve">     Спортын єндєр амжилтын шагнал, урамшуулал</t>
  </si>
  <si>
    <t>Хот суурин, нийтийн үйлчилгээ</t>
  </si>
  <si>
    <t xml:space="preserve">     Гэмт хэргээс урьдчилан сэргийлэх</t>
  </si>
  <si>
    <t xml:space="preserve">     Нийтийн эзэмшлийн гудамж талбайн гэрэлтүүлэг</t>
  </si>
  <si>
    <t xml:space="preserve">     Нийтийн эзэмшлийн гудамж талбайн цэвэрлэгээ, үйлчилгээ</t>
  </si>
  <si>
    <t xml:space="preserve">     Нийтийн эзэмшлийн байгууламжийн арчилгаа, тордолт</t>
  </si>
  <si>
    <t xml:space="preserve">     Хотын доторх ногоон байгууламжийн үйлчилгээ</t>
  </si>
  <si>
    <t xml:space="preserve">     Авто замын борооны ус зайлуулах шугам, үерийн далан  сувгийн  хэвийн үйл ажилаагааг хангах</t>
  </si>
  <si>
    <t xml:space="preserve">     Хотын доторх золбин муур, нохой устгал</t>
  </si>
  <si>
    <t xml:space="preserve">     Төвлөрсөн хогийн цэгүүдийн устгал, ариутгал, ашиглалтын үйлчилгээ</t>
  </si>
  <si>
    <t xml:space="preserve">     Хур хог хаягдал, орчны бохирдлыг устгах, цэвэрлэх үйлчилгээ</t>
  </si>
  <si>
    <t xml:space="preserve">     Орон нутгийн чанартай автозамын засвар үйлчилгээ</t>
  </si>
  <si>
    <t>Батлан хамгаалах, зэвсэгт хүчин, аюулгүй байдал</t>
  </si>
  <si>
    <t xml:space="preserve">     Энхийг сахиулах үйл ажиллагаанд оролцох чадавхийг нэмэгдүүлэх</t>
  </si>
  <si>
    <t xml:space="preserve">     Зэвсэгт хүчний сургалт</t>
  </si>
  <si>
    <t xml:space="preserve">     Гамшигаас сэргийлэх сургалт, сурталчилгаа</t>
  </si>
  <si>
    <t xml:space="preserve">     Шүүхийн шинжилгээний тусгай ажил, үйлчилгээ</t>
  </si>
  <si>
    <t xml:space="preserve">     Оюутан цэрэг хөтөлбөр</t>
  </si>
  <si>
    <t xml:space="preserve">     Авлигатай тэмцэх үндэсний хөтөлбөр</t>
  </si>
  <si>
    <t xml:space="preserve">     Хугацаат цэргийн цолны цалин</t>
  </si>
  <si>
    <t xml:space="preserve">     Байцаан шийтгэх ажиллагаа</t>
  </si>
  <si>
    <t xml:space="preserve">     Хар тамхи, мансууруулах бодистой тэмцэх хөтөлбөр</t>
  </si>
  <si>
    <t xml:space="preserve">     Хүн худалдаалахтай тэмцэх хөтөлбөр</t>
  </si>
  <si>
    <t xml:space="preserve">     Алслагдсан цэргийн анги-нийгмийн баталгаа</t>
  </si>
  <si>
    <t xml:space="preserve">     Шинжээч, орчуулагч, хэлмэрчийн зардал</t>
  </si>
  <si>
    <t xml:space="preserve">     Мөнгө угаах, терроризмийг санхүүжүүлэхтэй тэмцэх үйл ажиллагаа</t>
  </si>
  <si>
    <t>Уул уурхай, дэд бүтэц, тээвэр,  барилга, харилцаа холбоо</t>
  </si>
  <si>
    <t xml:space="preserve">     Олборлох үйлдвэрлэлийн ил тод байдлын санаачилга</t>
  </si>
  <si>
    <t xml:space="preserve">     INTELSAT ба REUTERS-ийн суваг ашигласны төлбөр</t>
  </si>
  <si>
    <t xml:space="preserve">     Радио шугам, хиймэл дагуул, VPN ашиглалт</t>
  </si>
  <si>
    <t xml:space="preserve">     Барилгын техник хяналт</t>
  </si>
  <si>
    <t xml:space="preserve">     Тєлєєлєгчийн газрын їйл ажиллагааг дэмжих хєрєнгє</t>
  </si>
  <si>
    <t>Хүнс, хөдөө аж ахуй, үйлдвэрлэл, худалдаа</t>
  </si>
  <si>
    <t xml:space="preserve">     Мал эмнэлгийн үйлчилгээ</t>
  </si>
  <si>
    <t xml:space="preserve">     Малын халдварт өвчнөөс урьдчилан сэргийлэх</t>
  </si>
  <si>
    <t xml:space="preserve">     Малын гоц халдварт өвчнөөс урьдчилан сэргийлэх</t>
  </si>
  <si>
    <t xml:space="preserve">     Малыг архаг халдварт өвчнөөс эрүүлжүүлэх</t>
  </si>
  <si>
    <t xml:space="preserve">     Малын өвчний лабораторийн оношилгоо, шинжилгээ</t>
  </si>
  <si>
    <t xml:space="preserve">     Мал эмнэлгийн ариутгал, халдваргүйжүүлэлт</t>
  </si>
  <si>
    <t xml:space="preserve">     Отрын бүс байгуулах, хамгаалах</t>
  </si>
  <si>
    <t xml:space="preserve">     Ургацын комисс, төв штаб, удирдлагын зардал</t>
  </si>
  <si>
    <t xml:space="preserve">     Хүнсний хангамж, аюулгүй байдал, хяналтын судалгаа</t>
  </si>
  <si>
    <t xml:space="preserve">     Сүү, сүүн бүтээгдэхүүний үйлдвэрлэлийг дэмжих</t>
  </si>
  <si>
    <t xml:space="preserve">     Сайн малчны шагнал</t>
  </si>
  <si>
    <t xml:space="preserve">     Улаан буудайн урамшуулал</t>
  </si>
  <si>
    <t xml:space="preserve">     Ноосны урамшуулал</t>
  </si>
  <si>
    <t xml:space="preserve">     Хөнгөн үйлдвэрийн үндэсний хөтөлбөрүүд</t>
  </si>
  <si>
    <t xml:space="preserve">     "Монголд үйлдвэрлэв" үзэсгэлэн</t>
  </si>
  <si>
    <t xml:space="preserve">     Монгол мал хөтөлбөр</t>
  </si>
  <si>
    <t xml:space="preserve">     Арьс ширний урамшуулал</t>
  </si>
  <si>
    <t xml:space="preserve">     Атрын 3 дугаар аян</t>
  </si>
  <si>
    <t xml:space="preserve">     Мал, амьтан эрүүлжүүлэх</t>
  </si>
  <si>
    <t xml:space="preserve">     ХАА-н салбарын бүтээгдэхүүн, үйлдвэрлэлийг дэмжих урамшуулал</t>
  </si>
  <si>
    <t xml:space="preserve">     Цагаан алт хєтєлбєр</t>
  </si>
  <si>
    <t xml:space="preserve">      Хїнсний ногооны урамшуулал</t>
  </si>
  <si>
    <t xml:space="preserve">     Хїнсний хангамж, аюулгїй байдал</t>
  </si>
  <si>
    <t>Хөдөлмөр эрхлэлт</t>
  </si>
  <si>
    <t xml:space="preserve">     ХБИ-ийн хөдөлмөр  эрхлэлтийг дэмжих</t>
  </si>
  <si>
    <t xml:space="preserve">     Жижиг дунд үйлдвэрийг дэмжих</t>
  </si>
  <si>
    <t xml:space="preserve">     Хөдөлмөр эрхлэлт, хөдөлмөрийн харилцаа хөтөлбөр</t>
  </si>
  <si>
    <t xml:space="preserve">     ЗГ, Хөдөлмөр эрхлэлтийг дэмжих үндэсний зөвлөлийн тодорхойлсон хөтөлбөр, төсөл</t>
  </si>
  <si>
    <t xml:space="preserve">     Хөдөлмөр эрхлэлтийн нийтлэг үйлчилгээ</t>
  </si>
  <si>
    <t xml:space="preserve">     Хөдөлмөрт бэлтгэх сургалт</t>
  </si>
  <si>
    <t xml:space="preserve">     Аж ахуй эрхлэлтийг дэмжих санхүүгийн дэмжлэг</t>
  </si>
  <si>
    <t xml:space="preserve">     Түр ажлын байрыг дэмжих</t>
  </si>
  <si>
    <t xml:space="preserve">     Хөдөлмөр эрхлэлтийг дэмжих үйл ажиллагааны зардал</t>
  </si>
  <si>
    <t>Болзошгүй өр төлбөрийг мөнгөжүүлэх</t>
  </si>
  <si>
    <t xml:space="preserve">     Хадгаламж эзэмшигчдийн хохирлын нөхөн төлбөр</t>
  </si>
  <si>
    <t xml:space="preserve">     Байгалийн гамшиг, ослын үр дагаврыг арилгах</t>
  </si>
  <si>
    <t>Баяр, наадам, тэмдэглэлт ой</t>
  </si>
  <si>
    <t xml:space="preserve">     Улсын их баяр наадам</t>
  </si>
  <si>
    <t>Гадаад харилцаа</t>
  </si>
  <si>
    <t xml:space="preserve">     Гадаад харилцааг эдийн засагжуулах</t>
  </si>
  <si>
    <t xml:space="preserve">     Засгийн газар хоорондын комисс</t>
  </si>
  <si>
    <t>Эдийн засгийн бусад</t>
  </si>
  <si>
    <t xml:space="preserve">     Төсөл, арга хэмжээний бэлтгэл хангах</t>
  </si>
  <si>
    <t xml:space="preserve">     Хөтөлбөрт суурилсан төсвийн төлөвлөлт</t>
  </si>
  <si>
    <t xml:space="preserve">     Хөтөлбөр төслийн дотоод урсгал зардал</t>
  </si>
  <si>
    <t xml:space="preserve">     Блүмбергийн мэдээллийн системийн төлбөр</t>
  </si>
  <si>
    <t xml:space="preserve">     Нийгмийн  бүлэгт чиглэсэн  хөтөлбөрүүд</t>
  </si>
  <si>
    <t xml:space="preserve">     Орон сууцжуулах</t>
  </si>
  <si>
    <t>Ангилагдаагүй бусад зориулалт, арга хэмжээ</t>
  </si>
  <si>
    <t xml:space="preserve">     Ангилагдаагүй бусад зориулалт, арга хэмжээ</t>
  </si>
  <si>
    <t>Нэг удаагийн арга хэмжээ</t>
  </si>
  <si>
    <t xml:space="preserve">        Їр дїнд суурилсан санхїїжилт</t>
  </si>
  <si>
    <t>БУСДААР ГҮЙЦЭТГҮҮЛСЭН АЖИЛ, ҮЙЛЧИЛГЭЭНИЙ ТӨЛБӨР, ХУРААМЖЫН ЗАРДАЛ  /Зориулалтаар/</t>
  </si>
  <si>
    <t>Хавсралт №17</t>
  </si>
  <si>
    <t xml:space="preserve">      Їйл ажиллагааны урсгал зардлын ерєнхий зориулалт</t>
  </si>
  <si>
    <t xml:space="preserve">            Їндсэн їйл ажиллагааны  зардал</t>
  </si>
  <si>
    <t xml:space="preserve">            Туслах їйл ажиллагааны зардал</t>
  </si>
  <si>
    <t xml:space="preserve">            Гэрээгээр гїйцэтгїїлэх ажил, їйлчилгээ</t>
  </si>
  <si>
    <t xml:space="preserve">            Гадаад зээлээр хэрэгжїїлэх ажил, їйлчилгээ</t>
  </si>
  <si>
    <t xml:space="preserve">            Гадаад тусламжаар гїйцэтгэх ажил, їйлчилгээ</t>
  </si>
  <si>
    <t xml:space="preserve">            Баг, хорооны їйл ажиллагааны зардал</t>
  </si>
  <si>
    <t xml:space="preserve">      Бусдаар гїйцэтгїїлсэн нийтлэг ажил їйлчилгээний зардлын зориулалт</t>
  </si>
  <si>
    <t xml:space="preserve">            Мэдээлэл, сурталчилгааны зардал</t>
  </si>
  <si>
    <t xml:space="preserve">            Газрын зургийн зардал</t>
  </si>
  <si>
    <t xml:space="preserve">            Газрын хянан баталгааны зардал</t>
  </si>
  <si>
    <t xml:space="preserve">            Ємгєєлєл, хуулийн зєвлєхийн їйлчилгээний хєлс</t>
  </si>
  <si>
    <t xml:space="preserve">            Уран бїтээл хийлгэх</t>
  </si>
  <si>
    <t xml:space="preserve">            Улсын зэрэглэл тогтоох їйлчилгээ</t>
  </si>
  <si>
    <t xml:space="preserve">            Улс орноо гадаадад сурталчлах</t>
  </si>
  <si>
    <t xml:space="preserve">            Харуул, хамгаалалтын зардал</t>
  </si>
  <si>
    <t xml:space="preserve">            Холбооны суваг ашигласны хєлс</t>
  </si>
  <si>
    <t xml:space="preserve">            Зєвлєл, хороо, комиссын гишїїдийн ажлын хєлс</t>
  </si>
  <si>
    <t xml:space="preserve">            Байр ашиглалтын їйлчилгээ</t>
  </si>
  <si>
    <t xml:space="preserve">            Лабораторийн итгэмжлэл</t>
  </si>
  <si>
    <t xml:space="preserve">            Цахим хуудасны бїртгэлийн хураамж</t>
  </si>
  <si>
    <t xml:space="preserve">            Шийдвэр гїйцэтгэлийн їйлчилгээ</t>
  </si>
  <si>
    <t xml:space="preserve">            Хїїхэд харах їйлчилгээ</t>
  </si>
  <si>
    <t xml:space="preserve">            Эрсдэлийн болон НБЇ хийх /нєхцєл байдлын їнэлгээ/</t>
  </si>
  <si>
    <t xml:space="preserve">            Хамгаалах, нєхєн сэргээх їйлчилгээний зардал</t>
  </si>
  <si>
    <t xml:space="preserve">            Урьдчилан сэргийлэх арга хэмжээний зардал</t>
  </si>
  <si>
    <t xml:space="preserve">            Тээврийн їйлчилгээ</t>
  </si>
  <si>
    <t xml:space="preserve">            Хїїхдийн хєгжил, оролцоо</t>
  </si>
  <si>
    <t xml:space="preserve">      Нийгмийн халамжийн шилжїїлгийн зориулалт</t>
  </si>
  <si>
    <t xml:space="preserve">            Асрамжийн їйлчилгээ</t>
  </si>
  <si>
    <t xml:space="preserve">            Хєгжлийн бэрхшээлтэй хїнд їзїїлэх їйлчилгээ</t>
  </si>
  <si>
    <t xml:space="preserve">      Бусад шилжїїлгийн зориулалт</t>
  </si>
  <si>
    <t xml:space="preserve">            Нїїлгэн шилжїїлэх зардал</t>
  </si>
  <si>
    <t xml:space="preserve">      Ангилагдаагїй нєєцийн зориулалт</t>
  </si>
  <si>
    <t xml:space="preserve">            Орон нутгийн нєєц хєрєнгє</t>
  </si>
  <si>
    <t xml:space="preserve">      Нєєц хєрєнгийн зориулалт</t>
  </si>
  <si>
    <t xml:space="preserve">            Євс, тэжээлийн нєєц</t>
  </si>
  <si>
    <t xml:space="preserve">            Улсын нєєцийн барааны сэлгэлт, бїрдїїлэлт</t>
  </si>
  <si>
    <t xml:space="preserve">      Тєрийн нийтлэг арга хэмжээ</t>
  </si>
  <si>
    <t xml:space="preserve">            Хїн амын тооллого</t>
  </si>
  <si>
    <t xml:space="preserve">            Єрхийн нийгэм, эдийн засгийн судалгаа</t>
  </si>
  <si>
    <t xml:space="preserve">            Ардчилсан засаглалын судалгаа</t>
  </si>
  <si>
    <t xml:space="preserve">            Хэрэглээний їнийн судалгаа</t>
  </si>
  <si>
    <t xml:space="preserve">            Статистикийн бусад тооллого, судалгаа</t>
  </si>
  <si>
    <t xml:space="preserve">            Мєрийн хєтєлбєрт тусгагдсан зарим арга хэмжээг хэрэгжїїлэх</t>
  </si>
  <si>
    <t xml:space="preserve">            Тєрийн албан хаагчдыг мэргэшїїлэх</t>
  </si>
  <si>
    <t xml:space="preserve">            Олон улсын хурал, зєвлєгєєн зохион байгуулах</t>
  </si>
  <si>
    <t xml:space="preserve">            Иргэний їнэмлэх хэвлэж тараах</t>
  </si>
  <si>
    <t xml:space="preserve">            Гадаадын иргэдийг албадан гаргах</t>
  </si>
  <si>
    <t xml:space="preserve">            Хагас жилийн мал тооллого</t>
  </si>
  <si>
    <t xml:space="preserve">            Алслагдсан орон нутагт хїргэх шуудан, харилцаа холбооны їйлчилгээ</t>
  </si>
  <si>
    <t xml:space="preserve">            "Нэг иргэн-нэг бїртгэл" хєтєлбєр</t>
  </si>
  <si>
    <t xml:space="preserve">            Хууль тогтоомжийг боловсруулах</t>
  </si>
  <si>
    <t xml:space="preserve">            Монголын улаан загалмай нийгэмлэгээр гэрээгээр гїйцэтгїїлэх</t>
  </si>
  <si>
    <t xml:space="preserve">            Цахим бодлогын арга хэмжээг хэрэгжїїлэх</t>
  </si>
  <si>
    <t xml:space="preserve">            Эрїїдэн шїїхээс урьдчилан сэргийлэх їйл ажиллагаа</t>
  </si>
  <si>
    <t xml:space="preserve">            Тєрийн зарим чиг їїргийг хувийн хэвшлээр гїйцэтгїїлэх</t>
  </si>
  <si>
    <t xml:space="preserve">      Эрїїл мэндийн  арга хэмжээ</t>
  </si>
  <si>
    <t xml:space="preserve">            Єндєр єртєгтэй мэргэжлийн тоног тєхєєрємжийн засвар їйлчилгээ</t>
  </si>
  <si>
    <t xml:space="preserve">      Байгаль орчныг хамгаалах арга хэмжээ</t>
  </si>
  <si>
    <t xml:space="preserve">            Байгаль орчныг хамгаалах, нєхєн сэргээх</t>
  </si>
  <si>
    <t xml:space="preserve">            Ургамал хамгаалал</t>
  </si>
  <si>
    <t xml:space="preserve">            Химийн хорт бодисыг хоргїйжїїлэх арга хэмжээ</t>
  </si>
  <si>
    <t xml:space="preserve">            Агаарын бохирдлыг бууруулах</t>
  </si>
  <si>
    <t xml:space="preserve">            Ойжуулалт</t>
  </si>
  <si>
    <t xml:space="preserve">            Мазаалай хамгаалах</t>
  </si>
  <si>
    <t xml:space="preserve">      Боловсролын арга хэмжээ</t>
  </si>
  <si>
    <t xml:space="preserve">            Олимпиад зохион байгуулах</t>
  </si>
  <si>
    <t xml:space="preserve">            Инноваци, єндєр технологи</t>
  </si>
  <si>
    <t xml:space="preserve">            Дотуур байрны їйлчилгээ</t>
  </si>
  <si>
    <t xml:space="preserve">            Тєрийн бус ємчийн МСЇТ-ийн суралцагсадын хувьсах зардал</t>
  </si>
  <si>
    <t xml:space="preserve">            ЕБС-ийг сурах бичгээр хангах</t>
  </si>
  <si>
    <t xml:space="preserve">            Боловсролын байгууллагын багш, ажиллагсдын мэргэжил дээшлїїлэх</t>
  </si>
  <si>
    <t xml:space="preserve">            Боловсролын стандарт, сургалтын тєлєвлєгєє, хєтєлбєрийг хэрэгжїїлэх</t>
  </si>
  <si>
    <t xml:space="preserve">            Сургалтын хэвийн їйл ажиллагааг хангах</t>
  </si>
  <si>
    <t xml:space="preserve">            Тусгай хэрэгцээт боловсрол</t>
  </si>
  <si>
    <t xml:space="preserve">            Сурах бичгийн тїрээс</t>
  </si>
  <si>
    <t xml:space="preserve">      Соёлын арга хэмжээ</t>
  </si>
  <si>
    <t xml:space="preserve">            Тїїх, соёлын дурсгалт зїйлсийг хамгаалах</t>
  </si>
  <si>
    <t xml:space="preserve">            Гадаад дотоодод зохиогдох соёл урлагын арга хэмжээ</t>
  </si>
  <si>
    <t xml:space="preserve">            Цахим соёл хєтєлбєр</t>
  </si>
  <si>
    <t xml:space="preserve">            Монгол Улсын Олон улс дахь сурталчилгаа, мэдээллийн їндэсний хорооны їйл ажиллагааны хэрэгжилт</t>
  </si>
  <si>
    <t xml:space="preserve">      Биеийн тамир, спортын арга хэмжээ</t>
  </si>
  <si>
    <t xml:space="preserve">            Олимп, паралимпийг дэмжих їйл ажиллагаа</t>
  </si>
  <si>
    <t xml:space="preserve">            Їндэсний шигшээ багийн їйл ажиллагааг дэмжих</t>
  </si>
  <si>
    <t xml:space="preserve">            Дотоодод зохиогдох олон улсын тэмцээн</t>
  </si>
  <si>
    <t xml:space="preserve">      Хот суурин, нийтийн їйлчилгээ</t>
  </si>
  <si>
    <t xml:space="preserve">            Гэмт хэргээс урьдчилан сэргийлэх</t>
  </si>
  <si>
    <t xml:space="preserve">            Нийтийн эзэмшлийн гудамж талбайн гэрэлтїїлэг</t>
  </si>
  <si>
    <t xml:space="preserve">            Нийтийн эзэмшлийн гудамж талбайн цэвэрлэгээ, їйлчилгээ</t>
  </si>
  <si>
    <t xml:space="preserve">            Нийтийн эзэмшлийн байгууламжийн арчилгаа, тордолт</t>
  </si>
  <si>
    <t xml:space="preserve">            Хотын доторх ногоон байгууламжийн їйлчилгээ</t>
  </si>
  <si>
    <t xml:space="preserve">            Авто замын борооны ус зайлуулах шугам, їерийн далан  сувгийн  хэвийн їйл ажилаагааг хангах</t>
  </si>
  <si>
    <t xml:space="preserve">            Хотын доторх золбин муур, нохой устгал</t>
  </si>
  <si>
    <t xml:space="preserve">            Тєвлєрсєн хогийн цэгїїдийн устгал, ариутгал, ашиглалтын їйлчилгээ</t>
  </si>
  <si>
    <t xml:space="preserve">            Хур хог хаягдал, орчны бохирдлыг устгах, цэвэрлэх їйлчилгээ</t>
  </si>
  <si>
    <t xml:space="preserve">            Орон нутгийн чанартай автозамын засвар їйлчилгээ</t>
  </si>
  <si>
    <t xml:space="preserve">      Батлан хамгаалах, зэвсэгт хїчин, аюулгїй байдал</t>
  </si>
  <si>
    <t xml:space="preserve">            Энхийг сахиулах їйл ажиллагаанд оролцох чадавхийг нэмэгдїїлэх</t>
  </si>
  <si>
    <t xml:space="preserve">            Зэвсэгт хїчний сургалт</t>
  </si>
  <si>
    <t xml:space="preserve">            Гамшигаас сэргийлэх сургалт, сурталчилгаа</t>
  </si>
  <si>
    <t xml:space="preserve">            Шїїхийн шинжилгээний тусгай ажил, їйлчилгээ</t>
  </si>
  <si>
    <t xml:space="preserve">            Авлигатай тэмцэх їндэсний хєтєлбєр</t>
  </si>
  <si>
    <t xml:space="preserve">            Байцаан шийтгэх ажиллагаа</t>
  </si>
  <si>
    <t xml:space="preserve">            Хар тамхи, мансууруулах бодистой тэмцэх хєтєлбєр</t>
  </si>
  <si>
    <t xml:space="preserve">            Хїн худалдаалахтай тэмцэх хєтєлбєр</t>
  </si>
  <si>
    <t xml:space="preserve">            Шинжээч, орчуулагч, хэлмэрчийн зардал</t>
  </si>
  <si>
    <t xml:space="preserve">            Мєнгє угаах, терроризмийг санхїїжїїлэхтэй тэмцэх їйл ажиллагаа</t>
  </si>
  <si>
    <t xml:space="preserve">      Уул уурхай, дэд бїтэц, тээвэр,  барилга, харилцаа холбоо</t>
  </si>
  <si>
    <t xml:space="preserve">            Олборлох їйлдвэрлэлийн ил тод байдлын санаачилга</t>
  </si>
  <si>
    <t xml:space="preserve">            Барилгын техник хяналт</t>
  </si>
  <si>
    <t xml:space="preserve">            Тєлєєлєгчийн газрын їйл ажиллагааг дэмжих хєрєнгє</t>
  </si>
  <si>
    <t xml:space="preserve">      Хїнс, хєдєє аж ахуй, їйлдвэрлэл, худалдаа</t>
  </si>
  <si>
    <t xml:space="preserve">            Мал эмнэлгийн їйлчилгээ</t>
  </si>
  <si>
    <t xml:space="preserve">            Малын халдварт євчнєєс урьдчилан сэргийлэх</t>
  </si>
  <si>
    <t xml:space="preserve">            Малын гоц халдварт євчнєєс урьдчилан сэргийлэх</t>
  </si>
  <si>
    <t xml:space="preserve">            Малыг архаг халдварт євчнєєс эрїїлжїїлэх</t>
  </si>
  <si>
    <t xml:space="preserve">            Отрын бїс байгуулах, хамгаалах</t>
  </si>
  <si>
    <t xml:space="preserve">            Хєнгєн їйлдвэрийн їндэсний хєтєлбєрїїд</t>
  </si>
  <si>
    <t xml:space="preserve">            "Монголд їйлдвэрлэв" їзэсгэлэн</t>
  </si>
  <si>
    <t xml:space="preserve">            Монгол мал хєтєлбєр</t>
  </si>
  <si>
    <t xml:space="preserve">            Мал, амьтан эрїїлжїїлэх</t>
  </si>
  <si>
    <t xml:space="preserve">            Хїнсний хангамж, аюулгїй байдал</t>
  </si>
  <si>
    <t xml:space="preserve">      Хєдєлмєр эрхлэлт</t>
  </si>
  <si>
    <t xml:space="preserve">            Жижиг дунд їйлдвэрийг дэмжих</t>
  </si>
  <si>
    <t xml:space="preserve">            Хєдєлмєр эрхлэлт хєдєлмєр харилцаа хєтєлбєр</t>
  </si>
  <si>
    <t xml:space="preserve">            Хєдєлмєр эрхлэлтийг дэмжих їйл ажиллагааны зардал</t>
  </si>
  <si>
    <t xml:space="preserve">      Болзошгїй єр тєлбєрийг мєнгєжїїлэх</t>
  </si>
  <si>
    <t xml:space="preserve">            Байгалийн гамшиг, ослын їр дагаврыг арилгах</t>
  </si>
  <si>
    <t xml:space="preserve">      Баяр, наадам, тэмдэглэлт ой</t>
  </si>
  <si>
    <t xml:space="preserve">            Улсын их баяр наадам</t>
  </si>
  <si>
    <t xml:space="preserve">      Гадаад харилцаа</t>
  </si>
  <si>
    <t xml:space="preserve">            Гадаад харилцааг эдийн засагжуулах</t>
  </si>
  <si>
    <t xml:space="preserve">      Эдийн засгийн бусад</t>
  </si>
  <si>
    <t xml:space="preserve">            Тєсєл, арга хэмжээний бэлтгэл хангах</t>
  </si>
  <si>
    <t xml:space="preserve">            Хєтєлбєр тєслийн дотоод урсгал зардал</t>
  </si>
  <si>
    <t xml:space="preserve">            Блїмбергийн мэдээллийн системийн тєлбєр</t>
  </si>
  <si>
    <t xml:space="preserve">            Нийгмийн  бїлэгт чиглэсэн  хєтєлбєрїїд</t>
  </si>
  <si>
    <t xml:space="preserve">      Ангилагдаагїй бусад зориулалт, арга хэмжээ</t>
  </si>
  <si>
    <t xml:space="preserve">            Ангилагдаагїй бусад зориулалт, арга хэмжээ</t>
  </si>
  <si>
    <t xml:space="preserve">      Нэг удаагийн арга хэмжээ</t>
  </si>
  <si>
    <t xml:space="preserve">            Їр дїнд суурилсан санхїїжилт</t>
  </si>
  <si>
    <t xml:space="preserve">            ЕБС-д Олон улсын стандарт нэвтрїїлэх бэлтгэл хангах арга хэмжээ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</si>
</sst>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(* #,##0.00_);_(* \(#,##0.00\);_(* &quot;-&quot;??_);_(@_)"/>
    <numFmt numFmtId="164" formatCode="#,##0.0,"/>
    <numFmt numFmtId="165" formatCode="#,##0.00000"/>
    <numFmt numFmtId="166" formatCode="#,##0.0"/>
    <numFmt numFmtId="167" formatCode="0.0%"/>
    <numFmt numFmtId="168" formatCode="0."/>
    <numFmt numFmtId="169" formatCode="0.0000%"/>
    <numFmt numFmtId="170" formatCode="0.000%"/>
    <numFmt numFmtId="171" formatCode="#,##0.0000000"/>
    <numFmt numFmtId="172" formatCode="0.0"/>
    <numFmt numFmtId="173" formatCode="_([$€]* #,##0.00_);_([$€]* \(#,##0.00\);_([$€]* &quot;-&quot;??_);_(@_)"/>
    <numFmt numFmtId="174" formatCode="#,##0.000000"/>
    <numFmt numFmtId="175" formatCode="0.0."/>
    <numFmt numFmtId="176" formatCode="_(* #,##0.0_);_(* \(#,##0.0\);_(* &quot;-&quot;??_);_(@_)"/>
    <numFmt numFmtId="177" formatCode="#,##0.00000000"/>
    <numFmt numFmtId="178" formatCode="#,##0.0,,"/>
    <numFmt numFmtId="179" formatCode="_-* #,##0.00_-;\-* #,##0.00_-;_-* &quot;-&quot;??_-;_-@_-"/>
  </numFmts>
  <fonts count="3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0000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rgb="FF0000FF"/>
      <name val="Arial"/>
      <family val="2"/>
      <charset val="204"/>
    </font>
    <font>
      <b/>
      <sz val="8"/>
      <color rgb="FF0000FF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theme="1"/>
      <name val="Arial"/>
      <family val="2"/>
    </font>
    <font>
      <sz val="10"/>
      <name val="NewtonCTT"/>
    </font>
    <font>
      <b/>
      <sz val="8"/>
      <name val="Arial"/>
      <family val="2"/>
    </font>
    <font>
      <sz val="8"/>
      <name val="Arial"/>
      <family val="2"/>
    </font>
    <font>
      <i/>
      <sz val="10"/>
      <color theme="1"/>
      <name val="Arial"/>
      <family val="2"/>
      <charset val="204"/>
    </font>
    <font>
      <sz val="8"/>
      <color rgb="FFC0000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8"/>
      <color indexed="10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8"/>
      <color indexed="16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8"/>
      <color indexed="18"/>
      <name val="Arial"/>
      <family val="2"/>
      <charset val="204"/>
    </font>
    <font>
      <b/>
      <sz val="10"/>
      <name val="Arial"/>
      <family val="2"/>
      <charset val="204"/>
    </font>
    <font>
      <sz val="8"/>
      <color theme="1" tint="4.9989318521683403E-2"/>
      <name val="Arial"/>
      <family val="2"/>
      <charset val="204"/>
    </font>
    <font>
      <i/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Aptos Narrow"/>
      <family val="2"/>
      <scheme val="minor"/>
    </font>
    <font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0" fillId="0" borderId="0"/>
    <xf numFmtId="173" fontId="20" fillId="0" borderId="0"/>
    <xf numFmtId="179" fontId="1" fillId="0" borderId="0" applyFont="0" applyFill="0" applyBorder="0" applyAlignment="0" applyProtection="0"/>
    <xf numFmtId="0" fontId="35" fillId="0" borderId="0"/>
    <xf numFmtId="0" fontId="35" fillId="0" borderId="0"/>
  </cellStyleXfs>
  <cellXfs count="269">
    <xf numFmtId="0" fontId="0" fillId="0" borderId="0" xfId="0"/>
    <xf numFmtId="0" fontId="2" fillId="0" borderId="0" xfId="0" applyFont="1"/>
    <xf numFmtId="0" fontId="3" fillId="0" borderId="0" xfId="0" applyFont="1"/>
    <xf numFmtId="164" fontId="4" fillId="2" borderId="0" xfId="0" applyNumberFormat="1" applyFont="1" applyFill="1"/>
    <xf numFmtId="164" fontId="5" fillId="2" borderId="0" xfId="0" applyNumberFormat="1" applyFont="1" applyFill="1"/>
    <xf numFmtId="165" fontId="3" fillId="2" borderId="0" xfId="0" applyNumberFormat="1" applyFont="1" applyFill="1"/>
    <xf numFmtId="0" fontId="6" fillId="0" borderId="0" xfId="0" applyFont="1" applyAlignment="1">
      <alignment horizontal="right"/>
    </xf>
    <xf numFmtId="164" fontId="4" fillId="3" borderId="0" xfId="0" applyNumberFormat="1" applyFont="1" applyFill="1"/>
    <xf numFmtId="166" fontId="3" fillId="0" borderId="0" xfId="0" applyNumberFormat="1" applyFont="1"/>
    <xf numFmtId="167" fontId="4" fillId="2" borderId="0" xfId="2" applyNumberFormat="1" applyFont="1" applyFill="1"/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left"/>
    </xf>
    <xf numFmtId="164" fontId="3" fillId="0" borderId="0" xfId="0" applyNumberFormat="1" applyFont="1"/>
    <xf numFmtId="0" fontId="6" fillId="2" borderId="0" xfId="0" applyFont="1" applyFill="1" applyAlignment="1">
      <alignment horizontal="left"/>
    </xf>
    <xf numFmtId="167" fontId="4" fillId="4" borderId="11" xfId="2" applyNumberFormat="1" applyFont="1" applyFill="1" applyBorder="1"/>
    <xf numFmtId="0" fontId="8" fillId="2" borderId="0" xfId="0" applyFont="1" applyFill="1"/>
    <xf numFmtId="168" fontId="6" fillId="2" borderId="0" xfId="0" applyNumberFormat="1" applyFont="1" applyFill="1" applyAlignment="1">
      <alignment horizontal="right"/>
    </xf>
    <xf numFmtId="10" fontId="4" fillId="2" borderId="0" xfId="2" applyNumberFormat="1" applyFont="1" applyFill="1"/>
    <xf numFmtId="164" fontId="5" fillId="3" borderId="0" xfId="0" applyNumberFormat="1" applyFont="1" applyFill="1"/>
    <xf numFmtId="164" fontId="5" fillId="4" borderId="0" xfId="0" applyNumberFormat="1" applyFont="1" applyFill="1"/>
    <xf numFmtId="167" fontId="5" fillId="2" borderId="0" xfId="2" applyNumberFormat="1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/>
    <xf numFmtId="169" fontId="4" fillId="2" borderId="0" xfId="2" applyNumberFormat="1" applyFont="1" applyFill="1"/>
    <xf numFmtId="164" fontId="9" fillId="2" borderId="0" xfId="0" applyNumberFormat="1" applyFont="1" applyFill="1"/>
    <xf numFmtId="0" fontId="8" fillId="2" borderId="0" xfId="0" applyFont="1" applyFill="1" applyAlignment="1">
      <alignment horizontal="right"/>
    </xf>
    <xf numFmtId="0" fontId="3" fillId="2" borderId="0" xfId="0" applyFont="1" applyFill="1"/>
    <xf numFmtId="164" fontId="4" fillId="3" borderId="8" xfId="0" applyNumberFormat="1" applyFont="1" applyFill="1" applyBorder="1"/>
    <xf numFmtId="164" fontId="4" fillId="2" borderId="8" xfId="0" applyNumberFormat="1" applyFont="1" applyFill="1" applyBorder="1"/>
    <xf numFmtId="10" fontId="3" fillId="0" borderId="0" xfId="2" applyNumberFormat="1" applyFont="1"/>
    <xf numFmtId="168" fontId="6" fillId="2" borderId="8" xfId="0" applyNumberFormat="1" applyFont="1" applyFill="1" applyBorder="1" applyAlignment="1">
      <alignment horizontal="right"/>
    </xf>
    <xf numFmtId="0" fontId="8" fillId="0" borderId="0" xfId="0" applyFont="1"/>
    <xf numFmtId="164" fontId="4" fillId="4" borderId="11" xfId="2" applyNumberFormat="1" applyFont="1" applyFill="1" applyBorder="1"/>
    <xf numFmtId="10" fontId="5" fillId="3" borderId="0" xfId="2" applyNumberFormat="1" applyFont="1" applyFill="1"/>
    <xf numFmtId="169" fontId="4" fillId="3" borderId="8" xfId="2" applyNumberFormat="1" applyFont="1" applyFill="1" applyBorder="1"/>
    <xf numFmtId="169" fontId="4" fillId="3" borderId="0" xfId="2" applyNumberFormat="1" applyFont="1" applyFill="1"/>
    <xf numFmtId="10" fontId="4" fillId="3" borderId="0" xfId="2" applyNumberFormat="1" applyFont="1" applyFill="1"/>
    <xf numFmtId="10" fontId="4" fillId="4" borderId="11" xfId="2" applyNumberFormat="1" applyFont="1" applyFill="1" applyBorder="1"/>
    <xf numFmtId="167" fontId="3" fillId="0" borderId="0" xfId="0" applyNumberFormat="1" applyFont="1"/>
    <xf numFmtId="2" fontId="4" fillId="2" borderId="0" xfId="0" applyNumberFormat="1" applyFont="1" applyFill="1"/>
    <xf numFmtId="2" fontId="5" fillId="2" borderId="0" xfId="0" applyNumberFormat="1" applyFont="1" applyFill="1"/>
    <xf numFmtId="2" fontId="4" fillId="2" borderId="15" xfId="0" applyNumberFormat="1" applyFont="1" applyFill="1" applyBorder="1"/>
    <xf numFmtId="2" fontId="5" fillId="2" borderId="12" xfId="0" applyNumberFormat="1" applyFont="1" applyFill="1" applyBorder="1"/>
    <xf numFmtId="2" fontId="4" fillId="2" borderId="16" xfId="0" applyNumberFormat="1" applyFont="1" applyFill="1" applyBorder="1"/>
    <xf numFmtId="2" fontId="4" fillId="2" borderId="8" xfId="0" applyNumberFormat="1" applyFont="1" applyFill="1" applyBorder="1"/>
    <xf numFmtId="2" fontId="3" fillId="0" borderId="0" xfId="0" applyNumberFormat="1" applyFont="1"/>
    <xf numFmtId="10" fontId="10" fillId="2" borderId="0" xfId="2" applyNumberFormat="1" applyFont="1" applyFill="1"/>
    <xf numFmtId="0" fontId="11" fillId="0" borderId="0" xfId="0" applyFont="1" applyAlignment="1">
      <alignment horizontal="right"/>
    </xf>
    <xf numFmtId="167" fontId="3" fillId="0" borderId="0" xfId="2" applyNumberFormat="1" applyFont="1"/>
    <xf numFmtId="164" fontId="10" fillId="2" borderId="0" xfId="0" applyNumberFormat="1" applyFont="1" applyFill="1"/>
    <xf numFmtId="0" fontId="12" fillId="0" borderId="0" xfId="0" applyFont="1"/>
    <xf numFmtId="0" fontId="4" fillId="2" borderId="1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6" fontId="10" fillId="2" borderId="0" xfId="0" applyNumberFormat="1" applyFont="1" applyFill="1"/>
    <xf numFmtId="168" fontId="6" fillId="2" borderId="0" xfId="0" applyNumberFormat="1" applyFont="1" applyFill="1"/>
    <xf numFmtId="164" fontId="15" fillId="2" borderId="0" xfId="0" applyNumberFormat="1" applyFont="1" applyFill="1"/>
    <xf numFmtId="166" fontId="15" fillId="2" borderId="0" xfId="0" applyNumberFormat="1" applyFont="1" applyFill="1"/>
    <xf numFmtId="166" fontId="5" fillId="2" borderId="0" xfId="0" applyNumberFormat="1" applyFont="1" applyFill="1"/>
    <xf numFmtId="166" fontId="4" fillId="2" borderId="0" xfId="0" applyNumberFormat="1" applyFont="1" applyFill="1"/>
    <xf numFmtId="0" fontId="16" fillId="2" borderId="0" xfId="0" applyFont="1" applyFill="1" applyAlignment="1">
      <alignment horizontal="right"/>
    </xf>
    <xf numFmtId="164" fontId="17" fillId="2" borderId="0" xfId="0" applyNumberFormat="1" applyFont="1" applyFill="1"/>
    <xf numFmtId="166" fontId="17" fillId="2" borderId="0" xfId="0" applyNumberFormat="1" applyFont="1" applyFill="1"/>
    <xf numFmtId="165" fontId="3" fillId="0" borderId="0" xfId="0" applyNumberFormat="1" applyFont="1"/>
    <xf numFmtId="0" fontId="14" fillId="2" borderId="8" xfId="0" applyFont="1" applyFill="1" applyBorder="1" applyAlignment="1">
      <alignment horizontal="left"/>
    </xf>
    <xf numFmtId="164" fontId="18" fillId="2" borderId="0" xfId="0" applyNumberFormat="1" applyFont="1" applyFill="1"/>
    <xf numFmtId="166" fontId="18" fillId="2" borderId="0" xfId="0" applyNumberFormat="1" applyFont="1" applyFill="1"/>
    <xf numFmtId="164" fontId="10" fillId="2" borderId="8" xfId="0" applyNumberFormat="1" applyFont="1" applyFill="1" applyBorder="1"/>
    <xf numFmtId="166" fontId="10" fillId="2" borderId="8" xfId="0" applyNumberFormat="1" applyFont="1" applyFill="1" applyBorder="1"/>
    <xf numFmtId="170" fontId="10" fillId="2" borderId="8" xfId="2" applyNumberFormat="1" applyFont="1" applyFill="1" applyBorder="1"/>
    <xf numFmtId="166" fontId="4" fillId="2" borderId="8" xfId="0" applyNumberFormat="1" applyFont="1" applyFill="1" applyBorder="1"/>
    <xf numFmtId="166" fontId="13" fillId="2" borderId="0" xfId="0" applyNumberFormat="1" applyFont="1" applyFill="1"/>
    <xf numFmtId="164" fontId="5" fillId="0" borderId="0" xfId="0" applyNumberFormat="1" applyFont="1"/>
    <xf numFmtId="171" fontId="3" fillId="0" borderId="0" xfId="0" applyNumberFormat="1" applyFont="1"/>
    <xf numFmtId="164" fontId="10" fillId="0" borderId="0" xfId="0" applyNumberFormat="1" applyFont="1"/>
    <xf numFmtId="0" fontId="5" fillId="0" borderId="0" xfId="0" applyFont="1"/>
    <xf numFmtId="0" fontId="14" fillId="0" borderId="0" xfId="0" applyFont="1"/>
    <xf numFmtId="172" fontId="10" fillId="2" borderId="0" xfId="0" applyNumberFormat="1" applyFont="1" applyFill="1"/>
    <xf numFmtId="164" fontId="21" fillId="4" borderId="0" xfId="3" applyNumberFormat="1" applyFont="1" applyFill="1"/>
    <xf numFmtId="166" fontId="5" fillId="0" borderId="0" xfId="0" applyNumberFormat="1" applyFont="1"/>
    <xf numFmtId="168" fontId="6" fillId="0" borderId="0" xfId="0" applyNumberFormat="1" applyFont="1"/>
    <xf numFmtId="0" fontId="6" fillId="0" borderId="0" xfId="0" applyFont="1"/>
    <xf numFmtId="172" fontId="15" fillId="2" borderId="0" xfId="0" applyNumberFormat="1" applyFont="1" applyFill="1"/>
    <xf numFmtId="174" fontId="5" fillId="0" borderId="0" xfId="0" applyNumberFormat="1" applyFont="1"/>
    <xf numFmtId="175" fontId="6" fillId="0" borderId="0" xfId="0" applyNumberFormat="1" applyFont="1"/>
    <xf numFmtId="164" fontId="5" fillId="2" borderId="0" xfId="0" applyNumberFormat="1" applyFont="1" applyFill="1" applyAlignment="1">
      <alignment vertical="center"/>
    </xf>
    <xf numFmtId="172" fontId="5" fillId="2" borderId="0" xfId="0" applyNumberFormat="1" applyFont="1" applyFill="1"/>
    <xf numFmtId="0" fontId="8" fillId="0" borderId="0" xfId="0" applyFont="1" applyAlignment="1">
      <alignment vertical="center"/>
    </xf>
    <xf numFmtId="0" fontId="8" fillId="0" borderId="0" xfId="0" applyFont="1" applyAlignment="1">
      <alignment wrapText="1"/>
    </xf>
    <xf numFmtId="172" fontId="5" fillId="2" borderId="0" xfId="0" applyNumberFormat="1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71" fontId="5" fillId="0" borderId="0" xfId="0" applyNumberFormat="1" applyFont="1"/>
    <xf numFmtId="172" fontId="9" fillId="2" borderId="0" xfId="0" applyNumberFormat="1" applyFont="1" applyFill="1"/>
    <xf numFmtId="172" fontId="5" fillId="0" borderId="0" xfId="0" applyNumberFormat="1" applyFont="1"/>
    <xf numFmtId="172" fontId="4" fillId="2" borderId="0" xfId="0" applyNumberFormat="1" applyFont="1" applyFill="1"/>
    <xf numFmtId="172" fontId="13" fillId="2" borderId="0" xfId="0" applyNumberFormat="1" applyFont="1" applyFill="1"/>
    <xf numFmtId="0" fontId="19" fillId="0" borderId="0" xfId="0" applyFont="1"/>
    <xf numFmtId="0" fontId="4" fillId="0" borderId="0" xfId="0" applyFont="1"/>
    <xf numFmtId="49" fontId="3" fillId="0" borderId="0" xfId="0" applyNumberFormat="1" applyFont="1"/>
    <xf numFmtId="49" fontId="5" fillId="0" borderId="0" xfId="0" applyNumberFormat="1" applyFont="1"/>
    <xf numFmtId="164" fontId="5" fillId="2" borderId="0" xfId="0" applyNumberFormat="1" applyFont="1" applyFill="1" applyAlignment="1">
      <alignment horizontal="right" vertical="center"/>
    </xf>
    <xf numFmtId="0" fontId="8" fillId="0" borderId="8" xfId="0" applyFont="1" applyBorder="1"/>
    <xf numFmtId="0" fontId="6" fillId="0" borderId="8" xfId="0" applyFont="1" applyBorder="1"/>
    <xf numFmtId="164" fontId="5" fillId="2" borderId="8" xfId="0" applyNumberFormat="1" applyFont="1" applyFill="1" applyBorder="1"/>
    <xf numFmtId="168" fontId="8" fillId="0" borderId="0" xfId="0" applyNumberFormat="1" applyFont="1"/>
    <xf numFmtId="164" fontId="15" fillId="0" borderId="0" xfId="0" applyNumberFormat="1" applyFont="1"/>
    <xf numFmtId="164" fontId="5" fillId="0" borderId="0" xfId="0" applyNumberFormat="1" applyFont="1" applyAlignment="1">
      <alignment vertical="center"/>
    </xf>
    <xf numFmtId="164" fontId="4" fillId="0" borderId="0" xfId="0" applyNumberFormat="1" applyFont="1"/>
    <xf numFmtId="165" fontId="5" fillId="0" borderId="0" xfId="0" applyNumberFormat="1" applyFont="1"/>
    <xf numFmtId="49" fontId="4" fillId="0" borderId="0" xfId="0" applyNumberFormat="1" applyFont="1"/>
    <xf numFmtId="0" fontId="8" fillId="0" borderId="0" xfId="0" applyFont="1" applyAlignment="1">
      <alignment horizontal="left" indent="1"/>
    </xf>
    <xf numFmtId="0" fontId="8" fillId="2" borderId="0" xfId="0" applyFont="1" applyFill="1" applyAlignment="1">
      <alignment horizontal="left" indent="2"/>
    </xf>
    <xf numFmtId="164" fontId="9" fillId="2" borderId="0" xfId="4" applyNumberFormat="1" applyFont="1" applyFill="1"/>
    <xf numFmtId="0" fontId="8" fillId="0" borderId="0" xfId="0" applyFont="1" applyAlignment="1">
      <alignment horizontal="left" indent="7"/>
    </xf>
    <xf numFmtId="164" fontId="22" fillId="2" borderId="0" xfId="4" applyNumberFormat="1" applyFont="1" applyFill="1"/>
    <xf numFmtId="0" fontId="8" fillId="2" borderId="0" xfId="0" applyFont="1" applyFill="1" applyAlignment="1">
      <alignment horizontal="left" indent="1"/>
    </xf>
    <xf numFmtId="0" fontId="8" fillId="0" borderId="0" xfId="0" applyFont="1" applyAlignment="1">
      <alignment horizontal="left" indent="6"/>
    </xf>
    <xf numFmtId="168" fontId="8" fillId="2" borderId="0" xfId="0" applyNumberFormat="1" applyFont="1" applyFill="1"/>
    <xf numFmtId="49" fontId="5" fillId="5" borderId="0" xfId="0" applyNumberFormat="1" applyFont="1" applyFill="1"/>
    <xf numFmtId="0" fontId="5" fillId="5" borderId="0" xfId="0" applyFont="1" applyFill="1"/>
    <xf numFmtId="176" fontId="5" fillId="0" borderId="0" xfId="1" applyNumberFormat="1" applyFont="1"/>
    <xf numFmtId="177" fontId="5" fillId="0" borderId="0" xfId="0" applyNumberFormat="1" applyFont="1"/>
    <xf numFmtId="0" fontId="23" fillId="0" borderId="0" xfId="0" applyFont="1"/>
    <xf numFmtId="43" fontId="0" fillId="0" borderId="0" xfId="1" applyFont="1"/>
    <xf numFmtId="0" fontId="5" fillId="2" borderId="0" xfId="0" applyFont="1" applyFill="1"/>
    <xf numFmtId="164" fontId="21" fillId="2" borderId="0" xfId="4" applyNumberFormat="1" applyFont="1" applyFill="1"/>
    <xf numFmtId="164" fontId="24" fillId="2" borderId="0" xfId="0" applyNumberFormat="1" applyFont="1" applyFill="1"/>
    <xf numFmtId="0" fontId="4" fillId="2" borderId="4" xfId="0" applyFont="1" applyFill="1" applyBorder="1" applyAlignment="1">
      <alignment horizontal="center" vertical="center"/>
    </xf>
    <xf numFmtId="49" fontId="25" fillId="2" borderId="0" xfId="3" applyNumberFormat="1" applyFont="1" applyFill="1"/>
    <xf numFmtId="164" fontId="26" fillId="2" borderId="0" xfId="3" applyNumberFormat="1" applyFont="1" applyFill="1"/>
    <xf numFmtId="164" fontId="9" fillId="0" borderId="0" xfId="3" applyNumberFormat="1" applyFont="1" applyAlignment="1">
      <alignment vertical="center"/>
    </xf>
    <xf numFmtId="168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wrapText="1"/>
    </xf>
    <xf numFmtId="49" fontId="27" fillId="2" borderId="0" xfId="3" applyNumberFormat="1" applyFont="1" applyFill="1" applyAlignment="1">
      <alignment horizontal="left" indent="22"/>
    </xf>
    <xf numFmtId="164" fontId="28" fillId="2" borderId="0" xfId="3" applyNumberFormat="1" applyFont="1" applyFill="1"/>
    <xf numFmtId="49" fontId="29" fillId="2" borderId="8" xfId="3" applyNumberFormat="1" applyFont="1" applyFill="1" applyBorder="1" applyAlignment="1">
      <alignment horizontal="left" indent="20"/>
    </xf>
    <xf numFmtId="0" fontId="3" fillId="2" borderId="8" xfId="0" applyFont="1" applyFill="1" applyBorder="1"/>
    <xf numFmtId="164" fontId="30" fillId="2" borderId="8" xfId="3" applyNumberFormat="1" applyFont="1" applyFill="1" applyBorder="1"/>
    <xf numFmtId="49" fontId="29" fillId="2" borderId="2" xfId="3" applyNumberFormat="1" applyFont="1" applyFill="1" applyBorder="1" applyAlignment="1">
      <alignment horizontal="left" indent="17"/>
    </xf>
    <xf numFmtId="164" fontId="30" fillId="2" borderId="0" xfId="3" applyNumberFormat="1" applyFont="1" applyFill="1"/>
    <xf numFmtId="164" fontId="5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49" fontId="29" fillId="2" borderId="0" xfId="3" applyNumberFormat="1" applyFont="1" applyFill="1" applyAlignment="1">
      <alignment horizontal="left"/>
    </xf>
    <xf numFmtId="49" fontId="29" fillId="2" borderId="0" xfId="3" applyNumberFormat="1" applyFont="1" applyFill="1" applyAlignment="1">
      <alignment horizontal="left" indent="21"/>
    </xf>
    <xf numFmtId="49" fontId="29" fillId="2" borderId="0" xfId="3" applyNumberFormat="1" applyFont="1" applyFill="1" applyAlignment="1">
      <alignment horizontal="left" indent="20"/>
    </xf>
    <xf numFmtId="49" fontId="29" fillId="2" borderId="17" xfId="3" applyNumberFormat="1" applyFont="1" applyFill="1" applyBorder="1" applyAlignment="1">
      <alignment horizontal="left" indent="21"/>
    </xf>
    <xf numFmtId="49" fontId="29" fillId="2" borderId="17" xfId="3" applyNumberFormat="1" applyFont="1" applyFill="1" applyBorder="1" applyAlignment="1">
      <alignment horizontal="left" indent="17"/>
    </xf>
    <xf numFmtId="0" fontId="3" fillId="2" borderId="17" xfId="0" applyFont="1" applyFill="1" applyBorder="1"/>
    <xf numFmtId="164" fontId="30" fillId="2" borderId="17" xfId="3" applyNumberFormat="1" applyFont="1" applyFill="1" applyBorder="1"/>
    <xf numFmtId="49" fontId="29" fillId="2" borderId="0" xfId="3" applyNumberFormat="1" applyFont="1" applyFill="1" applyAlignment="1">
      <alignment horizontal="left" indent="17"/>
    </xf>
    <xf numFmtId="49" fontId="31" fillId="2" borderId="0" xfId="3" applyNumberFormat="1" applyFont="1" applyFill="1"/>
    <xf numFmtId="178" fontId="5" fillId="2" borderId="0" xfId="0" applyNumberFormat="1" applyFont="1" applyFill="1"/>
    <xf numFmtId="0" fontId="4" fillId="2" borderId="20" xfId="0" applyFont="1" applyFill="1" applyBorder="1" applyAlignment="1">
      <alignment horizontal="center" vertical="center"/>
    </xf>
    <xf numFmtId="174" fontId="3" fillId="0" borderId="0" xfId="0" applyNumberFormat="1" applyFont="1"/>
    <xf numFmtId="3" fontId="3" fillId="0" borderId="0" xfId="0" applyNumberFormat="1" applyFont="1"/>
    <xf numFmtId="43" fontId="3" fillId="0" borderId="0" xfId="0" applyNumberFormat="1" applyFont="1"/>
    <xf numFmtId="164" fontId="26" fillId="2" borderId="0" xfId="3" applyNumberFormat="1" applyFont="1" applyFill="1" applyAlignment="1">
      <alignment horizontal="right"/>
    </xf>
    <xf numFmtId="164" fontId="32" fillId="2" borderId="0" xfId="3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left" wrapText="1"/>
    </xf>
    <xf numFmtId="9" fontId="4" fillId="2" borderId="0" xfId="2" applyFont="1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8" fontId="3" fillId="2" borderId="4" xfId="0" applyNumberFormat="1" applyFont="1" applyFill="1" applyBorder="1"/>
    <xf numFmtId="0" fontId="33" fillId="2" borderId="4" xfId="0" applyFont="1" applyFill="1" applyBorder="1"/>
    <xf numFmtId="164" fontId="3" fillId="2" borderId="4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164" fontId="34" fillId="2" borderId="4" xfId="0" applyNumberFormat="1" applyFont="1" applyFill="1" applyBorder="1"/>
    <xf numFmtId="164" fontId="3" fillId="2" borderId="4" xfId="0" applyNumberFormat="1" applyFont="1" applyFill="1" applyBorder="1"/>
    <xf numFmtId="167" fontId="3" fillId="2" borderId="0" xfId="2" applyNumberFormat="1" applyFont="1" applyFill="1" applyBorder="1"/>
    <xf numFmtId="164" fontId="34" fillId="2" borderId="4" xfId="0" applyNumberFormat="1" applyFont="1" applyFill="1" applyBorder="1" applyAlignment="1">
      <alignment vertical="center"/>
    </xf>
    <xf numFmtId="164" fontId="34" fillId="2" borderId="4" xfId="0" applyNumberFormat="1" applyFont="1" applyFill="1" applyBorder="1" applyAlignment="1">
      <alignment horizontal="right"/>
    </xf>
    <xf numFmtId="164" fontId="34" fillId="2" borderId="0" xfId="0" applyNumberFormat="1" applyFont="1" applyFill="1"/>
    <xf numFmtId="164" fontId="34" fillId="2" borderId="0" xfId="0" applyNumberFormat="1" applyFont="1" applyFill="1" applyAlignment="1">
      <alignment vertical="center"/>
    </xf>
    <xf numFmtId="164" fontId="6" fillId="2" borderId="0" xfId="0" applyNumberFormat="1" applyFont="1" applyFill="1"/>
    <xf numFmtId="0" fontId="34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164" fontId="3" fillId="0" borderId="4" xfId="0" applyNumberFormat="1" applyFont="1" applyBorder="1"/>
    <xf numFmtId="4" fontId="3" fillId="0" borderId="0" xfId="0" applyNumberFormat="1" applyFont="1"/>
    <xf numFmtId="179" fontId="3" fillId="0" borderId="4" xfId="5" applyFont="1" applyFill="1" applyBorder="1"/>
    <xf numFmtId="164" fontId="34" fillId="0" borderId="0" xfId="0" applyNumberFormat="1" applyFont="1"/>
    <xf numFmtId="164" fontId="34" fillId="0" borderId="2" xfId="0" applyNumberFormat="1" applyFont="1" applyBorder="1"/>
    <xf numFmtId="0" fontId="6" fillId="0" borderId="0" xfId="0" applyFont="1" applyAlignment="1">
      <alignment horizontal="center" vertical="center"/>
    </xf>
    <xf numFmtId="164" fontId="8" fillId="0" borderId="0" xfId="0" applyNumberFormat="1" applyFont="1"/>
    <xf numFmtId="164" fontId="8" fillId="2" borderId="0" xfId="0" applyNumberFormat="1" applyFont="1" applyFill="1"/>
    <xf numFmtId="0" fontId="8" fillId="0" borderId="0" xfId="0" applyFont="1" applyAlignment="1">
      <alignment horizontal="left" indent="3"/>
    </xf>
    <xf numFmtId="0" fontId="35" fillId="0" borderId="0" xfId="6"/>
    <xf numFmtId="0" fontId="36" fillId="0" borderId="0" xfId="0" applyFont="1"/>
    <xf numFmtId="0" fontId="8" fillId="0" borderId="0" xfId="0" applyFont="1" applyAlignment="1">
      <alignment horizontal="left" vertical="top"/>
    </xf>
    <xf numFmtId="0" fontId="6" fillId="0" borderId="0" xfId="0" applyFont="1" applyAlignment="1">
      <alignment wrapText="1"/>
    </xf>
    <xf numFmtId="164" fontId="6" fillId="2" borderId="0" xfId="0" applyNumberFormat="1" applyFont="1" applyFill="1" applyAlignment="1">
      <alignment vertical="center"/>
    </xf>
    <xf numFmtId="0" fontId="8" fillId="0" borderId="0" xfId="0" applyFont="1" applyAlignment="1">
      <alignment horizontal="left" wrapText="1" indent="3"/>
    </xf>
    <xf numFmtId="164" fontId="8" fillId="2" borderId="0" xfId="0" applyNumberFormat="1" applyFont="1" applyFill="1" applyAlignment="1">
      <alignment vertical="center"/>
    </xf>
    <xf numFmtId="0" fontId="6" fillId="0" borderId="0" xfId="0" applyFont="1" applyAlignment="1">
      <alignment horizontal="left" indent="3"/>
    </xf>
    <xf numFmtId="166" fontId="8" fillId="0" borderId="0" xfId="0" applyNumberFormat="1" applyFont="1"/>
    <xf numFmtId="165" fontId="8" fillId="0" borderId="0" xfId="0" applyNumberFormat="1" applyFont="1"/>
    <xf numFmtId="171" fontId="8" fillId="0" borderId="0" xfId="0" applyNumberFormat="1" applyFont="1"/>
    <xf numFmtId="0" fontId="4" fillId="2" borderId="12" xfId="0" applyFont="1" applyFill="1" applyBorder="1" applyAlignment="1">
      <alignment horizontal="center" vertical="center" wrapText="1"/>
    </xf>
    <xf numFmtId="168" fontId="6" fillId="2" borderId="0" xfId="0" applyNumberFormat="1" applyFont="1" applyFill="1" applyAlignment="1">
      <alignment vertical="center" wrapText="1"/>
    </xf>
    <xf numFmtId="0" fontId="6" fillId="0" borderId="0" xfId="0" applyFont="1" applyAlignment="1">
      <alignment horizontal="left" indent="1"/>
    </xf>
    <xf numFmtId="0" fontId="37" fillId="0" borderId="0" xfId="0" applyFont="1"/>
    <xf numFmtId="0" fontId="3" fillId="0" borderId="4" xfId="0" applyFont="1" applyBorder="1"/>
    <xf numFmtId="0" fontId="38" fillId="0" borderId="4" xfId="6" applyFont="1" applyBorder="1"/>
    <xf numFmtId="0" fontId="6" fillId="2" borderId="1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8" fillId="2" borderId="0" xfId="0" applyFont="1" applyFill="1" applyAlignment="1">
      <alignment horizontal="left" indent="5"/>
    </xf>
    <xf numFmtId="0" fontId="8" fillId="2" borderId="0" xfId="0" applyFont="1" applyFill="1" applyAlignment="1">
      <alignment horizontal="left" indent="4"/>
    </xf>
    <xf numFmtId="0" fontId="6" fillId="2" borderId="8" xfId="0" applyFont="1" applyFill="1" applyBorder="1" applyAlignment="1">
      <alignment horizontal="left"/>
    </xf>
    <xf numFmtId="0" fontId="8" fillId="2" borderId="0" xfId="0" applyFont="1" applyFill="1" applyAlignment="1">
      <alignment horizontal="left" indent="3"/>
    </xf>
    <xf numFmtId="0" fontId="6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8" fontId="6" fillId="2" borderId="0" xfId="0" applyNumberFormat="1" applyFont="1" applyFill="1" applyAlignment="1">
      <alignment horizontal="center" vertical="center" wrapText="1"/>
    </xf>
    <xf numFmtId="0" fontId="14" fillId="2" borderId="8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5" fillId="0" borderId="4" xfId="0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3" fillId="2" borderId="1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8">
    <cellStyle name="Comma" xfId="1" builtinId="3"/>
    <cellStyle name="Comma 3" xfId="5" xr:uid="{F6798320-BB14-4E04-BA57-582FA81B0147}"/>
    <cellStyle name="Normal" xfId="0" builtinId="0"/>
    <cellStyle name="Normal 10" xfId="6" xr:uid="{A905874E-5DFE-4FC9-B2BE-0C3BA879E0EF}"/>
    <cellStyle name="Normal 25 2" xfId="7" xr:uid="{15BB3CFF-3B51-4722-AAEE-79C955093948}"/>
    <cellStyle name="Normal_Bud-2002_Draft - Final Approved Budget" xfId="3" xr:uid="{B5DBFDC3-31AF-4E73-B57F-2A684F2AF989}"/>
    <cellStyle name="Normal_CENT-REV_1" xfId="4" xr:uid="{E4FA8720-41BD-46A0-A84E-1F04061746F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C9649-0FBC-4563-97FE-8F26CBD9BBCA}">
  <sheetPr>
    <tabColor rgb="FF00B050"/>
    <pageSetUpPr fitToPage="1"/>
  </sheetPr>
  <dimension ref="A2:Q3112"/>
  <sheetViews>
    <sheetView view="pageBreakPreview" zoomScale="85" zoomScaleNormal="85" zoomScaleSheetLayoutView="85" workbookViewId="0">
      <pane xSplit="4" ySplit="7" topLeftCell="E49" activePane="bottomRight" state="frozen"/>
      <selection pane="bottomRight" activeCell="E101" sqref="E101"/>
      <selection pane="bottomLeft" activeCell="D16" sqref="D16:D17"/>
      <selection pane="topRight" activeCell="D16" sqref="D16:D17"/>
    </sheetView>
  </sheetViews>
  <sheetFormatPr defaultColWidth="9.140625" defaultRowHeight="14.25"/>
  <cols>
    <col min="1" max="3" width="5" style="2" customWidth="1"/>
    <col min="4" max="4" width="52.7109375" style="2" bestFit="1" customWidth="1"/>
    <col min="5" max="5" width="14.140625" style="2" customWidth="1"/>
    <col min="6" max="6" width="12.140625" style="2" customWidth="1"/>
    <col min="7" max="7" width="13.42578125" style="2" customWidth="1"/>
    <col min="8" max="8" width="11.42578125" style="2" customWidth="1"/>
    <col min="9" max="9" width="12.140625" style="2" customWidth="1"/>
    <col min="10" max="12" width="11.42578125" style="2" customWidth="1"/>
    <col min="13" max="13" width="14.28515625" style="2" bestFit="1" customWidth="1"/>
    <col min="14" max="16384" width="9.140625" style="2"/>
  </cols>
  <sheetData>
    <row r="2" spans="1:17" ht="15.75">
      <c r="A2" s="1" t="s">
        <v>0</v>
      </c>
      <c r="E2" s="3"/>
      <c r="F2" s="3"/>
      <c r="G2" s="3"/>
      <c r="H2" s="4"/>
      <c r="I2" s="4"/>
      <c r="J2" s="4"/>
      <c r="K2" s="5"/>
      <c r="L2" s="6"/>
      <c r="M2" s="6" t="s">
        <v>1</v>
      </c>
    </row>
    <row r="3" spans="1:17">
      <c r="E3" s="3"/>
      <c r="F3" s="3"/>
      <c r="G3" s="3"/>
      <c r="H3" s="3"/>
      <c r="I3" s="3"/>
      <c r="J3" s="3"/>
      <c r="K3" s="3"/>
    </row>
    <row r="4" spans="1:17">
      <c r="E4" s="3"/>
      <c r="F4" s="3"/>
      <c r="G4" s="3"/>
      <c r="H4" s="4"/>
      <c r="I4" s="3"/>
      <c r="J4" s="4"/>
      <c r="K4" s="9"/>
      <c r="L4" s="6"/>
      <c r="M4" s="6" t="s">
        <v>2</v>
      </c>
    </row>
    <row r="5" spans="1:17">
      <c r="A5" s="226"/>
      <c r="B5" s="227"/>
      <c r="C5" s="227"/>
      <c r="D5" s="228"/>
      <c r="E5" s="235" t="s">
        <v>3</v>
      </c>
      <c r="F5" s="235"/>
      <c r="G5" s="235"/>
      <c r="H5" s="235"/>
      <c r="I5" s="235"/>
      <c r="J5" s="235"/>
      <c r="K5" s="235"/>
      <c r="L5" s="235"/>
      <c r="M5" s="235"/>
    </row>
    <row r="6" spans="1:17" ht="15" customHeight="1">
      <c r="A6" s="229"/>
      <c r="B6" s="230"/>
      <c r="C6" s="230"/>
      <c r="D6" s="231"/>
      <c r="E6" s="235" t="s">
        <v>4</v>
      </c>
      <c r="F6" s="235"/>
      <c r="G6" s="236" t="s">
        <v>5</v>
      </c>
      <c r="H6" s="236"/>
      <c r="I6" s="236"/>
      <c r="J6" s="235" t="s">
        <v>6</v>
      </c>
      <c r="K6" s="235" t="s">
        <v>7</v>
      </c>
      <c r="L6" s="235" t="s">
        <v>8</v>
      </c>
      <c r="M6" s="235" t="s">
        <v>9</v>
      </c>
      <c r="N6" s="10"/>
      <c r="O6" s="10"/>
      <c r="P6" s="10"/>
      <c r="Q6" s="10"/>
    </row>
    <row r="7" spans="1:17" s="12" customFormat="1" ht="35.1" customHeight="1">
      <c r="A7" s="232"/>
      <c r="B7" s="233"/>
      <c r="C7" s="233"/>
      <c r="D7" s="234"/>
      <c r="E7" s="235"/>
      <c r="F7" s="235"/>
      <c r="G7" s="11" t="s">
        <v>10</v>
      </c>
      <c r="H7" s="11" t="s">
        <v>11</v>
      </c>
      <c r="I7" s="11" t="s">
        <v>12</v>
      </c>
      <c r="J7" s="237"/>
      <c r="K7" s="235"/>
      <c r="L7" s="235"/>
      <c r="M7" s="235"/>
      <c r="N7" s="13"/>
      <c r="O7" s="13"/>
      <c r="P7" s="13"/>
      <c r="Q7" s="13"/>
    </row>
    <row r="8" spans="1:17">
      <c r="A8" s="220" t="s">
        <v>13</v>
      </c>
      <c r="B8" s="220"/>
      <c r="C8" s="220"/>
      <c r="D8" s="220"/>
      <c r="E8" s="7">
        <v>32540188893.339493</v>
      </c>
      <c r="F8" s="3"/>
      <c r="G8" s="3">
        <v>20223635945.27702</v>
      </c>
      <c r="H8" s="3">
        <v>19806635945.27702</v>
      </c>
      <c r="I8" s="3">
        <v>417000000</v>
      </c>
      <c r="J8" s="3">
        <v>6939344972.8422852</v>
      </c>
      <c r="K8" s="3">
        <v>6908073940.1537962</v>
      </c>
      <c r="L8" s="3">
        <v>2466700191.9601021</v>
      </c>
      <c r="M8" s="3">
        <v>1901181173.3829074</v>
      </c>
    </row>
    <row r="9" spans="1:17">
      <c r="A9" s="225" t="s">
        <v>14</v>
      </c>
      <c r="B9" s="225"/>
      <c r="C9" s="225"/>
      <c r="D9" s="225"/>
      <c r="E9" s="7">
        <v>429107748.55659044</v>
      </c>
      <c r="F9" s="9"/>
      <c r="G9" s="3">
        <v>429107748.55659044</v>
      </c>
      <c r="H9" s="3">
        <v>429107748.55659044</v>
      </c>
      <c r="I9" s="3"/>
      <c r="J9" s="3"/>
      <c r="K9" s="3"/>
      <c r="L9" s="3"/>
      <c r="M9" s="3"/>
    </row>
    <row r="10" spans="1:17">
      <c r="A10" s="225" t="s">
        <v>15</v>
      </c>
      <c r="B10" s="225"/>
      <c r="C10" s="225"/>
      <c r="D10" s="225"/>
      <c r="E10" s="7">
        <v>1901181173.3829074</v>
      </c>
      <c r="F10" s="9"/>
      <c r="G10" s="3"/>
      <c r="H10" s="3"/>
      <c r="I10" s="3"/>
      <c r="J10" s="3"/>
      <c r="K10" s="3"/>
      <c r="L10" s="3"/>
      <c r="M10" s="3">
        <v>1901181173.3829074</v>
      </c>
    </row>
    <row r="11" spans="1:17" ht="15.75" customHeight="1" thickBot="1">
      <c r="A11" s="225"/>
      <c r="B11" s="225"/>
      <c r="C11" s="225"/>
      <c r="D11" s="225"/>
      <c r="E11" s="7"/>
      <c r="F11" s="3"/>
      <c r="G11" s="3"/>
      <c r="H11" s="3"/>
      <c r="I11" s="3"/>
      <c r="J11" s="3"/>
      <c r="K11" s="3"/>
      <c r="L11" s="3"/>
      <c r="M11" s="3"/>
    </row>
    <row r="12" spans="1:17" ht="15" thickBot="1">
      <c r="A12" s="225" t="s">
        <v>16</v>
      </c>
      <c r="B12" s="225"/>
      <c r="C12" s="225"/>
      <c r="D12" s="225"/>
      <c r="E12" s="7">
        <v>30209899971.399994</v>
      </c>
      <c r="F12" s="17">
        <v>0.33562826320853234</v>
      </c>
      <c r="G12" s="3">
        <v>19794528196.720428</v>
      </c>
      <c r="H12" s="3">
        <v>19377528196.720428</v>
      </c>
      <c r="I12" s="3">
        <v>417000000</v>
      </c>
      <c r="J12" s="3">
        <v>6939344972.8422852</v>
      </c>
      <c r="K12" s="3">
        <v>6908073940.1537962</v>
      </c>
      <c r="L12" s="3">
        <v>2466700191.9601021</v>
      </c>
      <c r="M12" s="3">
        <v>0</v>
      </c>
    </row>
    <row r="13" spans="1:17">
      <c r="A13" s="18"/>
      <c r="B13" s="19">
        <v>1</v>
      </c>
      <c r="C13" s="225" t="s">
        <v>17</v>
      </c>
      <c r="D13" s="225"/>
      <c r="E13" s="7">
        <v>28346697048.873268</v>
      </c>
      <c r="F13" s="20"/>
      <c r="G13" s="3">
        <v>16499568613.573704</v>
      </c>
      <c r="H13" s="3">
        <v>16499568613.573704</v>
      </c>
      <c r="I13" s="3">
        <v>0</v>
      </c>
      <c r="J13" s="3">
        <v>5845707361.3000002</v>
      </c>
      <c r="K13" s="3">
        <v>5455574056.6794634</v>
      </c>
      <c r="L13" s="3">
        <v>2466700191.9601021</v>
      </c>
      <c r="M13" s="3">
        <v>0</v>
      </c>
    </row>
    <row r="14" spans="1:17">
      <c r="A14" s="18"/>
      <c r="B14" s="18"/>
      <c r="C14" s="18" t="s">
        <v>18</v>
      </c>
      <c r="D14" s="18" t="s">
        <v>19</v>
      </c>
      <c r="E14" s="21">
        <v>8622237487.1787643</v>
      </c>
      <c r="F14" s="4"/>
      <c r="G14" s="4">
        <v>3835533095.078764</v>
      </c>
      <c r="H14" s="4">
        <v>3835533095.078764</v>
      </c>
      <c r="I14" s="4">
        <v>0</v>
      </c>
      <c r="J14" s="4">
        <v>4786704392.1000004</v>
      </c>
      <c r="K14" s="4">
        <v>0</v>
      </c>
      <c r="L14" s="4">
        <v>0</v>
      </c>
      <c r="M14" s="4">
        <v>0</v>
      </c>
    </row>
    <row r="15" spans="1:17">
      <c r="A15" s="18"/>
      <c r="B15" s="18"/>
      <c r="C15" s="18"/>
      <c r="D15" s="18" t="s">
        <v>20</v>
      </c>
      <c r="E15" s="21">
        <v>2687774392.0999999</v>
      </c>
      <c r="F15" s="4"/>
      <c r="G15" s="4">
        <v>0</v>
      </c>
      <c r="H15" s="4">
        <v>0</v>
      </c>
      <c r="I15" s="4">
        <v>0</v>
      </c>
      <c r="J15" s="4">
        <v>2687774392.0999999</v>
      </c>
      <c r="K15" s="4">
        <v>0</v>
      </c>
      <c r="L15" s="4">
        <v>0</v>
      </c>
      <c r="M15" s="4">
        <v>0</v>
      </c>
    </row>
    <row r="16" spans="1:17">
      <c r="A16" s="18"/>
      <c r="B16" s="18"/>
      <c r="C16" s="18"/>
      <c r="D16" s="18" t="s">
        <v>21</v>
      </c>
      <c r="E16" s="21">
        <v>5934463095.078764</v>
      </c>
      <c r="F16" s="4"/>
      <c r="G16" s="4">
        <v>3835533095.078764</v>
      </c>
      <c r="H16" s="4">
        <v>3835533095.078764</v>
      </c>
      <c r="I16" s="4">
        <v>0</v>
      </c>
      <c r="J16" s="4">
        <v>2098930000</v>
      </c>
      <c r="K16" s="4">
        <v>0</v>
      </c>
      <c r="L16" s="4">
        <v>0</v>
      </c>
      <c r="M16" s="4">
        <v>0</v>
      </c>
    </row>
    <row r="17" spans="1:13">
      <c r="A17" s="18"/>
      <c r="B17" s="18"/>
      <c r="C17" s="18"/>
      <c r="D17" s="18" t="s">
        <v>22</v>
      </c>
      <c r="E17" s="21">
        <v>0</v>
      </c>
      <c r="F17" s="4"/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</row>
    <row r="18" spans="1:13">
      <c r="A18" s="18"/>
      <c r="B18" s="18"/>
      <c r="C18" s="18" t="s">
        <v>23</v>
      </c>
      <c r="D18" s="18" t="s">
        <v>24</v>
      </c>
      <c r="E18" s="21">
        <v>6001421073.9995651</v>
      </c>
      <c r="F18" s="4"/>
      <c r="G18" s="4">
        <v>0</v>
      </c>
      <c r="H18" s="4">
        <v>0</v>
      </c>
      <c r="I18" s="4">
        <v>0</v>
      </c>
      <c r="J18" s="4">
        <v>0</v>
      </c>
      <c r="K18" s="4">
        <v>5455574056.6794634</v>
      </c>
      <c r="L18" s="4">
        <v>2466700191.9601021</v>
      </c>
      <c r="M18" s="4">
        <v>0</v>
      </c>
    </row>
    <row r="19" spans="1:13">
      <c r="A19" s="18"/>
      <c r="B19" s="18"/>
      <c r="C19" s="18" t="s">
        <v>25</v>
      </c>
      <c r="D19" s="18" t="s">
        <v>26</v>
      </c>
      <c r="E19" s="21">
        <v>620745477.89999998</v>
      </c>
      <c r="F19" s="4"/>
      <c r="G19" s="4">
        <v>0</v>
      </c>
      <c r="H19" s="4">
        <v>0</v>
      </c>
      <c r="I19" s="4">
        <v>0</v>
      </c>
      <c r="J19" s="4">
        <v>620745477.89999998</v>
      </c>
      <c r="K19" s="4">
        <v>0</v>
      </c>
      <c r="L19" s="4">
        <v>0</v>
      </c>
      <c r="M19" s="4">
        <v>0</v>
      </c>
    </row>
    <row r="20" spans="1:13">
      <c r="A20" s="18"/>
      <c r="B20" s="18"/>
      <c r="C20" s="18" t="s">
        <v>27</v>
      </c>
      <c r="D20" s="18" t="s">
        <v>28</v>
      </c>
      <c r="E20" s="21">
        <v>6646775762.1046982</v>
      </c>
      <c r="F20" s="4"/>
      <c r="G20" s="4">
        <v>6646775762.1046982</v>
      </c>
      <c r="H20" s="4">
        <v>6646775762.1046982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</row>
    <row r="21" spans="1:13">
      <c r="A21" s="18"/>
      <c r="B21" s="18"/>
      <c r="C21" s="18" t="s">
        <v>29</v>
      </c>
      <c r="D21" s="18" t="s">
        <v>30</v>
      </c>
      <c r="E21" s="21">
        <v>1254500000</v>
      </c>
      <c r="F21" s="4"/>
      <c r="G21" s="4">
        <v>1254500000</v>
      </c>
      <c r="H21" s="4">
        <v>1254500000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</row>
    <row r="22" spans="1:13">
      <c r="A22" s="18"/>
      <c r="B22" s="18"/>
      <c r="C22" s="18" t="s">
        <v>31</v>
      </c>
      <c r="D22" s="18" t="s">
        <v>32</v>
      </c>
      <c r="E22" s="21">
        <v>31500000</v>
      </c>
      <c r="F22" s="4"/>
      <c r="G22" s="4">
        <v>31500000</v>
      </c>
      <c r="H22" s="4">
        <v>31500000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</row>
    <row r="23" spans="1:13">
      <c r="A23" s="18"/>
      <c r="B23" s="18"/>
      <c r="C23" s="18" t="s">
        <v>33</v>
      </c>
      <c r="D23" s="18" t="s">
        <v>34</v>
      </c>
      <c r="E23" s="21">
        <v>2114040000</v>
      </c>
      <c r="F23" s="4"/>
      <c r="G23" s="4">
        <v>2114040000</v>
      </c>
      <c r="H23" s="4">
        <v>2114040000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</row>
    <row r="24" spans="1:13">
      <c r="A24" s="18"/>
      <c r="B24" s="18"/>
      <c r="C24" s="18" t="s">
        <v>35</v>
      </c>
      <c r="D24" s="18" t="s">
        <v>36</v>
      </c>
      <c r="E24" s="21">
        <v>3055477247.6902409</v>
      </c>
      <c r="F24" s="4"/>
      <c r="G24" s="4">
        <v>2617219756.3902407</v>
      </c>
      <c r="H24" s="4">
        <v>2617219756.3902407</v>
      </c>
      <c r="I24" s="4">
        <v>0</v>
      </c>
      <c r="J24" s="4">
        <v>438257491.30000001</v>
      </c>
      <c r="K24" s="4">
        <v>0</v>
      </c>
      <c r="L24" s="4">
        <v>0</v>
      </c>
      <c r="M24" s="4">
        <v>0</v>
      </c>
    </row>
    <row r="25" spans="1:13">
      <c r="A25" s="18"/>
      <c r="B25" s="19">
        <v>2</v>
      </c>
      <c r="C25" s="225" t="s">
        <v>37</v>
      </c>
      <c r="D25" s="225"/>
      <c r="E25" s="7">
        <v>1863202922.5267267</v>
      </c>
      <c r="F25" s="3"/>
      <c r="G25" s="3">
        <v>3294959583.1467266</v>
      </c>
      <c r="H25" s="3">
        <v>2877959583.1467266</v>
      </c>
      <c r="I25" s="3">
        <v>417000000</v>
      </c>
      <c r="J25" s="3">
        <v>1093637611.5422852</v>
      </c>
      <c r="K25" s="3">
        <v>1452499883.4743328</v>
      </c>
      <c r="L25" s="3">
        <v>0</v>
      </c>
      <c r="M25" s="3">
        <v>0</v>
      </c>
    </row>
    <row r="26" spans="1:13">
      <c r="A26" s="18"/>
      <c r="B26" s="18"/>
      <c r="C26" s="18" t="s">
        <v>38</v>
      </c>
      <c r="D26" s="18" t="s">
        <v>39</v>
      </c>
      <c r="E26" s="21">
        <v>1440032822.5267267</v>
      </c>
      <c r="F26" s="23"/>
      <c r="G26" s="4">
        <v>1070849171.7267268</v>
      </c>
      <c r="H26" s="4">
        <v>1070849171.7267268</v>
      </c>
      <c r="I26" s="4">
        <v>0</v>
      </c>
      <c r="J26" s="4">
        <v>397419831.59999996</v>
      </c>
      <c r="K26" s="4">
        <v>0</v>
      </c>
      <c r="L26" s="4">
        <v>0</v>
      </c>
      <c r="M26" s="4">
        <v>0</v>
      </c>
    </row>
    <row r="27" spans="1:13">
      <c r="A27" s="18"/>
      <c r="B27" s="18"/>
      <c r="C27" s="18" t="s">
        <v>40</v>
      </c>
      <c r="D27" s="18" t="s">
        <v>41</v>
      </c>
      <c r="E27" s="21">
        <v>6170100</v>
      </c>
      <c r="F27" s="23"/>
      <c r="G27" s="4">
        <v>0</v>
      </c>
      <c r="H27" s="4">
        <v>0</v>
      </c>
      <c r="I27" s="4">
        <v>0</v>
      </c>
      <c r="J27" s="4">
        <v>6170100</v>
      </c>
      <c r="K27" s="4">
        <v>0</v>
      </c>
      <c r="L27" s="4">
        <v>0</v>
      </c>
      <c r="M27" s="4">
        <v>0</v>
      </c>
    </row>
    <row r="28" spans="1:13">
      <c r="A28" s="18"/>
      <c r="B28" s="18"/>
      <c r="C28" s="18" t="s">
        <v>42</v>
      </c>
      <c r="D28" s="18" t="s">
        <v>43</v>
      </c>
      <c r="E28" s="21">
        <v>417000000</v>
      </c>
      <c r="F28" s="23"/>
      <c r="G28" s="4">
        <v>417000000</v>
      </c>
      <c r="H28" s="4">
        <v>0</v>
      </c>
      <c r="I28" s="4">
        <v>417000000</v>
      </c>
      <c r="J28" s="4">
        <v>0</v>
      </c>
      <c r="K28" s="4">
        <v>0</v>
      </c>
      <c r="L28" s="4">
        <v>0</v>
      </c>
      <c r="M28" s="4">
        <v>0</v>
      </c>
    </row>
    <row r="29" spans="1:13" ht="15" thickBot="1">
      <c r="A29" s="18"/>
      <c r="B29" s="18"/>
      <c r="C29" s="18" t="s">
        <v>44</v>
      </c>
      <c r="D29" s="18" t="s">
        <v>45</v>
      </c>
      <c r="E29" s="21">
        <v>0</v>
      </c>
      <c r="F29" s="4"/>
      <c r="G29" s="4">
        <v>1807110411.4199996</v>
      </c>
      <c r="H29" s="4">
        <v>1807110411.4199996</v>
      </c>
      <c r="I29" s="4">
        <v>0</v>
      </c>
      <c r="J29" s="4">
        <v>690047679.9422853</v>
      </c>
      <c r="K29" s="4">
        <v>1452499883.4743328</v>
      </c>
      <c r="L29" s="4">
        <v>0</v>
      </c>
      <c r="M29" s="4">
        <v>0</v>
      </c>
    </row>
    <row r="30" spans="1:13" ht="15" thickBot="1">
      <c r="A30" s="225" t="s">
        <v>46</v>
      </c>
      <c r="B30" s="225"/>
      <c r="C30" s="225"/>
      <c r="D30" s="225"/>
      <c r="E30" s="7">
        <v>31575099999.923378</v>
      </c>
      <c r="F30" s="17">
        <v>0.35079546716946314</v>
      </c>
      <c r="G30" s="3">
        <v>22549864300.700001</v>
      </c>
      <c r="H30" s="3">
        <v>20590435927.800003</v>
      </c>
      <c r="I30" s="3">
        <v>1959428372.9000001</v>
      </c>
      <c r="J30" s="3">
        <v>6939344972.8999996</v>
      </c>
      <c r="K30" s="3">
        <v>5815526591.500001</v>
      </c>
      <c r="L30" s="3">
        <v>2169111465.0999999</v>
      </c>
      <c r="M30" s="3">
        <v>0</v>
      </c>
    </row>
    <row r="31" spans="1:13" ht="15" thickBot="1">
      <c r="A31" s="24" t="s">
        <v>47</v>
      </c>
      <c r="B31" s="225" t="s">
        <v>48</v>
      </c>
      <c r="C31" s="225"/>
      <c r="D31" s="225"/>
      <c r="E31" s="7">
        <v>24005525046.923378</v>
      </c>
      <c r="F31" s="17">
        <v>0.26669842291882434</v>
      </c>
      <c r="G31" s="3">
        <v>18008880093</v>
      </c>
      <c r="H31" s="3">
        <v>17789880093</v>
      </c>
      <c r="I31" s="3">
        <v>219000000</v>
      </c>
      <c r="J31" s="3">
        <v>3765922056.6999993</v>
      </c>
      <c r="K31" s="3">
        <v>5882758762.4000006</v>
      </c>
      <c r="L31" s="3">
        <v>2246711465.0999999</v>
      </c>
      <c r="M31" s="3">
        <v>0</v>
      </c>
    </row>
    <row r="32" spans="1:13">
      <c r="A32" s="18"/>
      <c r="B32" s="19">
        <v>1</v>
      </c>
      <c r="C32" s="25" t="s">
        <v>49</v>
      </c>
      <c r="D32" s="18"/>
      <c r="E32" s="7">
        <v>9956197371.8999996</v>
      </c>
      <c r="F32" s="20"/>
      <c r="G32" s="3">
        <v>8923666430.7000008</v>
      </c>
      <c r="H32" s="3">
        <v>8704666430.7000008</v>
      </c>
      <c r="I32" s="3">
        <v>219000000</v>
      </c>
      <c r="J32" s="3">
        <v>1655262728.6999996</v>
      </c>
      <c r="K32" s="3">
        <v>1389594.8</v>
      </c>
      <c r="L32" s="3">
        <v>13154021.5</v>
      </c>
      <c r="M32" s="3">
        <v>0</v>
      </c>
    </row>
    <row r="33" spans="1:13">
      <c r="A33" s="18"/>
      <c r="B33" s="18"/>
      <c r="C33" s="18" t="s">
        <v>18</v>
      </c>
      <c r="D33" s="18" t="s">
        <v>50</v>
      </c>
      <c r="E33" s="21">
        <v>6356008551.5</v>
      </c>
      <c r="F33" s="20"/>
      <c r="G33" s="4">
        <v>5707437023</v>
      </c>
      <c r="H33" s="4">
        <v>5707437023</v>
      </c>
      <c r="I33" s="4">
        <v>0</v>
      </c>
      <c r="J33" s="4">
        <v>639635153.70000005</v>
      </c>
      <c r="K33" s="4">
        <v>0</v>
      </c>
      <c r="L33" s="4">
        <v>8936374.8000000007</v>
      </c>
      <c r="M33" s="4">
        <v>0</v>
      </c>
    </row>
    <row r="34" spans="1:13">
      <c r="A34" s="18"/>
      <c r="B34" s="18"/>
      <c r="C34" s="18" t="s">
        <v>23</v>
      </c>
      <c r="D34" s="18" t="s">
        <v>51</v>
      </c>
      <c r="E34" s="21">
        <v>0</v>
      </c>
      <c r="F34" s="26"/>
      <c r="G34" s="4">
        <v>555034120.5</v>
      </c>
      <c r="H34" s="4">
        <v>555034120.5</v>
      </c>
      <c r="I34" s="4">
        <v>0</v>
      </c>
      <c r="J34" s="4">
        <v>81100098.799999997</v>
      </c>
      <c r="K34" s="4">
        <v>0</v>
      </c>
      <c r="L34" s="4">
        <v>1141184.5</v>
      </c>
      <c r="M34" s="4">
        <v>0</v>
      </c>
    </row>
    <row r="35" spans="1:13">
      <c r="A35" s="18"/>
      <c r="B35" s="18"/>
      <c r="C35" s="18" t="s">
        <v>25</v>
      </c>
      <c r="D35" s="18" t="s">
        <v>52</v>
      </c>
      <c r="E35" s="21">
        <v>3600188820.3999996</v>
      </c>
      <c r="F35" s="4"/>
      <c r="G35" s="4">
        <v>2661195287.1999998</v>
      </c>
      <c r="H35" s="4">
        <v>2442195287.1999998</v>
      </c>
      <c r="I35" s="4">
        <v>219000000</v>
      </c>
      <c r="J35" s="4">
        <v>934527476.19999957</v>
      </c>
      <c r="K35" s="4">
        <v>1389594.8</v>
      </c>
      <c r="L35" s="4">
        <v>3076462.2</v>
      </c>
      <c r="M35" s="4">
        <v>0</v>
      </c>
    </row>
    <row r="36" spans="1:13">
      <c r="A36" s="18"/>
      <c r="B36" s="19">
        <v>2</v>
      </c>
      <c r="C36" s="25" t="s">
        <v>53</v>
      </c>
      <c r="D36" s="18"/>
      <c r="E36" s="7">
        <v>1292936468.2</v>
      </c>
      <c r="F36" s="3"/>
      <c r="G36" s="3">
        <v>1292936468.2</v>
      </c>
      <c r="H36" s="3">
        <v>1292936468.2</v>
      </c>
      <c r="I36" s="3">
        <v>0</v>
      </c>
      <c r="J36" s="3">
        <v>28236180.800000001</v>
      </c>
      <c r="K36" s="3">
        <v>0</v>
      </c>
      <c r="L36" s="3">
        <v>0</v>
      </c>
      <c r="M36" s="3">
        <v>0</v>
      </c>
    </row>
    <row r="37" spans="1:13">
      <c r="A37" s="18"/>
      <c r="B37" s="19">
        <v>3</v>
      </c>
      <c r="C37" s="25" t="s">
        <v>54</v>
      </c>
      <c r="D37" s="18"/>
      <c r="E37" s="21">
        <v>12756391206.82338</v>
      </c>
      <c r="F37" s="3"/>
      <c r="G37" s="3">
        <v>7792277194.0999985</v>
      </c>
      <c r="H37" s="3">
        <v>7792277194.0999985</v>
      </c>
      <c r="I37" s="3">
        <v>0</v>
      </c>
      <c r="J37" s="3">
        <v>2082423147.1999998</v>
      </c>
      <c r="K37" s="3">
        <v>5881369167.6000004</v>
      </c>
      <c r="L37" s="3">
        <v>2233557443.5999999</v>
      </c>
      <c r="M37" s="3">
        <v>0</v>
      </c>
    </row>
    <row r="38" spans="1:13">
      <c r="A38" s="18"/>
      <c r="B38" s="18"/>
      <c r="C38" s="18" t="s">
        <v>55</v>
      </c>
      <c r="D38" s="18" t="s">
        <v>56</v>
      </c>
      <c r="E38" s="21">
        <v>864331547.82566738</v>
      </c>
      <c r="F38" s="4"/>
      <c r="G38" s="4">
        <v>2065701908.4000001</v>
      </c>
      <c r="H38" s="4">
        <v>2065701908.4000001</v>
      </c>
      <c r="I38" s="4">
        <v>0</v>
      </c>
      <c r="J38" s="4">
        <v>251129522.89999998</v>
      </c>
      <c r="K38" s="4">
        <v>0</v>
      </c>
      <c r="L38" s="4">
        <v>0</v>
      </c>
      <c r="M38" s="4">
        <v>0</v>
      </c>
    </row>
    <row r="39" spans="1:13">
      <c r="A39" s="18"/>
      <c r="B39" s="18"/>
      <c r="C39" s="18" t="s">
        <v>57</v>
      </c>
      <c r="D39" s="18" t="s">
        <v>58</v>
      </c>
      <c r="E39" s="21">
        <v>11892059658.997713</v>
      </c>
      <c r="F39" s="4"/>
      <c r="G39" s="4">
        <v>5726575285.6999989</v>
      </c>
      <c r="H39" s="4">
        <v>5726575285.6999989</v>
      </c>
      <c r="I39" s="4">
        <v>0</v>
      </c>
      <c r="J39" s="4">
        <v>1831293624.3</v>
      </c>
      <c r="K39" s="4">
        <v>5881369167.6000004</v>
      </c>
      <c r="L39" s="4">
        <v>2233557443.5999999</v>
      </c>
      <c r="M39" s="4">
        <v>0</v>
      </c>
    </row>
    <row r="40" spans="1:13">
      <c r="A40" s="24" t="s">
        <v>59</v>
      </c>
      <c r="B40" s="225" t="s">
        <v>60</v>
      </c>
      <c r="C40" s="225"/>
      <c r="D40" s="225"/>
      <c r="E40" s="7">
        <v>7841360869.6000004</v>
      </c>
      <c r="F40" s="3"/>
      <c r="G40" s="3">
        <v>4667937953.3999996</v>
      </c>
      <c r="H40" s="3">
        <v>3136185253.4000001</v>
      </c>
      <c r="I40" s="3">
        <v>1531752700</v>
      </c>
      <c r="J40" s="3">
        <v>3173422916.2000003</v>
      </c>
      <c r="K40" s="3">
        <v>0</v>
      </c>
      <c r="L40" s="3">
        <v>0</v>
      </c>
      <c r="M40" s="3">
        <v>0</v>
      </c>
    </row>
    <row r="41" spans="1:13">
      <c r="A41" s="18"/>
      <c r="B41" s="18"/>
      <c r="C41" s="28" t="s">
        <v>61</v>
      </c>
      <c r="D41" s="18" t="s">
        <v>62</v>
      </c>
      <c r="E41" s="21">
        <v>3962130032.9000001</v>
      </c>
      <c r="F41" s="4"/>
      <c r="G41" s="4">
        <v>3962130032.9000001</v>
      </c>
      <c r="H41" s="4">
        <v>2545039422.9000001</v>
      </c>
      <c r="I41" s="4">
        <v>1417090610</v>
      </c>
      <c r="J41" s="4">
        <v>0</v>
      </c>
      <c r="K41" s="4">
        <v>0</v>
      </c>
      <c r="L41" s="4">
        <v>0</v>
      </c>
      <c r="M41" s="4">
        <v>0</v>
      </c>
    </row>
    <row r="42" spans="1:13">
      <c r="A42" s="18"/>
      <c r="B42" s="18"/>
      <c r="C42" s="28" t="s">
        <v>63</v>
      </c>
      <c r="D42" s="18" t="s">
        <v>64</v>
      </c>
      <c r="E42" s="21">
        <v>208150245.40000001</v>
      </c>
      <c r="F42" s="4"/>
      <c r="G42" s="4">
        <v>119840100</v>
      </c>
      <c r="H42" s="4">
        <v>119385100</v>
      </c>
      <c r="I42" s="4">
        <v>455000</v>
      </c>
      <c r="J42" s="4">
        <v>88310145.400000006</v>
      </c>
      <c r="K42" s="4">
        <v>0</v>
      </c>
      <c r="L42" s="4">
        <v>0</v>
      </c>
      <c r="M42" s="4">
        <v>0</v>
      </c>
    </row>
    <row r="43" spans="1:13">
      <c r="A43" s="18"/>
      <c r="B43" s="18"/>
      <c r="C43" s="28" t="s">
        <v>65</v>
      </c>
      <c r="D43" s="18" t="s">
        <v>66</v>
      </c>
      <c r="E43" s="21">
        <v>424408950</v>
      </c>
      <c r="F43" s="4"/>
      <c r="G43" s="4">
        <v>424408950</v>
      </c>
      <c r="H43" s="4">
        <v>318188700</v>
      </c>
      <c r="I43" s="4">
        <v>106220250</v>
      </c>
      <c r="J43" s="4">
        <v>0</v>
      </c>
      <c r="K43" s="4">
        <v>0</v>
      </c>
      <c r="L43" s="4">
        <v>0</v>
      </c>
      <c r="M43" s="4">
        <v>0</v>
      </c>
    </row>
    <row r="44" spans="1:13">
      <c r="A44" s="18"/>
      <c r="B44" s="18"/>
      <c r="C44" s="28" t="s">
        <v>67</v>
      </c>
      <c r="D44" s="18" t="s">
        <v>68</v>
      </c>
      <c r="E44" s="21">
        <v>3235119141.3000002</v>
      </c>
      <c r="F44" s="4"/>
      <c r="G44" s="4">
        <v>150006370.5</v>
      </c>
      <c r="H44" s="4">
        <v>142019530.5</v>
      </c>
      <c r="I44" s="4">
        <v>7986840</v>
      </c>
      <c r="J44" s="4">
        <v>3085112770.8000002</v>
      </c>
      <c r="K44" s="4">
        <v>0</v>
      </c>
      <c r="L44" s="4">
        <v>0</v>
      </c>
      <c r="M44" s="4">
        <v>0</v>
      </c>
    </row>
    <row r="45" spans="1:13">
      <c r="A45" s="18"/>
      <c r="B45" s="18"/>
      <c r="C45" s="28" t="s">
        <v>69</v>
      </c>
      <c r="D45" s="18" t="s">
        <v>70</v>
      </c>
      <c r="E45" s="21">
        <v>11552500</v>
      </c>
      <c r="F45" s="4"/>
      <c r="G45" s="4">
        <v>11552500</v>
      </c>
      <c r="H45" s="4">
        <v>11552500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</row>
    <row r="46" spans="1:13">
      <c r="A46" s="24" t="s">
        <v>71</v>
      </c>
      <c r="B46" s="225" t="s">
        <v>72</v>
      </c>
      <c r="C46" s="225"/>
      <c r="D46" s="225"/>
      <c r="E46" s="21">
        <v>-271785916.60000002</v>
      </c>
      <c r="F46" s="9"/>
      <c r="G46" s="3">
        <v>-126953745.70000002</v>
      </c>
      <c r="H46" s="3">
        <v>-335629418.60000002</v>
      </c>
      <c r="I46" s="3">
        <v>208675672.90000001</v>
      </c>
      <c r="J46" s="3">
        <v>0</v>
      </c>
      <c r="K46" s="3">
        <v>-67232170.900000006</v>
      </c>
      <c r="L46" s="3">
        <v>-77600000</v>
      </c>
      <c r="M46" s="3">
        <v>0</v>
      </c>
    </row>
    <row r="47" spans="1:13">
      <c r="A47" s="18"/>
      <c r="B47" s="18"/>
      <c r="C47" s="28" t="s">
        <v>61</v>
      </c>
      <c r="D47" s="18" t="s">
        <v>73</v>
      </c>
      <c r="E47" s="21">
        <v>-480461589.5</v>
      </c>
      <c r="F47" s="4"/>
      <c r="G47" s="4">
        <v>-335629418.60000002</v>
      </c>
      <c r="H47" s="4">
        <v>-335629418.60000002</v>
      </c>
      <c r="I47" s="4">
        <v>0</v>
      </c>
      <c r="J47" s="4">
        <v>0</v>
      </c>
      <c r="K47" s="4">
        <v>-67232170.900000006</v>
      </c>
      <c r="L47" s="4">
        <v>-77600000</v>
      </c>
      <c r="M47" s="4">
        <v>0</v>
      </c>
    </row>
    <row r="48" spans="1:13">
      <c r="A48" s="18"/>
      <c r="B48" s="18"/>
      <c r="C48" s="28" t="s">
        <v>63</v>
      </c>
      <c r="D48" s="18" t="s">
        <v>74</v>
      </c>
      <c r="E48" s="21">
        <v>208675672.90000001</v>
      </c>
      <c r="F48" s="4"/>
      <c r="G48" s="4">
        <v>208675672.90000001</v>
      </c>
      <c r="H48" s="4">
        <v>0</v>
      </c>
      <c r="I48" s="4">
        <v>208675672.90000001</v>
      </c>
      <c r="J48" s="4">
        <v>0</v>
      </c>
      <c r="K48" s="4">
        <v>0</v>
      </c>
      <c r="L48" s="4">
        <v>0</v>
      </c>
      <c r="M48" s="4">
        <v>0</v>
      </c>
    </row>
    <row r="49" spans="1:13" ht="15" thickBot="1">
      <c r="A49" s="29"/>
      <c r="B49" s="29"/>
      <c r="C49" s="29"/>
      <c r="D49" s="29"/>
      <c r="E49" s="7"/>
      <c r="F49" s="4"/>
      <c r="G49" s="4"/>
      <c r="H49" s="4"/>
      <c r="I49" s="4"/>
      <c r="J49" s="4"/>
      <c r="K49" s="4"/>
      <c r="L49" s="4"/>
      <c r="M49" s="4"/>
    </row>
    <row r="50" spans="1:13" ht="15" thickBot="1">
      <c r="A50" s="223" t="s">
        <v>75</v>
      </c>
      <c r="B50" s="223"/>
      <c r="C50" s="223"/>
      <c r="D50" s="223"/>
      <c r="E50" s="7">
        <v>1808228344.376616</v>
      </c>
      <c r="F50" s="17">
        <v>2.0089193915971738E-2</v>
      </c>
      <c r="G50" s="4"/>
      <c r="H50" s="4"/>
      <c r="I50" s="4"/>
      <c r="J50" s="4"/>
      <c r="K50" s="4"/>
      <c r="L50" s="4"/>
      <c r="M50" s="4"/>
    </row>
    <row r="51" spans="1:13" ht="15" thickBot="1">
      <c r="A51" s="219" t="s">
        <v>76</v>
      </c>
      <c r="B51" s="219"/>
      <c r="C51" s="219"/>
      <c r="D51" s="219"/>
      <c r="E51" s="30">
        <v>-1365200028.5233841</v>
      </c>
      <c r="F51" s="17">
        <v>-1.516720396093083E-2</v>
      </c>
      <c r="G51" s="31">
        <v>-2755336103.9795723</v>
      </c>
      <c r="H51" s="31">
        <v>-1212907731.0795746</v>
      </c>
      <c r="I51" s="31">
        <v>-1542428372.9000001</v>
      </c>
      <c r="J51" s="31">
        <v>-5.7714462280273438E-2</v>
      </c>
      <c r="K51" s="31">
        <v>1092547348.6537952</v>
      </c>
      <c r="L51" s="31">
        <v>297588726.86010218</v>
      </c>
      <c r="M51" s="31">
        <v>0</v>
      </c>
    </row>
    <row r="52" spans="1:13">
      <c r="A52" s="14"/>
      <c r="B52" s="14"/>
      <c r="C52" s="14"/>
      <c r="D52" s="14"/>
      <c r="E52" s="7"/>
      <c r="F52" s="7"/>
      <c r="G52" s="3"/>
      <c r="H52" s="3"/>
      <c r="I52" s="3"/>
      <c r="J52" s="3"/>
      <c r="K52" s="3"/>
      <c r="L52" s="3"/>
      <c r="M52" s="3"/>
    </row>
    <row r="53" spans="1:13" ht="21" customHeight="1">
      <c r="A53" s="220" t="s">
        <v>77</v>
      </c>
      <c r="B53" s="220"/>
      <c r="C53" s="220"/>
      <c r="D53" s="220"/>
      <c r="E53" s="7">
        <v>1365200028.5233841</v>
      </c>
      <c r="F53" s="3"/>
      <c r="G53" s="3">
        <v>2755336103.9795723</v>
      </c>
      <c r="H53" s="3">
        <v>1212907731.0795746</v>
      </c>
      <c r="I53" s="3">
        <v>1542428372.9000001</v>
      </c>
      <c r="J53" s="3">
        <v>5.7714462280273438E-2</v>
      </c>
      <c r="K53" s="3">
        <v>-1092547348.6537952</v>
      </c>
      <c r="L53" s="3">
        <v>-297588726.86010218</v>
      </c>
      <c r="M53" s="3">
        <v>0</v>
      </c>
    </row>
    <row r="54" spans="1:13">
      <c r="A54" s="19">
        <v>1</v>
      </c>
      <c r="B54" s="225" t="s">
        <v>78</v>
      </c>
      <c r="C54" s="225"/>
      <c r="D54" s="225"/>
      <c r="E54" s="7">
        <v>-406439120.38524008</v>
      </c>
      <c r="F54" s="3"/>
      <c r="G54" s="3">
        <v>2499796955.0709429</v>
      </c>
      <c r="H54" s="3">
        <v>1022907731.0795746</v>
      </c>
      <c r="I54" s="3">
        <v>1476889223.9913707</v>
      </c>
      <c r="J54" s="3">
        <v>-1516099999.9422855</v>
      </c>
      <c r="K54" s="3">
        <v>-1092547348.6537952</v>
      </c>
      <c r="L54" s="3">
        <v>-297588726.86010218</v>
      </c>
      <c r="M54" s="3">
        <v>0</v>
      </c>
    </row>
    <row r="55" spans="1:13">
      <c r="A55" s="19">
        <v>2</v>
      </c>
      <c r="B55" s="225" t="s">
        <v>79</v>
      </c>
      <c r="C55" s="225"/>
      <c r="D55" s="225"/>
      <c r="E55" s="7">
        <v>1706100000</v>
      </c>
      <c r="F55" s="3"/>
      <c r="G55" s="3">
        <v>190000000</v>
      </c>
      <c r="H55" s="3">
        <v>190000000</v>
      </c>
      <c r="I55" s="3">
        <v>0</v>
      </c>
      <c r="J55" s="3">
        <v>1516100000</v>
      </c>
      <c r="K55" s="3">
        <v>0</v>
      </c>
      <c r="L55" s="3">
        <v>0</v>
      </c>
      <c r="M55" s="3">
        <v>0</v>
      </c>
    </row>
    <row r="56" spans="1:13">
      <c r="A56" s="224" t="s">
        <v>80</v>
      </c>
      <c r="B56" s="224"/>
      <c r="C56" s="224"/>
      <c r="D56" s="224"/>
      <c r="E56" s="21">
        <v>1706100000</v>
      </c>
      <c r="F56" s="4"/>
      <c r="G56" s="4">
        <v>190000000</v>
      </c>
      <c r="H56" s="4">
        <v>190000000</v>
      </c>
      <c r="I56" s="4">
        <v>0</v>
      </c>
      <c r="J56" s="4">
        <v>1516100000</v>
      </c>
      <c r="K56" s="4">
        <v>0</v>
      </c>
      <c r="L56" s="4">
        <v>0</v>
      </c>
      <c r="M56" s="4">
        <v>0</v>
      </c>
    </row>
    <row r="57" spans="1:13">
      <c r="A57" s="222" t="s">
        <v>81</v>
      </c>
      <c r="B57" s="222"/>
      <c r="C57" s="222"/>
      <c r="D57" s="222"/>
      <c r="E57" s="21">
        <v>265174000</v>
      </c>
      <c r="F57" s="4"/>
      <c r="G57" s="4">
        <v>190000000</v>
      </c>
      <c r="H57" s="4">
        <v>190000000</v>
      </c>
      <c r="I57" s="4">
        <v>0</v>
      </c>
      <c r="J57" s="4">
        <v>75174000</v>
      </c>
      <c r="K57" s="4">
        <v>0</v>
      </c>
      <c r="L57" s="4">
        <v>0</v>
      </c>
      <c r="M57" s="4">
        <v>0</v>
      </c>
    </row>
    <row r="58" spans="1:13">
      <c r="A58" s="221" t="s">
        <v>82</v>
      </c>
      <c r="B58" s="221"/>
      <c r="C58" s="221"/>
      <c r="D58" s="221"/>
      <c r="E58" s="21">
        <v>490074000</v>
      </c>
      <c r="F58" s="4"/>
      <c r="G58" s="4">
        <v>300000000</v>
      </c>
      <c r="H58" s="4">
        <v>300000000</v>
      </c>
      <c r="I58" s="4">
        <v>0</v>
      </c>
      <c r="J58" s="4">
        <v>190074000</v>
      </c>
      <c r="K58" s="4">
        <v>0</v>
      </c>
      <c r="L58" s="4">
        <v>0</v>
      </c>
      <c r="M58" s="4">
        <v>0</v>
      </c>
    </row>
    <row r="59" spans="1:13">
      <c r="A59" s="221" t="s">
        <v>83</v>
      </c>
      <c r="B59" s="221"/>
      <c r="C59" s="221"/>
      <c r="D59" s="221"/>
      <c r="E59" s="21">
        <v>-224900000</v>
      </c>
      <c r="F59" s="4"/>
      <c r="G59" s="4">
        <v>-110000000</v>
      </c>
      <c r="H59" s="4">
        <v>-110000000</v>
      </c>
      <c r="I59" s="4">
        <v>0</v>
      </c>
      <c r="J59" s="4">
        <v>-114900000</v>
      </c>
      <c r="K59" s="4">
        <v>0</v>
      </c>
      <c r="L59" s="4">
        <v>0</v>
      </c>
      <c r="M59" s="4">
        <v>0</v>
      </c>
    </row>
    <row r="60" spans="1:13" ht="14.25" hidden="1" customHeight="1">
      <c r="A60" s="221" t="s">
        <v>84</v>
      </c>
      <c r="B60" s="221"/>
      <c r="C60" s="221"/>
      <c r="D60" s="221"/>
      <c r="E60" s="21">
        <v>0</v>
      </c>
      <c r="F60" s="4"/>
      <c r="G60" s="4">
        <v>0</v>
      </c>
      <c r="H60" s="4"/>
      <c r="I60" s="4"/>
      <c r="J60" s="4"/>
      <c r="K60" s="4"/>
      <c r="L60" s="4"/>
      <c r="M60" s="4"/>
    </row>
    <row r="61" spans="1:13">
      <c r="A61" s="222" t="s">
        <v>85</v>
      </c>
      <c r="B61" s="222"/>
      <c r="C61" s="222"/>
      <c r="D61" s="222"/>
      <c r="E61" s="21">
        <v>1440926000</v>
      </c>
      <c r="F61" s="4"/>
      <c r="G61" s="4">
        <v>0</v>
      </c>
      <c r="H61" s="4">
        <v>0</v>
      </c>
      <c r="I61" s="4">
        <v>0</v>
      </c>
      <c r="J61" s="4">
        <v>1440926000</v>
      </c>
      <c r="K61" s="4">
        <v>0</v>
      </c>
      <c r="L61" s="4">
        <v>0</v>
      </c>
      <c r="M61" s="4">
        <v>0</v>
      </c>
    </row>
    <row r="62" spans="1:13">
      <c r="A62" s="221" t="s">
        <v>86</v>
      </c>
      <c r="B62" s="221"/>
      <c r="C62" s="221"/>
      <c r="D62" s="221"/>
      <c r="E62" s="21">
        <v>1440926000</v>
      </c>
      <c r="F62" s="4"/>
      <c r="G62" s="4">
        <v>0</v>
      </c>
      <c r="H62" s="4">
        <v>0</v>
      </c>
      <c r="I62" s="4">
        <v>0</v>
      </c>
      <c r="J62" s="4">
        <v>1440926000</v>
      </c>
      <c r="K62" s="4">
        <v>0</v>
      </c>
      <c r="L62" s="4">
        <v>0</v>
      </c>
      <c r="M62" s="4">
        <v>0</v>
      </c>
    </row>
    <row r="63" spans="1:13">
      <c r="A63" s="221" t="s">
        <v>87</v>
      </c>
      <c r="B63" s="221"/>
      <c r="C63" s="221"/>
      <c r="D63" s="221"/>
      <c r="E63" s="21">
        <v>0</v>
      </c>
      <c r="F63" s="4"/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</row>
    <row r="64" spans="1:13" ht="14.25" hidden="1" customHeight="1">
      <c r="A64" s="224" t="s">
        <v>88</v>
      </c>
      <c r="B64" s="224"/>
      <c r="C64" s="224"/>
      <c r="D64" s="224"/>
      <c r="E64" s="21">
        <v>0</v>
      </c>
      <c r="F64" s="4"/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/>
    </row>
    <row r="65" spans="1:13" ht="14.25" hidden="1" customHeight="1">
      <c r="A65" s="222" t="s">
        <v>89</v>
      </c>
      <c r="B65" s="222"/>
      <c r="C65" s="222"/>
      <c r="D65" s="222"/>
      <c r="E65" s="21">
        <v>0</v>
      </c>
      <c r="F65" s="4"/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/>
    </row>
    <row r="66" spans="1:13" ht="14.25" hidden="1" customHeight="1">
      <c r="A66" s="221" t="s">
        <v>90</v>
      </c>
      <c r="B66" s="221"/>
      <c r="C66" s="221"/>
      <c r="D66" s="221"/>
      <c r="E66" s="21">
        <v>0</v>
      </c>
      <c r="F66" s="4"/>
      <c r="G66" s="4">
        <v>0</v>
      </c>
      <c r="H66" s="4">
        <v>0</v>
      </c>
      <c r="I66" s="4"/>
      <c r="J66" s="4"/>
      <c r="K66" s="4"/>
      <c r="L66" s="4"/>
      <c r="M66" s="4"/>
    </row>
    <row r="67" spans="1:13" ht="14.25" hidden="1" customHeight="1">
      <c r="A67" s="221" t="s">
        <v>91</v>
      </c>
      <c r="B67" s="221"/>
      <c r="C67" s="221"/>
      <c r="D67" s="221"/>
      <c r="E67" s="21">
        <v>0</v>
      </c>
      <c r="F67" s="4"/>
      <c r="G67" s="4">
        <v>0</v>
      </c>
      <c r="H67" s="4">
        <v>0</v>
      </c>
      <c r="I67" s="4"/>
      <c r="J67" s="4"/>
      <c r="K67" s="4"/>
      <c r="L67" s="4"/>
      <c r="M67" s="4"/>
    </row>
    <row r="68" spans="1:13">
      <c r="A68" s="19">
        <v>3</v>
      </c>
      <c r="B68" s="225" t="s">
        <v>92</v>
      </c>
      <c r="C68" s="225"/>
      <c r="D68" s="225"/>
      <c r="E68" s="7">
        <v>65539148.908629537</v>
      </c>
      <c r="F68" s="3"/>
      <c r="G68" s="3">
        <v>65539148.908629537</v>
      </c>
      <c r="H68" s="3">
        <v>0</v>
      </c>
      <c r="I68" s="3">
        <v>65539148.908629537</v>
      </c>
      <c r="J68" s="3">
        <v>0</v>
      </c>
      <c r="K68" s="3">
        <v>0</v>
      </c>
      <c r="L68" s="3">
        <v>0</v>
      </c>
      <c r="M68" s="3">
        <v>0</v>
      </c>
    </row>
    <row r="69" spans="1:13" ht="14.25" hidden="1" customHeight="1">
      <c r="A69" s="224" t="s">
        <v>93</v>
      </c>
      <c r="B69" s="224"/>
      <c r="C69" s="224"/>
      <c r="D69" s="224"/>
      <c r="E69" s="21">
        <v>0</v>
      </c>
      <c r="F69" s="4"/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</row>
    <row r="70" spans="1:13" ht="14.25" hidden="1" customHeight="1">
      <c r="A70" s="222" t="s">
        <v>94</v>
      </c>
      <c r="B70" s="222"/>
      <c r="C70" s="222"/>
      <c r="D70" s="222"/>
      <c r="E70" s="21">
        <v>0</v>
      </c>
      <c r="F70" s="4"/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</row>
    <row r="71" spans="1:13" ht="14.25" hidden="1" customHeight="1">
      <c r="A71" s="221" t="s">
        <v>95</v>
      </c>
      <c r="B71" s="221"/>
      <c r="C71" s="221"/>
      <c r="D71" s="221"/>
      <c r="E71" s="21">
        <v>0</v>
      </c>
      <c r="F71" s="4"/>
      <c r="G71" s="4">
        <v>0</v>
      </c>
      <c r="H71" s="4">
        <v>0</v>
      </c>
      <c r="I71" s="4"/>
      <c r="J71" s="4"/>
      <c r="K71" s="4"/>
      <c r="L71" s="4"/>
      <c r="M71" s="4"/>
    </row>
    <row r="72" spans="1:13" ht="14.25" hidden="1" customHeight="1">
      <c r="A72" s="221" t="s">
        <v>96</v>
      </c>
      <c r="B72" s="221"/>
      <c r="C72" s="221"/>
      <c r="D72" s="221"/>
      <c r="E72" s="21">
        <v>0</v>
      </c>
      <c r="F72" s="4"/>
      <c r="G72" s="4">
        <v>0</v>
      </c>
      <c r="H72" s="4">
        <v>0</v>
      </c>
      <c r="I72" s="4"/>
      <c r="J72" s="4"/>
      <c r="K72" s="4"/>
      <c r="L72" s="4"/>
      <c r="M72" s="4"/>
    </row>
    <row r="73" spans="1:13" ht="14.25" hidden="1" customHeight="1">
      <c r="A73" s="222" t="s">
        <v>97</v>
      </c>
      <c r="B73" s="222"/>
      <c r="C73" s="222"/>
      <c r="D73" s="222"/>
      <c r="E73" s="21">
        <v>0</v>
      </c>
      <c r="F73" s="4"/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</row>
    <row r="74" spans="1:13" ht="14.25" hidden="1" customHeight="1">
      <c r="A74" s="221" t="s">
        <v>98</v>
      </c>
      <c r="B74" s="221"/>
      <c r="C74" s="221"/>
      <c r="D74" s="221"/>
      <c r="E74" s="21">
        <v>0</v>
      </c>
      <c r="F74" s="4"/>
      <c r="G74" s="4">
        <v>0</v>
      </c>
      <c r="H74" s="4">
        <v>0</v>
      </c>
      <c r="I74" s="4"/>
      <c r="J74" s="4"/>
      <c r="K74" s="4"/>
      <c r="L74" s="4"/>
      <c r="M74" s="4"/>
    </row>
    <row r="75" spans="1:13" ht="14.25" hidden="1" customHeight="1">
      <c r="A75" s="221" t="s">
        <v>99</v>
      </c>
      <c r="B75" s="221"/>
      <c r="C75" s="221"/>
      <c r="D75" s="221"/>
      <c r="E75" s="21">
        <v>0</v>
      </c>
      <c r="F75" s="4"/>
      <c r="G75" s="4">
        <v>0</v>
      </c>
      <c r="H75" s="4">
        <v>0</v>
      </c>
      <c r="I75" s="4"/>
      <c r="J75" s="4"/>
      <c r="K75" s="4"/>
      <c r="L75" s="4"/>
      <c r="M75" s="4"/>
    </row>
    <row r="76" spans="1:13" ht="14.25" hidden="1" customHeight="1">
      <c r="A76" s="221" t="s">
        <v>100</v>
      </c>
      <c r="B76" s="221"/>
      <c r="C76" s="221"/>
      <c r="D76" s="221"/>
      <c r="E76" s="21">
        <v>0</v>
      </c>
      <c r="F76" s="4"/>
      <c r="G76" s="4">
        <v>0</v>
      </c>
      <c r="H76" s="4"/>
      <c r="I76" s="4"/>
      <c r="J76" s="4"/>
      <c r="K76" s="4"/>
      <c r="L76" s="4"/>
      <c r="M76" s="4"/>
    </row>
    <row r="77" spans="1:13" ht="14.25" hidden="1" customHeight="1">
      <c r="A77" s="222" t="s">
        <v>101</v>
      </c>
      <c r="B77" s="222"/>
      <c r="C77" s="222"/>
      <c r="D77" s="222"/>
      <c r="E77" s="21">
        <v>0</v>
      </c>
      <c r="F77" s="4"/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</row>
    <row r="78" spans="1:13" ht="14.25" hidden="1" customHeight="1">
      <c r="A78" s="221" t="s">
        <v>102</v>
      </c>
      <c r="B78" s="221"/>
      <c r="C78" s="221"/>
      <c r="D78" s="221"/>
      <c r="E78" s="21">
        <v>0</v>
      </c>
      <c r="F78" s="4"/>
      <c r="G78" s="4">
        <v>0</v>
      </c>
      <c r="H78" s="4"/>
      <c r="I78" s="4"/>
      <c r="J78" s="4"/>
      <c r="K78" s="4"/>
      <c r="L78" s="4"/>
      <c r="M78" s="4"/>
    </row>
    <row r="79" spans="1:13" ht="14.25" hidden="1" customHeight="1">
      <c r="A79" s="221" t="s">
        <v>103</v>
      </c>
      <c r="B79" s="221"/>
      <c r="C79" s="221"/>
      <c r="D79" s="221"/>
      <c r="E79" s="21">
        <v>0</v>
      </c>
      <c r="F79" s="4"/>
      <c r="G79" s="4">
        <v>0</v>
      </c>
      <c r="H79" s="4"/>
      <c r="I79" s="4"/>
      <c r="J79" s="4"/>
      <c r="K79" s="4"/>
      <c r="L79" s="4"/>
      <c r="M79" s="4"/>
    </row>
    <row r="80" spans="1:13" ht="14.25" hidden="1" customHeight="1">
      <c r="A80" s="222" t="s">
        <v>104</v>
      </c>
      <c r="B80" s="222"/>
      <c r="C80" s="222"/>
      <c r="D80" s="222"/>
      <c r="E80" s="21">
        <v>0</v>
      </c>
      <c r="F80" s="4"/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</row>
    <row r="81" spans="1:13" ht="14.25" hidden="1" customHeight="1">
      <c r="A81" s="221" t="s">
        <v>105</v>
      </c>
      <c r="B81" s="221"/>
      <c r="C81" s="221"/>
      <c r="D81" s="221"/>
      <c r="E81" s="21">
        <v>0</v>
      </c>
      <c r="F81" s="4"/>
      <c r="G81" s="4">
        <v>0</v>
      </c>
      <c r="H81" s="4"/>
      <c r="I81" s="4"/>
      <c r="J81" s="4"/>
      <c r="K81" s="4"/>
      <c r="L81" s="4"/>
      <c r="M81" s="4"/>
    </row>
    <row r="82" spans="1:13" ht="14.25" hidden="1" customHeight="1">
      <c r="A82" s="221" t="s">
        <v>106</v>
      </c>
      <c r="B82" s="221"/>
      <c r="C82" s="221"/>
      <c r="D82" s="221"/>
      <c r="E82" s="21">
        <v>0</v>
      </c>
      <c r="F82" s="4"/>
      <c r="G82" s="4">
        <v>0</v>
      </c>
      <c r="H82" s="4"/>
      <c r="I82" s="4"/>
      <c r="J82" s="4"/>
      <c r="K82" s="4"/>
      <c r="L82" s="4"/>
      <c r="M82" s="4"/>
    </row>
    <row r="83" spans="1:13">
      <c r="A83" s="224" t="s">
        <v>107</v>
      </c>
      <c r="B83" s="224"/>
      <c r="C83" s="224"/>
      <c r="D83" s="224"/>
      <c r="E83" s="21">
        <v>65539148.908629537</v>
      </c>
      <c r="F83" s="4"/>
      <c r="G83" s="4">
        <v>65539148.908629537</v>
      </c>
      <c r="H83" s="4">
        <v>0</v>
      </c>
      <c r="I83" s="4">
        <v>65539148.908629537</v>
      </c>
      <c r="J83" s="4">
        <v>0</v>
      </c>
      <c r="K83" s="4">
        <v>0</v>
      </c>
      <c r="L83" s="4">
        <v>0</v>
      </c>
      <c r="M83" s="4">
        <v>0</v>
      </c>
    </row>
    <row r="84" spans="1:13">
      <c r="A84" s="222" t="s">
        <v>108</v>
      </c>
      <c r="B84" s="222"/>
      <c r="C84" s="222"/>
      <c r="D84" s="222"/>
      <c r="E84" s="21">
        <v>703563588.25923717</v>
      </c>
      <c r="F84" s="4"/>
      <c r="G84" s="4">
        <v>703563588.25923717</v>
      </c>
      <c r="H84" s="4">
        <v>0</v>
      </c>
      <c r="I84" s="4">
        <v>703563588.25923717</v>
      </c>
      <c r="J84" s="4">
        <v>0</v>
      </c>
      <c r="K84" s="4">
        <v>0</v>
      </c>
      <c r="L84" s="4">
        <v>0</v>
      </c>
      <c r="M84" s="4">
        <v>0</v>
      </c>
    </row>
    <row r="85" spans="1:13">
      <c r="A85" s="221" t="s">
        <v>109</v>
      </c>
      <c r="B85" s="221"/>
      <c r="C85" s="221"/>
      <c r="D85" s="221"/>
      <c r="E85" s="21">
        <v>1542428372.9000001</v>
      </c>
      <c r="F85" s="4"/>
      <c r="G85" s="4">
        <v>1542428372.9000001</v>
      </c>
      <c r="H85" s="4">
        <v>0</v>
      </c>
      <c r="I85" s="4">
        <v>1542428372.9000001</v>
      </c>
      <c r="J85" s="4">
        <v>0</v>
      </c>
      <c r="K85" s="4">
        <v>0</v>
      </c>
      <c r="L85" s="4">
        <v>0</v>
      </c>
      <c r="M85" s="4">
        <v>0</v>
      </c>
    </row>
    <row r="86" spans="1:13">
      <c r="A86" s="221" t="s">
        <v>110</v>
      </c>
      <c r="B86" s="221"/>
      <c r="C86" s="221"/>
      <c r="D86" s="221"/>
      <c r="E86" s="21">
        <v>-838864784.64076293</v>
      </c>
      <c r="F86" s="4"/>
      <c r="G86" s="4">
        <v>-838864784.64076293</v>
      </c>
      <c r="H86" s="4">
        <v>0</v>
      </c>
      <c r="I86" s="4">
        <v>-838864784.64076293</v>
      </c>
      <c r="J86" s="4">
        <v>0</v>
      </c>
      <c r="K86" s="4">
        <v>0</v>
      </c>
      <c r="L86" s="4">
        <v>0</v>
      </c>
      <c r="M86" s="4">
        <v>0</v>
      </c>
    </row>
    <row r="87" spans="1:13">
      <c r="A87" s="222" t="s">
        <v>111</v>
      </c>
      <c r="B87" s="222"/>
      <c r="C87" s="222"/>
      <c r="D87" s="222"/>
      <c r="E87" s="21">
        <v>-638024439.35060763</v>
      </c>
      <c r="F87" s="4"/>
      <c r="G87" s="4">
        <v>-638024439.35060763</v>
      </c>
      <c r="H87" s="4">
        <v>0</v>
      </c>
      <c r="I87" s="4">
        <v>-638024439.35060763</v>
      </c>
      <c r="J87" s="4">
        <v>0</v>
      </c>
      <c r="K87" s="4">
        <v>0</v>
      </c>
      <c r="L87" s="4">
        <v>0</v>
      </c>
      <c r="M87" s="4">
        <v>0</v>
      </c>
    </row>
    <row r="88" spans="1:13">
      <c r="A88" s="221" t="s">
        <v>112</v>
      </c>
      <c r="B88" s="221"/>
      <c r="C88" s="221"/>
      <c r="D88" s="221"/>
      <c r="E88" s="21">
        <v>0</v>
      </c>
      <c r="F88" s="4"/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</row>
    <row r="89" spans="1:13">
      <c r="A89" s="221" t="s">
        <v>113</v>
      </c>
      <c r="B89" s="221"/>
      <c r="C89" s="221"/>
      <c r="D89" s="221"/>
      <c r="E89" s="21">
        <v>-638024439.35060763</v>
      </c>
      <c r="F89" s="4"/>
      <c r="G89" s="4">
        <v>-638024439.35060763</v>
      </c>
      <c r="H89" s="4">
        <v>0</v>
      </c>
      <c r="I89" s="4">
        <v>-638024439.35060763</v>
      </c>
      <c r="J89" s="4">
        <v>0</v>
      </c>
      <c r="K89" s="4">
        <v>0</v>
      </c>
      <c r="L89" s="4">
        <v>0</v>
      </c>
      <c r="M89" s="4"/>
    </row>
    <row r="90" spans="1:13" ht="14.25" hidden="1" customHeight="1">
      <c r="A90" s="33">
        <v>4</v>
      </c>
      <c r="B90" s="223" t="s">
        <v>114</v>
      </c>
      <c r="C90" s="223"/>
      <c r="D90" s="223"/>
      <c r="E90" s="30">
        <v>0</v>
      </c>
      <c r="F90" s="31"/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</row>
    <row r="91" spans="1:13" ht="14.25" hidden="1" customHeight="1" thickBot="1">
      <c r="A91" s="33">
        <v>5</v>
      </c>
      <c r="B91" s="219" t="s">
        <v>115</v>
      </c>
      <c r="C91" s="219"/>
      <c r="D91" s="219"/>
      <c r="E91" s="30">
        <v>0</v>
      </c>
      <c r="F91" s="31"/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</row>
    <row r="92" spans="1:13" ht="15" thickBot="1">
      <c r="A92" s="19"/>
      <c r="B92" s="220" t="s">
        <v>116</v>
      </c>
      <c r="C92" s="220"/>
      <c r="D92" s="220"/>
      <c r="E92" s="7">
        <v>90010000000</v>
      </c>
      <c r="F92" s="3"/>
      <c r="G92" s="3"/>
      <c r="H92" s="3"/>
      <c r="I92" s="3"/>
      <c r="J92" s="3"/>
      <c r="K92" s="3"/>
      <c r="L92" s="3"/>
      <c r="M92" s="3"/>
    </row>
    <row r="93" spans="1:13" ht="15" thickBot="1">
      <c r="A93" s="34"/>
      <c r="B93" s="34"/>
      <c r="C93" s="34"/>
      <c r="D93" s="34"/>
      <c r="E93" s="35"/>
      <c r="F93" s="36"/>
      <c r="G93" s="21"/>
      <c r="H93" s="21"/>
      <c r="I93" s="8"/>
      <c r="J93" s="4"/>
    </row>
    <row r="94" spans="1:13" ht="15" thickBot="1">
      <c r="A94" s="34"/>
      <c r="B94" s="34"/>
      <c r="C94" s="34"/>
      <c r="D94" s="34"/>
      <c r="E94" s="37"/>
      <c r="F94" s="35"/>
      <c r="H94" s="21"/>
      <c r="I94" s="3"/>
      <c r="J94" s="4"/>
    </row>
    <row r="95" spans="1:13" ht="18" customHeight="1">
      <c r="A95" s="34"/>
      <c r="B95" s="34"/>
      <c r="C95" s="34"/>
      <c r="E95" s="7"/>
      <c r="F95" s="38"/>
      <c r="H95" s="21"/>
      <c r="J95" s="4"/>
    </row>
    <row r="96" spans="1:13">
      <c r="A96" s="34"/>
      <c r="B96" s="34"/>
      <c r="C96" s="34"/>
      <c r="E96" s="30"/>
      <c r="F96" s="39"/>
      <c r="H96" s="21"/>
    </row>
    <row r="97" spans="1:6" ht="15" thickBot="1">
      <c r="A97" s="34"/>
      <c r="B97" s="34"/>
      <c r="C97" s="34"/>
      <c r="D97" s="34"/>
      <c r="E97" s="30"/>
    </row>
    <row r="98" spans="1:6" ht="15" thickBot="1">
      <c r="A98" s="34"/>
      <c r="B98" s="34"/>
      <c r="C98" s="34"/>
      <c r="D98" s="34"/>
      <c r="E98" s="40"/>
      <c r="F98" s="35"/>
    </row>
    <row r="99" spans="1:6">
      <c r="A99" s="34"/>
      <c r="B99" s="34"/>
      <c r="C99" s="34"/>
      <c r="D99" s="34"/>
      <c r="F99" s="32"/>
    </row>
    <row r="100" spans="1:6">
      <c r="A100" s="34"/>
      <c r="B100" s="34"/>
      <c r="C100" s="34"/>
      <c r="D100" s="34"/>
      <c r="E100" s="7"/>
    </row>
    <row r="101" spans="1:6">
      <c r="A101" s="34"/>
      <c r="B101" s="34"/>
      <c r="C101" s="34"/>
      <c r="D101" s="34"/>
    </row>
    <row r="102" spans="1:6">
      <c r="A102" s="34"/>
      <c r="B102" s="34"/>
      <c r="C102" s="34"/>
      <c r="D102" s="34"/>
    </row>
    <row r="103" spans="1:6">
      <c r="A103" s="34"/>
      <c r="B103" s="34"/>
      <c r="C103" s="34"/>
      <c r="D103" s="34"/>
    </row>
    <row r="104" spans="1:6">
      <c r="A104" s="34"/>
      <c r="B104" s="34"/>
      <c r="C104" s="34"/>
      <c r="D104" s="34"/>
    </row>
    <row r="105" spans="1:6">
      <c r="A105" s="34"/>
      <c r="B105" s="34"/>
      <c r="C105" s="34"/>
      <c r="D105" s="34"/>
    </row>
    <row r="106" spans="1:6">
      <c r="A106" s="34"/>
      <c r="B106" s="34"/>
      <c r="C106" s="34"/>
      <c r="D106" s="34"/>
    </row>
    <row r="107" spans="1:6">
      <c r="A107" s="34"/>
      <c r="B107" s="34"/>
      <c r="C107" s="34"/>
      <c r="D107" s="34"/>
    </row>
    <row r="108" spans="1:6">
      <c r="A108" s="34"/>
      <c r="B108" s="34"/>
      <c r="C108" s="34"/>
      <c r="D108" s="34"/>
    </row>
    <row r="109" spans="1:6">
      <c r="A109" s="34"/>
      <c r="B109" s="34"/>
      <c r="C109" s="34"/>
      <c r="D109" s="34"/>
    </row>
    <row r="110" spans="1:6">
      <c r="A110" s="34"/>
      <c r="B110" s="34"/>
      <c r="C110" s="34"/>
      <c r="D110" s="34"/>
    </row>
    <row r="111" spans="1:6">
      <c r="A111" s="34"/>
      <c r="B111" s="34"/>
      <c r="C111" s="34"/>
      <c r="D111" s="34"/>
    </row>
    <row r="112" spans="1:6">
      <c r="A112" s="34"/>
      <c r="B112" s="34"/>
      <c r="C112" s="34"/>
      <c r="D112" s="34"/>
    </row>
    <row r="113" spans="1:4">
      <c r="A113" s="34"/>
      <c r="B113" s="34"/>
      <c r="C113" s="34"/>
      <c r="D113" s="34"/>
    </row>
    <row r="3112" spans="6:6">
      <c r="F3112" s="41">
        <f>SUM(F9:F16,F18:F27,F29:F107,F109:F192,F198:F253,F255:F940,F963,F965:F968,F970:F1021,F1025:F1026,F1028:F1046,F1048:F1050,F1052:F1056,F1058:F1059,F1061:F1274,F1276:F1277,F1279:F1282,F1284:F1334,F1336:F1389,F1391:F1394,F1396:F1400,F1402:F1417,F1419:F1422,F1424:F1426,F1428:F1430,F1432:F1433,F1435,F1437:F1440,F1442:F1555,F1560:F1562,F1564:F1566,F1568:F1570,F1572:F1579,F1581:F1729,F1731:F1970,F1973:F2013,F2016:F2354,F2356:F2422,F2425:F2481,F2483:F2503,F2506:F2609,F2611:F2674,F2676:F2709,F2711:F2719,F2721:F2762,F2764:F2767,F2769,F2771:F2780,F2782,F2784:F2785,F2787,F2789,F2791,F2793:F2971,F2974:F3011,F3028:F3036,F3070:F3077,F3080:F3081,F3083:F3097,F3099:F3100,F3102)</f>
        <v>0.9580441432518606</v>
      </c>
    </row>
  </sheetData>
  <mergeCells count="61">
    <mergeCell ref="E5:M5"/>
    <mergeCell ref="E6:F7"/>
    <mergeCell ref="G6:I6"/>
    <mergeCell ref="J6:J7"/>
    <mergeCell ref="K6:K7"/>
    <mergeCell ref="L6:L7"/>
    <mergeCell ref="M6:M7"/>
    <mergeCell ref="B31:D31"/>
    <mergeCell ref="A8:D8"/>
    <mergeCell ref="A9:D9"/>
    <mergeCell ref="A10:D10"/>
    <mergeCell ref="A5:D7"/>
    <mergeCell ref="A11:D11"/>
    <mergeCell ref="A12:D12"/>
    <mergeCell ref="C13:D13"/>
    <mergeCell ref="C25:D25"/>
    <mergeCell ref="A30:D30"/>
    <mergeCell ref="A60:D60"/>
    <mergeCell ref="B40:D40"/>
    <mergeCell ref="B46:D46"/>
    <mergeCell ref="A50:D50"/>
    <mergeCell ref="A51:D51"/>
    <mergeCell ref="A53:D53"/>
    <mergeCell ref="B54:D54"/>
    <mergeCell ref="B55:D55"/>
    <mergeCell ref="A56:D56"/>
    <mergeCell ref="A57:D57"/>
    <mergeCell ref="A58:D58"/>
    <mergeCell ref="A59:D59"/>
    <mergeCell ref="A72:D72"/>
    <mergeCell ref="A61:D61"/>
    <mergeCell ref="A62:D62"/>
    <mergeCell ref="A63:D63"/>
    <mergeCell ref="A64:D64"/>
    <mergeCell ref="A65:D65"/>
    <mergeCell ref="A66:D66"/>
    <mergeCell ref="A67:D67"/>
    <mergeCell ref="B68:D68"/>
    <mergeCell ref="A69:D69"/>
    <mergeCell ref="A70:D70"/>
    <mergeCell ref="A71:D71"/>
    <mergeCell ref="A84:D84"/>
    <mergeCell ref="A73:D73"/>
    <mergeCell ref="A74:D74"/>
    <mergeCell ref="A75:D75"/>
    <mergeCell ref="A76:D76"/>
    <mergeCell ref="A77:D77"/>
    <mergeCell ref="A78:D78"/>
    <mergeCell ref="A79:D79"/>
    <mergeCell ref="A80:D80"/>
    <mergeCell ref="A81:D81"/>
    <mergeCell ref="A82:D82"/>
    <mergeCell ref="A83:D83"/>
    <mergeCell ref="B91:D91"/>
    <mergeCell ref="B92:D92"/>
    <mergeCell ref="A85:D85"/>
    <mergeCell ref="A86:D86"/>
    <mergeCell ref="A87:D87"/>
    <mergeCell ref="A88:D88"/>
    <mergeCell ref="A89:D89"/>
    <mergeCell ref="B90:D90"/>
  </mergeCells>
  <pageMargins left="0.48" right="0.16" top="0.25" bottom="0.16" header="0.18" footer="0.16"/>
  <pageSetup paperSize="9" scale="5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AAF7-B148-402B-9AD9-F3698EF28727}">
  <sheetPr>
    <tabColor rgb="FF00B050"/>
    <pageSetUpPr fitToPage="1"/>
  </sheetPr>
  <dimension ref="A2:O3111"/>
  <sheetViews>
    <sheetView view="pageBreakPreview" zoomScale="85" zoomScaleNormal="85" zoomScaleSheetLayoutView="85" workbookViewId="0">
      <selection activeCell="F49" sqref="F49"/>
    </sheetView>
  </sheetViews>
  <sheetFormatPr defaultColWidth="9.140625" defaultRowHeight="14.25"/>
  <cols>
    <col min="1" max="1" width="2.42578125" style="2" customWidth="1"/>
    <col min="2" max="2" width="3.42578125" style="2" customWidth="1"/>
    <col min="3" max="3" width="79" style="2" bestFit="1" customWidth="1"/>
    <col min="4" max="8" width="10.28515625" style="2" customWidth="1"/>
    <col min="9" max="9" width="10.28515625" style="2" bestFit="1" customWidth="1"/>
    <col min="10" max="10" width="10.28515625" style="2" customWidth="1"/>
    <col min="11" max="11" width="11" style="2" customWidth="1"/>
    <col min="12" max="12" width="10.42578125" style="2" customWidth="1"/>
    <col min="13" max="13" width="14.5703125" style="2" bestFit="1" customWidth="1"/>
    <col min="14" max="14" width="11.85546875" style="2" customWidth="1"/>
    <col min="15" max="15" width="14.7109375" style="2" bestFit="1" customWidth="1"/>
    <col min="16" max="16384" width="9.140625" style="2"/>
  </cols>
  <sheetData>
    <row r="2" spans="1:15" ht="15.75">
      <c r="A2" s="1" t="s">
        <v>555</v>
      </c>
      <c r="L2" s="6" t="s">
        <v>556</v>
      </c>
    </row>
    <row r="4" spans="1:15">
      <c r="L4" s="6" t="s">
        <v>2</v>
      </c>
      <c r="N4" s="15" t="s">
        <v>119</v>
      </c>
    </row>
    <row r="5" spans="1:15">
      <c r="A5" s="257"/>
      <c r="B5" s="245"/>
      <c r="C5" s="245"/>
      <c r="D5" s="55">
        <v>2019</v>
      </c>
      <c r="E5" s="55">
        <v>2020</v>
      </c>
      <c r="F5" s="55">
        <v>2021</v>
      </c>
      <c r="G5" s="55">
        <v>2022</v>
      </c>
      <c r="H5" s="55">
        <v>2023</v>
      </c>
      <c r="I5" s="55">
        <v>2024</v>
      </c>
      <c r="J5" s="55">
        <v>2025</v>
      </c>
      <c r="K5" s="54">
        <v>2025</v>
      </c>
      <c r="L5" s="252" t="s">
        <v>123</v>
      </c>
    </row>
    <row r="6" spans="1:15">
      <c r="A6" s="257"/>
      <c r="B6" s="245"/>
      <c r="C6" s="245"/>
      <c r="D6" s="55" t="s">
        <v>124</v>
      </c>
      <c r="E6" s="55" t="s">
        <v>124</v>
      </c>
      <c r="F6" s="55" t="s">
        <v>124</v>
      </c>
      <c r="G6" s="55" t="s">
        <v>124</v>
      </c>
      <c r="H6" s="55" t="s">
        <v>124</v>
      </c>
      <c r="I6" s="55" t="s">
        <v>125</v>
      </c>
      <c r="J6" s="57" t="s">
        <v>125</v>
      </c>
      <c r="K6" s="55" t="s">
        <v>126</v>
      </c>
      <c r="L6" s="253"/>
      <c r="N6" s="8"/>
    </row>
    <row r="7" spans="1:15" ht="15" thickBot="1">
      <c r="A7" s="258"/>
      <c r="B7" s="259"/>
      <c r="C7" s="259"/>
      <c r="D7" s="55" t="s">
        <v>128</v>
      </c>
      <c r="E7" s="55" t="s">
        <v>129</v>
      </c>
      <c r="F7" s="55" t="s">
        <v>130</v>
      </c>
      <c r="G7" s="55" t="s">
        <v>131</v>
      </c>
      <c r="H7" s="55" t="s">
        <v>132</v>
      </c>
      <c r="I7" s="55" t="s">
        <v>133</v>
      </c>
      <c r="J7" s="55" t="s">
        <v>134</v>
      </c>
      <c r="K7" s="55" t="s">
        <v>135</v>
      </c>
      <c r="L7" s="160" t="s">
        <v>557</v>
      </c>
    </row>
    <row r="8" spans="1:15" ht="15" thickTop="1">
      <c r="A8" s="135"/>
      <c r="B8" s="135" t="s">
        <v>526</v>
      </c>
      <c r="C8" s="29"/>
      <c r="D8" s="136">
        <v>469617400</v>
      </c>
      <c r="E8" s="136">
        <v>476515399.99999988</v>
      </c>
      <c r="F8" s="136">
        <v>1002037371.3222852</v>
      </c>
      <c r="G8" s="136">
        <v>1224715289.2467301</v>
      </c>
      <c r="H8" s="136">
        <v>1586830153</v>
      </c>
      <c r="I8" s="136">
        <v>1964757293.0819554</v>
      </c>
      <c r="J8" s="136">
        <v>2514881767.2601023</v>
      </c>
      <c r="K8" s="136">
        <f>+SUM(K9:K15)</f>
        <v>2466700191.9601021</v>
      </c>
      <c r="L8" s="136">
        <f t="shared" ref="L8:L14" si="0">+K8-J8</f>
        <v>-48181575.300000191</v>
      </c>
      <c r="O8" s="161"/>
    </row>
    <row r="9" spans="1:15">
      <c r="A9" s="29"/>
      <c r="B9" s="124">
        <v>1</v>
      </c>
      <c r="C9" s="18" t="s">
        <v>558</v>
      </c>
      <c r="D9" s="4">
        <v>123447500</v>
      </c>
      <c r="E9" s="4">
        <v>133598400</v>
      </c>
      <c r="F9" s="4">
        <v>153649268.03874457</v>
      </c>
      <c r="G9" s="4">
        <v>203865856.82788634</v>
      </c>
      <c r="H9" s="4">
        <v>301055400</v>
      </c>
      <c r="I9" s="4">
        <v>446211446.2927056</v>
      </c>
      <c r="J9" s="4">
        <v>589491980.19691396</v>
      </c>
      <c r="K9" s="4">
        <v>586988576.34691393</v>
      </c>
      <c r="L9" s="4">
        <f t="shared" si="0"/>
        <v>-2503403.8500000238</v>
      </c>
    </row>
    <row r="10" spans="1:15">
      <c r="A10" s="29"/>
      <c r="B10" s="124">
        <v>2</v>
      </c>
      <c r="C10" s="18" t="s">
        <v>559</v>
      </c>
      <c r="D10" s="4">
        <v>150369600</v>
      </c>
      <c r="E10" s="4">
        <v>141003800</v>
      </c>
      <c r="F10" s="4">
        <v>181945732.15813011</v>
      </c>
      <c r="G10" s="4">
        <v>216098937.8026579</v>
      </c>
      <c r="H10" s="4">
        <v>317127377</v>
      </c>
      <c r="I10" s="4">
        <v>412943317.44307798</v>
      </c>
      <c r="J10" s="4">
        <v>556223851.34728694</v>
      </c>
      <c r="K10" s="4">
        <v>553720447.49728703</v>
      </c>
      <c r="L10" s="4">
        <f t="shared" si="0"/>
        <v>-2503403.8499999046</v>
      </c>
      <c r="N10" s="4"/>
      <c r="O10" s="4"/>
    </row>
    <row r="11" spans="1:15" hidden="1">
      <c r="A11" s="29"/>
      <c r="B11" s="124">
        <v>3</v>
      </c>
      <c r="C11" s="18" t="s">
        <v>560</v>
      </c>
      <c r="D11" s="4">
        <v>54500800</v>
      </c>
      <c r="E11" s="4">
        <v>48196600</v>
      </c>
      <c r="F11" s="4">
        <v>54993338.003125295</v>
      </c>
      <c r="G11" s="4">
        <v>72951347.596185744</v>
      </c>
      <c r="H11" s="4"/>
      <c r="I11" s="78"/>
      <c r="J11" s="78"/>
      <c r="K11" s="78"/>
      <c r="L11" s="78">
        <f t="shared" si="0"/>
        <v>0</v>
      </c>
      <c r="M11" s="162">
        <f>+K16-K8</f>
        <v>-219988730.86009979</v>
      </c>
    </row>
    <row r="12" spans="1:15">
      <c r="A12" s="29"/>
      <c r="B12" s="124">
        <v>3</v>
      </c>
      <c r="C12" s="18" t="s">
        <v>561</v>
      </c>
      <c r="D12" s="4">
        <v>83804100</v>
      </c>
      <c r="E12" s="4">
        <v>84016100</v>
      </c>
      <c r="F12" s="4">
        <v>84016100</v>
      </c>
      <c r="G12" s="4">
        <v>163708700</v>
      </c>
      <c r="H12" s="4">
        <v>252060081</v>
      </c>
      <c r="I12" s="4">
        <v>324112966.39529496</v>
      </c>
      <c r="J12" s="4">
        <v>353036659.1952951</v>
      </c>
      <c r="K12" s="4">
        <v>353036659.1952951</v>
      </c>
      <c r="L12" s="4">
        <f t="shared" si="0"/>
        <v>0</v>
      </c>
      <c r="M12" s="162"/>
      <c r="N12" s="8"/>
      <c r="O12" s="163"/>
    </row>
    <row r="13" spans="1:15">
      <c r="A13" s="29"/>
      <c r="B13" s="124">
        <v>4.4000000000000004</v>
      </c>
      <c r="C13" s="18" t="s">
        <v>562</v>
      </c>
      <c r="D13" s="4">
        <v>0</v>
      </c>
      <c r="E13" s="4">
        <v>0</v>
      </c>
      <c r="F13" s="4">
        <v>496405417.70000005</v>
      </c>
      <c r="G13" s="4">
        <v>540429882.5</v>
      </c>
      <c r="H13" s="4">
        <v>687445295</v>
      </c>
      <c r="I13" s="4">
        <v>746804789.50447702</v>
      </c>
      <c r="J13" s="4">
        <v>966297754.5</v>
      </c>
      <c r="K13" s="4">
        <v>923122986.89999998</v>
      </c>
      <c r="L13" s="4">
        <f t="shared" si="0"/>
        <v>-43174767.600000024</v>
      </c>
      <c r="N13" s="8"/>
      <c r="O13" s="163"/>
    </row>
    <row r="14" spans="1:15">
      <c r="A14" s="29"/>
      <c r="B14" s="124">
        <v>5</v>
      </c>
      <c r="C14" s="18" t="s">
        <v>528</v>
      </c>
      <c r="D14" s="4">
        <v>14759000</v>
      </c>
      <c r="E14" s="4">
        <v>14706600</v>
      </c>
      <c r="F14" s="4">
        <v>17042539.57</v>
      </c>
      <c r="G14" s="4">
        <v>25171064.52</v>
      </c>
      <c r="H14" s="4">
        <v>29142000</v>
      </c>
      <c r="I14" s="4">
        <v>34684773.446400002</v>
      </c>
      <c r="J14" s="4">
        <v>49831522.020606101</v>
      </c>
      <c r="K14" s="4">
        <v>49831522.020606101</v>
      </c>
      <c r="L14" s="4">
        <f t="shared" si="0"/>
        <v>0</v>
      </c>
      <c r="M14" s="8"/>
    </row>
    <row r="15" spans="1:15">
      <c r="A15" s="29"/>
      <c r="B15" s="124">
        <v>6</v>
      </c>
      <c r="C15" s="18" t="s">
        <v>291</v>
      </c>
      <c r="D15" s="4">
        <v>42736400</v>
      </c>
      <c r="E15" s="4">
        <v>54993900</v>
      </c>
      <c r="F15" s="4">
        <v>13984975.852284985</v>
      </c>
      <c r="G15" s="4">
        <v>2489500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</row>
    <row r="16" spans="1:15">
      <c r="A16" s="29"/>
      <c r="B16" s="140" t="s">
        <v>480</v>
      </c>
      <c r="C16" s="29"/>
      <c r="D16" s="141">
        <v>350955939.21888</v>
      </c>
      <c r="E16" s="141">
        <v>426384000</v>
      </c>
      <c r="F16" s="141">
        <v>1208116824.26266</v>
      </c>
      <c r="G16" s="141">
        <v>1480082818.5</v>
      </c>
      <c r="H16" s="141">
        <v>1602800681</v>
      </c>
      <c r="I16" s="141">
        <v>1933171586.5000002</v>
      </c>
      <c r="J16" s="141">
        <v>2293894882.6000023</v>
      </c>
      <c r="K16" s="141">
        <f>+SUM(K17:K22)</f>
        <v>2246711461.1000023</v>
      </c>
      <c r="L16" s="141">
        <f t="shared" ref="L16:L36" si="1">+K16-J16</f>
        <v>-47183421.5</v>
      </c>
      <c r="M16" s="162"/>
      <c r="N16" s="4"/>
      <c r="O16" s="4"/>
    </row>
    <row r="17" spans="1:15">
      <c r="A17" s="29"/>
      <c r="B17" s="124">
        <v>1</v>
      </c>
      <c r="C17" s="18" t="s">
        <v>563</v>
      </c>
      <c r="D17" s="4">
        <v>312725491.00000006</v>
      </c>
      <c r="E17" s="4">
        <v>374789300</v>
      </c>
      <c r="F17" s="4">
        <v>1106398258.96666</v>
      </c>
      <c r="G17" s="4">
        <v>1358074845.3510001</v>
      </c>
      <c r="H17" s="4">
        <v>1462224900</v>
      </c>
      <c r="I17" s="4">
        <v>1725369434.3000002</v>
      </c>
      <c r="J17" s="4">
        <v>2104398566.42908</v>
      </c>
      <c r="K17" s="4">
        <v>2061223798.8290801</v>
      </c>
      <c r="L17" s="4">
        <f t="shared" si="1"/>
        <v>-43174767.599999905</v>
      </c>
      <c r="M17" s="162"/>
      <c r="N17" s="8"/>
    </row>
    <row r="18" spans="1:15">
      <c r="A18" s="29"/>
      <c r="B18" s="124">
        <v>2</v>
      </c>
      <c r="C18" s="18" t="s">
        <v>564</v>
      </c>
      <c r="D18" s="4">
        <v>33402348.218880005</v>
      </c>
      <c r="E18" s="4">
        <v>35926600</v>
      </c>
      <c r="F18" s="4">
        <v>60400000</v>
      </c>
      <c r="G18" s="4">
        <v>67299940</v>
      </c>
      <c r="H18" s="4">
        <v>89976040</v>
      </c>
      <c r="I18" s="4">
        <v>137322832.5</v>
      </c>
      <c r="J18" s="4">
        <v>171485270.37092221</v>
      </c>
      <c r="K18" s="4">
        <v>171485270.37092221</v>
      </c>
      <c r="L18" s="4">
        <f t="shared" si="1"/>
        <v>0</v>
      </c>
      <c r="M18" s="162"/>
      <c r="O18" s="15"/>
    </row>
    <row r="19" spans="1:15">
      <c r="A19" s="29"/>
      <c r="B19" s="124">
        <v>3</v>
      </c>
      <c r="C19" s="18" t="s">
        <v>565</v>
      </c>
      <c r="D19" s="4">
        <v>4569100</v>
      </c>
      <c r="E19" s="4">
        <v>4763500</v>
      </c>
      <c r="F19" s="4">
        <v>7543.5</v>
      </c>
      <c r="G19" s="4">
        <v>13259533.149</v>
      </c>
      <c r="H19" s="4">
        <v>10285800</v>
      </c>
      <c r="I19" s="4">
        <v>16445839.699999999</v>
      </c>
      <c r="J19" s="4">
        <v>17811045.800000004</v>
      </c>
      <c r="K19" s="4">
        <v>13802391.900000002</v>
      </c>
      <c r="L19" s="4">
        <f t="shared" si="1"/>
        <v>-4008653.9000000022</v>
      </c>
      <c r="N19" s="15"/>
      <c r="O19" s="8"/>
    </row>
    <row r="20" spans="1:15" hidden="1">
      <c r="A20" s="29"/>
      <c r="B20" s="124">
        <v>4</v>
      </c>
      <c r="C20" s="18" t="s">
        <v>566</v>
      </c>
      <c r="D20" s="4">
        <v>0</v>
      </c>
      <c r="E20" s="4">
        <v>1100000</v>
      </c>
      <c r="F20" s="4">
        <v>1100000</v>
      </c>
      <c r="G20" s="4">
        <v>1100000</v>
      </c>
      <c r="H20" s="4"/>
      <c r="I20" s="4"/>
      <c r="J20" s="4"/>
      <c r="K20" s="4"/>
      <c r="L20" s="4">
        <f t="shared" si="1"/>
        <v>0</v>
      </c>
      <c r="N20" s="15"/>
    </row>
    <row r="21" spans="1:15">
      <c r="A21" s="29"/>
      <c r="B21" s="124">
        <v>5</v>
      </c>
      <c r="C21" s="18" t="s">
        <v>567</v>
      </c>
      <c r="D21" s="4">
        <v>259000</v>
      </c>
      <c r="E21" s="4">
        <v>204600</v>
      </c>
      <c r="F21" s="4">
        <v>40211021.795999996</v>
      </c>
      <c r="G21" s="4">
        <v>348500</v>
      </c>
      <c r="H21" s="4">
        <v>313941</v>
      </c>
      <c r="I21" s="4">
        <v>470880</v>
      </c>
      <c r="J21" s="4">
        <v>200000</v>
      </c>
      <c r="K21" s="4">
        <v>200000</v>
      </c>
      <c r="L21" s="4">
        <f t="shared" si="1"/>
        <v>0</v>
      </c>
      <c r="N21" s="15"/>
    </row>
    <row r="22" spans="1:15">
      <c r="A22" s="29"/>
      <c r="B22" s="124">
        <v>6</v>
      </c>
      <c r="C22" s="18" t="s">
        <v>568</v>
      </c>
      <c r="D22" s="4">
        <v>0</v>
      </c>
      <c r="E22" s="4">
        <v>9600000</v>
      </c>
      <c r="F22" s="4">
        <v>0</v>
      </c>
      <c r="G22" s="4">
        <v>40000000</v>
      </c>
      <c r="H22" s="4">
        <v>40000000</v>
      </c>
      <c r="I22" s="78">
        <v>53562600</v>
      </c>
      <c r="J22" s="78">
        <v>0</v>
      </c>
      <c r="K22" s="78">
        <v>0</v>
      </c>
      <c r="L22" s="78">
        <f t="shared" si="1"/>
        <v>0</v>
      </c>
      <c r="N22" s="15"/>
    </row>
    <row r="23" spans="1:15">
      <c r="A23" s="29"/>
      <c r="B23" s="140" t="s">
        <v>495</v>
      </c>
      <c r="C23" s="29"/>
      <c r="D23" s="141">
        <v>0</v>
      </c>
      <c r="E23" s="141">
        <v>0</v>
      </c>
      <c r="F23" s="141">
        <v>-7225187.41873</v>
      </c>
      <c r="G23" s="141">
        <v>-7306300</v>
      </c>
      <c r="H23" s="141">
        <v>-4802500</v>
      </c>
      <c r="I23" s="141">
        <v>-85000000</v>
      </c>
      <c r="J23" s="141">
        <v>-77600000</v>
      </c>
      <c r="K23" s="141">
        <v>-77600000</v>
      </c>
      <c r="L23" s="141">
        <f t="shared" si="1"/>
        <v>0</v>
      </c>
      <c r="N23" s="15"/>
    </row>
    <row r="24" spans="1:15">
      <c r="A24" s="29"/>
      <c r="B24" s="124">
        <v>1</v>
      </c>
      <c r="C24" s="18" t="s">
        <v>569</v>
      </c>
      <c r="D24" s="4">
        <v>0</v>
      </c>
      <c r="E24" s="4">
        <v>0</v>
      </c>
      <c r="F24" s="4">
        <v>-7225187.41873</v>
      </c>
      <c r="G24" s="4">
        <v>-7306300</v>
      </c>
      <c r="H24" s="4">
        <v>-4802500</v>
      </c>
      <c r="I24" s="78">
        <v>-85000000</v>
      </c>
      <c r="J24" s="78">
        <v>-77600000</v>
      </c>
      <c r="K24" s="78">
        <v>-77600000</v>
      </c>
      <c r="L24" s="78">
        <f t="shared" si="1"/>
        <v>0</v>
      </c>
    </row>
    <row r="25" spans="1:15">
      <c r="A25" s="29"/>
      <c r="B25" s="142" t="s">
        <v>497</v>
      </c>
      <c r="C25" s="143"/>
      <c r="D25" s="144">
        <v>118661460.78112</v>
      </c>
      <c r="E25" s="144">
        <v>50131399.999999911</v>
      </c>
      <c r="F25" s="144">
        <v>-198854265.52164486</v>
      </c>
      <c r="G25" s="144">
        <v>-248061229.25327003</v>
      </c>
      <c r="H25" s="144">
        <v>-11168028.000000166</v>
      </c>
      <c r="I25" s="144">
        <v>116585706.58195519</v>
      </c>
      <c r="J25" s="144">
        <v>298586884.66009998</v>
      </c>
      <c r="K25" s="144">
        <f>+K8-K16-K23</f>
        <v>297588730.86009979</v>
      </c>
      <c r="L25" s="144">
        <f t="shared" si="1"/>
        <v>-998153.80000019073</v>
      </c>
    </row>
    <row r="26" spans="1:15">
      <c r="A26" s="29"/>
      <c r="B26" s="145" t="s">
        <v>498</v>
      </c>
      <c r="C26" s="29"/>
      <c r="D26" s="146">
        <v>-118661460.78112</v>
      </c>
      <c r="E26" s="146">
        <v>-50131399.999999911</v>
      </c>
      <c r="F26" s="146">
        <v>198854265.52164501</v>
      </c>
      <c r="G26" s="146">
        <v>248061229.25327</v>
      </c>
      <c r="H26" s="146">
        <v>-13174200</v>
      </c>
      <c r="I26" s="146">
        <v>-116585706.58195519</v>
      </c>
      <c r="J26" s="146">
        <v>-298586884.66009998</v>
      </c>
      <c r="K26" s="146">
        <f>+-K25</f>
        <v>-297588730.86009979</v>
      </c>
      <c r="L26" s="146">
        <f t="shared" si="1"/>
        <v>998153.80000019073</v>
      </c>
    </row>
    <row r="27" spans="1:15">
      <c r="A27" s="29"/>
      <c r="B27" s="124">
        <v>1</v>
      </c>
      <c r="C27" s="18" t="s">
        <v>499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f t="shared" si="1"/>
        <v>0</v>
      </c>
    </row>
    <row r="28" spans="1:15">
      <c r="A28" s="29"/>
      <c r="B28" s="124">
        <v>2</v>
      </c>
      <c r="C28" s="18" t="s">
        <v>509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f t="shared" si="1"/>
        <v>0</v>
      </c>
    </row>
    <row r="29" spans="1:15">
      <c r="A29" s="29"/>
      <c r="B29" s="124">
        <v>3</v>
      </c>
      <c r="C29" s="18" t="s">
        <v>532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f t="shared" si="1"/>
        <v>0</v>
      </c>
    </row>
    <row r="30" spans="1:15">
      <c r="A30" s="29"/>
      <c r="B30" s="124">
        <v>4</v>
      </c>
      <c r="C30" s="18" t="s">
        <v>501</v>
      </c>
      <c r="D30" s="4">
        <v>-118661460.78112</v>
      </c>
      <c r="E30" s="4">
        <v>-50131399.999999911</v>
      </c>
      <c r="F30" s="4">
        <v>198854265.52164501</v>
      </c>
      <c r="G30" s="4">
        <v>248061229.25327</v>
      </c>
      <c r="H30" s="4">
        <v>-13174200</v>
      </c>
      <c r="I30" s="4">
        <v>-116585706.58195519</v>
      </c>
      <c r="J30" s="4">
        <v>-298586884.66009998</v>
      </c>
      <c r="K30" s="4">
        <f>+K26</f>
        <v>-297588730.86009979</v>
      </c>
      <c r="L30" s="4">
        <f t="shared" si="1"/>
        <v>998153.80000019073</v>
      </c>
    </row>
    <row r="31" spans="1:15">
      <c r="A31" s="29"/>
      <c r="B31" s="124"/>
      <c r="C31" s="18"/>
      <c r="D31" s="4"/>
      <c r="E31" s="4"/>
      <c r="F31" s="4"/>
      <c r="G31" s="4"/>
      <c r="H31" s="4"/>
      <c r="I31" s="4"/>
      <c r="J31" s="4"/>
      <c r="K31" s="4"/>
      <c r="L31" s="136">
        <f t="shared" si="1"/>
        <v>0</v>
      </c>
    </row>
    <row r="32" spans="1:15">
      <c r="A32" s="158" t="s">
        <v>550</v>
      </c>
      <c r="B32" s="140"/>
      <c r="C32" s="29"/>
      <c r="D32" s="3"/>
      <c r="E32" s="3"/>
      <c r="F32" s="3"/>
      <c r="G32" s="3"/>
      <c r="H32" s="3"/>
      <c r="I32" s="3"/>
      <c r="J32" s="3"/>
      <c r="K32" s="3"/>
      <c r="L32" s="136">
        <f t="shared" si="1"/>
        <v>0</v>
      </c>
    </row>
    <row r="33" spans="1:12">
      <c r="A33" s="29"/>
      <c r="B33" s="124"/>
      <c r="C33" s="25" t="s">
        <v>570</v>
      </c>
      <c r="D33" s="42">
        <v>1.2727572751386957</v>
      </c>
      <c r="E33" s="42">
        <v>1.2916012633298624</v>
      </c>
      <c r="F33" s="42">
        <v>2.378243847110459</v>
      </c>
      <c r="G33" s="42">
        <v>2.2889606055654239</v>
      </c>
      <c r="H33" s="42">
        <v>2.0031783727218251</v>
      </c>
      <c r="I33" s="42">
        <v>2.6638888483710734</v>
      </c>
      <c r="J33" s="42">
        <v>2.6638888483710734</v>
      </c>
      <c r="K33" s="42">
        <v>2.6638888483710734</v>
      </c>
      <c r="L33" s="136">
        <f t="shared" si="1"/>
        <v>0</v>
      </c>
    </row>
    <row r="34" spans="1:12">
      <c r="A34" s="29"/>
      <c r="B34" s="124"/>
      <c r="C34" s="25" t="s">
        <v>571</v>
      </c>
      <c r="D34" s="42">
        <v>0.95116093418592118</v>
      </c>
      <c r="E34" s="42">
        <v>1.1536745863848159</v>
      </c>
      <c r="F34" s="42">
        <v>2.8673545379867802</v>
      </c>
      <c r="G34" s="42">
        <v>2.7662357890579301</v>
      </c>
      <c r="H34" s="42">
        <v>2.0233392048247856</v>
      </c>
      <c r="I34" s="42">
        <v>2.663888848371073</v>
      </c>
      <c r="J34" s="42">
        <v>2.663888848371073</v>
      </c>
      <c r="K34" s="42">
        <v>2.663888848371073</v>
      </c>
      <c r="L34" s="136">
        <f t="shared" si="1"/>
        <v>0</v>
      </c>
    </row>
    <row r="35" spans="1:12">
      <c r="A35" s="29"/>
      <c r="B35" s="124"/>
      <c r="C35" s="118"/>
      <c r="D35" s="159"/>
      <c r="E35" s="159"/>
      <c r="F35" s="159"/>
      <c r="G35" s="159"/>
      <c r="H35" s="159"/>
      <c r="I35" s="159"/>
      <c r="J35" s="159"/>
      <c r="K35" s="159"/>
      <c r="L35" s="136">
        <f t="shared" si="1"/>
        <v>0</v>
      </c>
    </row>
    <row r="36" spans="1:12">
      <c r="A36" s="158" t="s">
        <v>116</v>
      </c>
      <c r="B36" s="124"/>
      <c r="C36" s="18"/>
      <c r="D36" s="3">
        <v>36897640200</v>
      </c>
      <c r="E36" s="3">
        <v>36958550100</v>
      </c>
      <c r="F36" s="3">
        <v>42133500000</v>
      </c>
      <c r="G36" s="3">
        <v>53505302200</v>
      </c>
      <c r="H36" s="3">
        <v>79215619268.287598</v>
      </c>
      <c r="I36" s="3">
        <v>79215619268.287582</v>
      </c>
      <c r="J36" s="3">
        <v>95010000000</v>
      </c>
      <c r="K36" s="3">
        <f>+'Bal-Gen'!E92</f>
        <v>90010000000</v>
      </c>
      <c r="L36" s="136">
        <f t="shared" si="1"/>
        <v>-5000000000</v>
      </c>
    </row>
    <row r="72" spans="2:2">
      <c r="B72" s="2" t="s">
        <v>572</v>
      </c>
    </row>
    <row r="3111" spans="8:8">
      <c r="H3111" s="15">
        <f>SUM(H9:H16,H18:H27,H29:H106,H108:H191,H197:H252,H254:H939,H962,H964:H967,H969:H1020,H1024:H1025,H1027:H1045,H1047:H1049,H1051:H1055,H1057:H1058,H1060:H1273,H1275:H1276,H1278:H1281,H1283:H1333,H1335:H1388,H1390:H1393,H1395:H1399,H1401:H1416,H1418:H1421,H1423:H1425,H1427:H1429,H1431:H1432,H1434,H1436:H1439,H1441:H1554,H1559:H1561,H1563:H1565,H1567:H1569,H1571:H1578,H1580:H1728,H1730:H1969,H1972:H2012,H2015:H2353,H2355:H2421,H2424:H2480,H2482:H2502,H2505:H2608,H2610:H2673,H2675:H2708,H2710:H2718,H2720:H2761,H2763:H2766,H2768,H2770:H2779,H2781,H2783:H2784,H2786,H2788,H2790,H2792:H2970,H2973:H3010,H3027:H3035,H3069:H3076,H3079:H3080,H3082:H3096,H3098:H3099,H3101)</f>
        <v>82498704459.314117</v>
      </c>
    </row>
  </sheetData>
  <mergeCells count="2">
    <mergeCell ref="A5:C7"/>
    <mergeCell ref="L5:L6"/>
  </mergeCells>
  <pageMargins left="0.48" right="0.16" top="0.25" bottom="0.16" header="0.18" footer="0.16"/>
  <pageSetup paperSize="9" scale="5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67496-75B5-4EDC-B22A-24FF06D30F5F}">
  <sheetPr>
    <tabColor rgb="FF00B050"/>
  </sheetPr>
  <dimension ref="A1:I3112"/>
  <sheetViews>
    <sheetView view="pageBreakPreview" zoomScale="95" zoomScaleNormal="100" zoomScaleSheetLayoutView="95" workbookViewId="0">
      <selection activeCell="F49" sqref="F49"/>
    </sheetView>
  </sheetViews>
  <sheetFormatPr defaultRowHeight="15"/>
  <cols>
    <col min="3" max="3" width="67.7109375" customWidth="1"/>
    <col min="4" max="4" width="12.42578125" customWidth="1"/>
    <col min="5" max="5" width="12.85546875" customWidth="1"/>
    <col min="6" max="6" width="12.28515625" customWidth="1"/>
    <col min="7" max="7" width="15.85546875" customWidth="1"/>
  </cols>
  <sheetData>
    <row r="1" spans="1:7">
      <c r="A1" s="2"/>
      <c r="B1" s="2"/>
      <c r="C1" s="2"/>
      <c r="D1" s="2"/>
      <c r="E1" s="6" t="s">
        <v>573</v>
      </c>
    </row>
    <row r="2" spans="1:7" ht="15.75">
      <c r="A2" s="1" t="s">
        <v>574</v>
      </c>
      <c r="B2" s="2"/>
      <c r="C2" s="2"/>
      <c r="D2" s="2"/>
      <c r="E2" s="6"/>
    </row>
    <row r="3" spans="1:7">
      <c r="A3" s="2"/>
      <c r="B3" s="2"/>
      <c r="C3" s="2"/>
      <c r="D3" s="2"/>
      <c r="E3" s="2"/>
    </row>
    <row r="4" spans="1:7">
      <c r="A4" s="2"/>
      <c r="B4" s="2"/>
      <c r="C4" s="2"/>
      <c r="D4" s="2"/>
      <c r="E4" s="6"/>
      <c r="F4" s="6"/>
      <c r="G4" s="6" t="s">
        <v>2</v>
      </c>
    </row>
    <row r="5" spans="1:7">
      <c r="A5" s="245"/>
      <c r="B5" s="245"/>
      <c r="C5" s="245"/>
      <c r="D5" s="134">
        <v>2024</v>
      </c>
      <c r="E5" s="55">
        <v>2025</v>
      </c>
      <c r="F5" s="134">
        <v>2025</v>
      </c>
      <c r="G5" s="134" t="s">
        <v>123</v>
      </c>
    </row>
    <row r="6" spans="1:7">
      <c r="A6" s="245"/>
      <c r="B6" s="245"/>
      <c r="C6" s="245"/>
      <c r="D6" s="134" t="s">
        <v>125</v>
      </c>
      <c r="E6" s="57" t="s">
        <v>125</v>
      </c>
      <c r="F6" s="55" t="s">
        <v>126</v>
      </c>
      <c r="G6" s="134"/>
    </row>
    <row r="7" spans="1:7">
      <c r="A7" s="245"/>
      <c r="B7" s="245"/>
      <c r="C7" s="245"/>
      <c r="D7" s="134" t="s">
        <v>127</v>
      </c>
      <c r="E7" s="134" t="s">
        <v>128</v>
      </c>
      <c r="F7" s="134" t="s">
        <v>129</v>
      </c>
      <c r="G7" s="134" t="s">
        <v>575</v>
      </c>
    </row>
    <row r="8" spans="1:7">
      <c r="A8" s="135"/>
      <c r="B8" s="135" t="s">
        <v>576</v>
      </c>
      <c r="C8" s="29"/>
      <c r="D8" s="164">
        <v>1288497925.6494956</v>
      </c>
      <c r="E8" s="164">
        <v>2356827306.2383356</v>
      </c>
      <c r="F8" s="164">
        <f>+F11+F9+F10</f>
        <v>1901181173.3829074</v>
      </c>
      <c r="G8" s="164">
        <f>+F8-E8</f>
        <v>-455646132.85542822</v>
      </c>
    </row>
    <row r="9" spans="1:7" ht="65.25" customHeight="1">
      <c r="A9" s="29"/>
      <c r="B9" s="138">
        <v>1</v>
      </c>
      <c r="C9" s="139" t="s">
        <v>577</v>
      </c>
      <c r="D9" s="165">
        <v>788968702.79749548</v>
      </c>
      <c r="E9" s="165">
        <v>1849712534.2183282</v>
      </c>
      <c r="F9" s="165">
        <f>+'Rev-Port'!N22</f>
        <v>1255963558.2053001</v>
      </c>
      <c r="G9" s="165">
        <f>+F9-E9</f>
        <v>-593748976.01302814</v>
      </c>
    </row>
    <row r="10" spans="1:7" ht="26.25">
      <c r="A10" s="29"/>
      <c r="B10" s="138">
        <v>2</v>
      </c>
      <c r="C10" s="139" t="s">
        <v>578</v>
      </c>
      <c r="D10" s="165">
        <v>0</v>
      </c>
      <c r="E10" s="165">
        <v>0</v>
      </c>
      <c r="F10" s="165">
        <f>+'Rev-Port'!N83</f>
        <v>138102843.15760002</v>
      </c>
      <c r="G10" s="165">
        <f>+F10-E10</f>
        <v>138102843.15760002</v>
      </c>
    </row>
    <row r="11" spans="1:7" ht="51.75">
      <c r="A11" s="29"/>
      <c r="B11" s="138">
        <v>3</v>
      </c>
      <c r="C11" s="166" t="s">
        <v>579</v>
      </c>
      <c r="D11" s="165">
        <v>499529222.852</v>
      </c>
      <c r="E11" s="165">
        <v>507114772.02000731</v>
      </c>
      <c r="F11" s="165">
        <f>+'Rev-Port'!N56</f>
        <v>507114772.02000731</v>
      </c>
      <c r="G11" s="165">
        <f t="shared" ref="G11:G20" si="0">+F11-E11</f>
        <v>0</v>
      </c>
    </row>
    <row r="12" spans="1:7">
      <c r="B12" s="140" t="s">
        <v>480</v>
      </c>
      <c r="C12" s="29"/>
      <c r="D12" s="141">
        <v>0</v>
      </c>
      <c r="E12" s="141">
        <v>1</v>
      </c>
      <c r="F12" s="141">
        <f>+F13</f>
        <v>1</v>
      </c>
      <c r="G12" s="141">
        <f t="shared" si="0"/>
        <v>0</v>
      </c>
    </row>
    <row r="13" spans="1:7">
      <c r="C13" s="18" t="s">
        <v>580</v>
      </c>
      <c r="D13" s="4">
        <v>0</v>
      </c>
      <c r="E13" s="4">
        <v>1</v>
      </c>
      <c r="F13" s="4">
        <v>1</v>
      </c>
      <c r="G13" s="4">
        <f t="shared" si="0"/>
        <v>0</v>
      </c>
    </row>
    <row r="14" spans="1:7">
      <c r="C14" s="143"/>
      <c r="D14" s="144">
        <v>1288497925.6494956</v>
      </c>
      <c r="E14" s="144">
        <v>2356827305.2383356</v>
      </c>
      <c r="F14" s="144">
        <f>+F8-F12</f>
        <v>1901181172.3829074</v>
      </c>
      <c r="G14" s="144">
        <f t="shared" si="0"/>
        <v>-455646132.85542822</v>
      </c>
    </row>
    <row r="15" spans="1:7">
      <c r="G15">
        <f t="shared" si="0"/>
        <v>0</v>
      </c>
    </row>
    <row r="16" spans="1:7">
      <c r="A16" s="158" t="s">
        <v>550</v>
      </c>
      <c r="B16" s="140"/>
      <c r="C16" s="29"/>
      <c r="D16" s="3"/>
      <c r="E16" s="3"/>
      <c r="F16" s="3"/>
      <c r="G16" s="3">
        <f t="shared" si="0"/>
        <v>0</v>
      </c>
    </row>
    <row r="17" spans="1:7">
      <c r="A17" s="29"/>
      <c r="B17" s="124"/>
      <c r="C17" s="25" t="s">
        <v>581</v>
      </c>
      <c r="D17" s="167">
        <v>1.6265705394356747E-2</v>
      </c>
      <c r="E17" s="167">
        <v>2.4806097318580526E-2</v>
      </c>
      <c r="F17" s="167">
        <f>+F8/F20</f>
        <v>2.1121888383323045E-2</v>
      </c>
      <c r="G17" s="167">
        <f t="shared" si="0"/>
        <v>-3.6842089352574804E-3</v>
      </c>
    </row>
    <row r="18" spans="1:7">
      <c r="A18" s="29"/>
      <c r="B18" s="124"/>
      <c r="C18" s="25" t="s">
        <v>582</v>
      </c>
      <c r="D18" s="167">
        <v>0</v>
      </c>
      <c r="E18" s="167">
        <v>1.0525207872855489E-11</v>
      </c>
      <c r="F18" s="167">
        <f>+F12/F20</f>
        <v>1.1109876680368848E-11</v>
      </c>
      <c r="G18" s="167">
        <f t="shared" si="0"/>
        <v>5.8466880751335894E-13</v>
      </c>
    </row>
    <row r="19" spans="1:7">
      <c r="A19" s="29"/>
      <c r="B19" s="124"/>
      <c r="C19" s="118"/>
      <c r="D19" s="159"/>
      <c r="E19" s="159"/>
      <c r="F19" s="159"/>
      <c r="G19" s="159">
        <f t="shared" si="0"/>
        <v>0</v>
      </c>
    </row>
    <row r="20" spans="1:7">
      <c r="A20" s="158" t="s">
        <v>116</v>
      </c>
      <c r="B20" s="124"/>
      <c r="C20" s="18"/>
      <c r="D20" s="3">
        <v>79215619268.287582</v>
      </c>
      <c r="E20" s="3">
        <v>95010000000</v>
      </c>
      <c r="F20" s="3">
        <v>90010000000</v>
      </c>
      <c r="G20" s="3">
        <f t="shared" si="0"/>
        <v>-5000000000</v>
      </c>
    </row>
    <row r="3112" spans="9:9">
      <c r="I3112">
        <f>SUM(I11:I17,I19:I28,I30:I107,I109:I192,I198:I253,I255:I940,I963,I965:I968,I970:I1021,I1025:I1026,I1028:I1046,I1048:I1050,I1052:I1056,I1058:I1059,I1061:I1274,I1276:I1277,I1279:I1282,I1284:I1334,I1336:I1389,I1391:I1394,I1396:I1400,I1402:I1417,I1419:I1422,I1424:I1426,I1428:I1430,I1432:I1433,I1435,I1437:I1440,I1442:I1555,I1560:I1562,I1564:I1566,I1568:I1570,I1572:I1579,I1581:I1729,I1731:I1970,I1973:I2013,I2016:I2354,I2356:I2422,I2425:I2481,I2483:I2503,I2506:I2609,I2611:I2674,I2676:I2709,I2711:I2719,I2721:I2762,I2764:I2767,I2769,I2771:I2780,I2782,I2784:I2785,I2787,I2789,I2791,I2793:I2971,I2974:I3011,I3028:I3036,I3070:I3077,I3080:I3081,I3083:I3097,I3099:I3100,I3102)</f>
        <v>0</v>
      </c>
    </row>
  </sheetData>
  <mergeCells count="1">
    <mergeCell ref="A5:C7"/>
  </mergeCells>
  <pageMargins left="0.7" right="0.7" top="0.75" bottom="0.75" header="0.3" footer="0.3"/>
  <pageSetup paperSize="9" scale="6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F96DC-31D8-40C4-ADC1-CC4CBFD9EFA0}">
  <sheetPr>
    <tabColor rgb="FF00B050"/>
    <pageSetUpPr fitToPage="1"/>
  </sheetPr>
  <dimension ref="A2:L3099"/>
  <sheetViews>
    <sheetView view="pageBreakPreview" topLeftCell="A11" zoomScale="85" zoomScaleNormal="85" zoomScaleSheetLayoutView="85" workbookViewId="0">
      <selection activeCell="G49" sqref="G49"/>
    </sheetView>
  </sheetViews>
  <sheetFormatPr defaultColWidth="9.140625" defaultRowHeight="14.25"/>
  <cols>
    <col min="1" max="1" width="3.7109375" style="2" customWidth="1"/>
    <col min="2" max="2" width="23.42578125" style="2" customWidth="1"/>
    <col min="3" max="3" width="19.7109375" style="2" customWidth="1"/>
    <col min="4" max="4" width="19.85546875" style="2" customWidth="1"/>
    <col min="5" max="5" width="15.85546875" style="2" customWidth="1"/>
    <col min="6" max="6" width="18.42578125" style="2" customWidth="1"/>
    <col min="7" max="7" width="16.42578125" style="2" customWidth="1"/>
    <col min="8" max="8" width="21.5703125" style="2" customWidth="1"/>
    <col min="9" max="9" width="19.28515625" style="2" customWidth="1"/>
    <col min="10" max="10" width="17.85546875" style="2" customWidth="1"/>
    <col min="11" max="11" width="15.7109375" style="2" customWidth="1"/>
    <col min="12" max="12" width="16.140625" style="2" customWidth="1"/>
    <col min="13" max="16384" width="9.140625" style="2"/>
  </cols>
  <sheetData>
    <row r="2" spans="1:11" ht="15.75">
      <c r="A2" s="1" t="s">
        <v>583</v>
      </c>
      <c r="K2" s="6" t="s">
        <v>584</v>
      </c>
    </row>
    <row r="3" spans="1:11" ht="15.75">
      <c r="A3" s="1" t="s">
        <v>585</v>
      </c>
    </row>
    <row r="4" spans="1:11">
      <c r="K4" s="6" t="s">
        <v>2</v>
      </c>
    </row>
    <row r="5" spans="1:11" ht="15" customHeight="1">
      <c r="A5" s="260"/>
      <c r="B5" s="260"/>
      <c r="C5" s="261" t="s">
        <v>586</v>
      </c>
      <c r="D5" s="169" t="s">
        <v>587</v>
      </c>
      <c r="E5" s="170"/>
      <c r="F5" s="171"/>
      <c r="G5" s="262" t="s">
        <v>588</v>
      </c>
      <c r="H5" s="262"/>
      <c r="I5" s="262"/>
      <c r="J5" s="261" t="s">
        <v>589</v>
      </c>
    </row>
    <row r="6" spans="1:11" ht="25.5">
      <c r="A6" s="260"/>
      <c r="B6" s="260"/>
      <c r="C6" s="261"/>
      <c r="D6" s="172" t="s">
        <v>11</v>
      </c>
      <c r="E6" s="173"/>
      <c r="F6" s="29"/>
      <c r="G6" s="168" t="s">
        <v>590</v>
      </c>
      <c r="H6" s="172" t="s">
        <v>591</v>
      </c>
      <c r="I6" s="172" t="s">
        <v>592</v>
      </c>
      <c r="J6" s="261"/>
    </row>
    <row r="7" spans="1:11">
      <c r="A7" s="169"/>
      <c r="B7" s="169"/>
      <c r="C7" s="169" t="s">
        <v>127</v>
      </c>
      <c r="D7" s="169" t="s">
        <v>128</v>
      </c>
      <c r="E7" s="170"/>
      <c r="F7" s="29"/>
      <c r="G7" s="169" t="s">
        <v>593</v>
      </c>
      <c r="H7" s="169" t="s">
        <v>130</v>
      </c>
      <c r="I7" s="169" t="s">
        <v>131</v>
      </c>
      <c r="J7" s="169" t="s">
        <v>132</v>
      </c>
    </row>
    <row r="8" spans="1:11" ht="15">
      <c r="A8" s="174">
        <v>1</v>
      </c>
      <c r="B8" s="175" t="s">
        <v>387</v>
      </c>
      <c r="C8" s="176">
        <v>25926789.199999999</v>
      </c>
      <c r="D8" s="176">
        <v>59852906.899999999</v>
      </c>
      <c r="E8" s="177"/>
      <c r="F8" s="29"/>
      <c r="G8" s="178">
        <v>-33926117.700000003</v>
      </c>
      <c r="H8" s="179">
        <v>0</v>
      </c>
      <c r="I8" s="179">
        <v>0</v>
      </c>
      <c r="J8" s="179">
        <v>33926117.700000003</v>
      </c>
    </row>
    <row r="9" spans="1:11" ht="15">
      <c r="A9" s="174">
        <v>2</v>
      </c>
      <c r="B9" s="175" t="s">
        <v>388</v>
      </c>
      <c r="C9" s="176">
        <v>33648060</v>
      </c>
      <c r="D9" s="176">
        <v>53036203.399999991</v>
      </c>
      <c r="E9" s="177"/>
      <c r="F9" s="29"/>
      <c r="G9" s="178">
        <v>-19388143.399999991</v>
      </c>
      <c r="H9" s="179">
        <v>0</v>
      </c>
      <c r="I9" s="179">
        <v>0</v>
      </c>
      <c r="J9" s="179">
        <v>19388143.399999991</v>
      </c>
    </row>
    <row r="10" spans="1:11" ht="15">
      <c r="A10" s="174">
        <v>3</v>
      </c>
      <c r="B10" s="175" t="s">
        <v>389</v>
      </c>
      <c r="C10" s="176">
        <v>32734140.399999999</v>
      </c>
      <c r="D10" s="176">
        <v>61750285.70000001</v>
      </c>
      <c r="E10" s="177"/>
      <c r="F10" s="29"/>
      <c r="G10" s="178">
        <v>-29016145.300000012</v>
      </c>
      <c r="H10" s="179">
        <v>0</v>
      </c>
      <c r="I10" s="179">
        <v>0</v>
      </c>
      <c r="J10" s="179">
        <v>29016145.300000012</v>
      </c>
    </row>
    <row r="11" spans="1:11" ht="15">
      <c r="A11" s="174">
        <v>4</v>
      </c>
      <c r="B11" s="175" t="s">
        <v>390</v>
      </c>
      <c r="C11" s="176">
        <v>60945853.799999997</v>
      </c>
      <c r="D11" s="176">
        <v>59389818.700000003</v>
      </c>
      <c r="E11" s="177"/>
      <c r="F11" s="29"/>
      <c r="G11" s="178">
        <v>1556035.099999994</v>
      </c>
      <c r="H11" s="179">
        <v>1089224.5699999959</v>
      </c>
      <c r="I11" s="179">
        <v>466810.52999999817</v>
      </c>
      <c r="J11" s="179">
        <v>0</v>
      </c>
    </row>
    <row r="12" spans="1:11" ht="15">
      <c r="A12" s="174">
        <v>5</v>
      </c>
      <c r="B12" s="175" t="s">
        <v>594</v>
      </c>
      <c r="C12" s="176">
        <v>31735941.100000001</v>
      </c>
      <c r="D12" s="176">
        <v>51429566.800000004</v>
      </c>
      <c r="E12" s="177"/>
      <c r="F12" s="29"/>
      <c r="G12" s="178">
        <v>-19693625.700000003</v>
      </c>
      <c r="H12" s="179">
        <v>0</v>
      </c>
      <c r="I12" s="179">
        <v>0</v>
      </c>
      <c r="J12" s="179">
        <v>19693625.700000003</v>
      </c>
    </row>
    <row r="13" spans="1:11" ht="15">
      <c r="A13" s="174">
        <v>6</v>
      </c>
      <c r="B13" s="175" t="s">
        <v>391</v>
      </c>
      <c r="C13" s="176">
        <v>86757347.200000003</v>
      </c>
      <c r="D13" s="176">
        <v>50934476.900000006</v>
      </c>
      <c r="E13" s="177"/>
      <c r="F13" s="29"/>
      <c r="G13" s="178">
        <v>35822870.299999997</v>
      </c>
      <c r="H13" s="179">
        <v>25076009.209999997</v>
      </c>
      <c r="I13" s="179">
        <v>10746861.09</v>
      </c>
      <c r="J13" s="179">
        <v>0</v>
      </c>
    </row>
    <row r="14" spans="1:11" ht="15">
      <c r="A14" s="174">
        <v>7</v>
      </c>
      <c r="B14" s="175" t="s">
        <v>392</v>
      </c>
      <c r="C14" s="176">
        <v>60409950</v>
      </c>
      <c r="D14" s="176">
        <v>50289711.699999996</v>
      </c>
      <c r="E14" s="177"/>
      <c r="F14" s="29"/>
      <c r="G14" s="178">
        <v>10120238.300000004</v>
      </c>
      <c r="H14" s="179">
        <v>7084166.8100000024</v>
      </c>
      <c r="I14" s="179">
        <v>3036071.4900000021</v>
      </c>
      <c r="J14" s="179">
        <v>0</v>
      </c>
    </row>
    <row r="15" spans="1:11" ht="15">
      <c r="A15" s="174">
        <v>8</v>
      </c>
      <c r="B15" s="175" t="s">
        <v>393</v>
      </c>
      <c r="C15" s="176">
        <v>46217256.5</v>
      </c>
      <c r="D15" s="176">
        <v>41975825.899999999</v>
      </c>
      <c r="E15" s="177"/>
      <c r="F15" s="29"/>
      <c r="G15" s="178">
        <v>4241430.6000000015</v>
      </c>
      <c r="H15" s="179">
        <v>2969001.4200000009</v>
      </c>
      <c r="I15" s="179">
        <v>1272429.1800000006</v>
      </c>
      <c r="J15" s="179">
        <v>0</v>
      </c>
    </row>
    <row r="16" spans="1:11" ht="15">
      <c r="A16" s="174">
        <v>9</v>
      </c>
      <c r="B16" s="175" t="s">
        <v>595</v>
      </c>
      <c r="C16" s="176">
        <v>29814402.800000001</v>
      </c>
      <c r="D16" s="176">
        <v>65753205.800000004</v>
      </c>
      <c r="E16" s="177"/>
      <c r="F16" s="29"/>
      <c r="G16" s="178">
        <v>-35938803</v>
      </c>
      <c r="H16" s="179">
        <v>0</v>
      </c>
      <c r="I16" s="179">
        <v>0</v>
      </c>
      <c r="J16" s="179">
        <v>35938803</v>
      </c>
    </row>
    <row r="17" spans="1:11" ht="15">
      <c r="A17" s="174">
        <v>10</v>
      </c>
      <c r="B17" s="175" t="s">
        <v>395</v>
      </c>
      <c r="C17" s="176">
        <v>41452844.600000001</v>
      </c>
      <c r="D17" s="176">
        <v>63370240.399999999</v>
      </c>
      <c r="E17" s="177"/>
      <c r="F17" s="29"/>
      <c r="G17" s="178">
        <v>-21917395.799999997</v>
      </c>
      <c r="H17" s="179">
        <v>0</v>
      </c>
      <c r="I17" s="179">
        <v>0</v>
      </c>
      <c r="J17" s="179">
        <v>21917395.799999997</v>
      </c>
    </row>
    <row r="18" spans="1:11" ht="15">
      <c r="A18" s="174">
        <v>11</v>
      </c>
      <c r="B18" s="175" t="s">
        <v>396</v>
      </c>
      <c r="C18" s="176">
        <v>1661033602.3</v>
      </c>
      <c r="D18" s="176">
        <v>76540621</v>
      </c>
      <c r="E18" s="177"/>
      <c r="F18" s="29"/>
      <c r="G18" s="178">
        <v>1584492981.3</v>
      </c>
      <c r="H18" s="179">
        <v>53578434.699999996</v>
      </c>
      <c r="I18" s="179">
        <v>1530914546.5999999</v>
      </c>
      <c r="J18" s="179">
        <v>0</v>
      </c>
    </row>
    <row r="19" spans="1:11" ht="15">
      <c r="A19" s="174">
        <v>12</v>
      </c>
      <c r="B19" s="175" t="s">
        <v>596</v>
      </c>
      <c r="C19" s="176">
        <v>42166201.200000003</v>
      </c>
      <c r="D19" s="176">
        <v>51541694.700000003</v>
      </c>
      <c r="E19" s="177"/>
      <c r="F19" s="29"/>
      <c r="G19" s="178">
        <v>-9375493.5</v>
      </c>
      <c r="H19" s="179">
        <v>0</v>
      </c>
      <c r="I19" s="179">
        <v>0</v>
      </c>
      <c r="J19" s="179">
        <v>9375493.5</v>
      </c>
    </row>
    <row r="20" spans="1:11" ht="15">
      <c r="A20" s="174">
        <v>13</v>
      </c>
      <c r="B20" s="175" t="s">
        <v>397</v>
      </c>
      <c r="C20" s="176">
        <v>94983395.5</v>
      </c>
      <c r="D20" s="176">
        <v>66130805.199999988</v>
      </c>
      <c r="E20" s="177"/>
      <c r="F20" s="29"/>
      <c r="G20" s="178">
        <v>28852590.300000012</v>
      </c>
      <c r="H20" s="179">
        <v>20196813.210000008</v>
      </c>
      <c r="I20" s="179">
        <v>8655777.0900000036</v>
      </c>
      <c r="J20" s="179">
        <v>0</v>
      </c>
    </row>
    <row r="21" spans="1:11" ht="15">
      <c r="A21" s="174">
        <v>14</v>
      </c>
      <c r="B21" s="175" t="s">
        <v>398</v>
      </c>
      <c r="C21" s="176">
        <v>78915328.299999997</v>
      </c>
      <c r="D21" s="176">
        <v>71060273.700000003</v>
      </c>
      <c r="E21" s="177"/>
      <c r="F21" s="29"/>
      <c r="G21" s="178">
        <v>7855054.599999994</v>
      </c>
      <c r="H21" s="179">
        <v>5498538.2199999951</v>
      </c>
      <c r="I21" s="179">
        <v>2356516.379999999</v>
      </c>
      <c r="J21" s="179">
        <v>0</v>
      </c>
    </row>
    <row r="22" spans="1:11" ht="15">
      <c r="A22" s="174">
        <v>15</v>
      </c>
      <c r="B22" s="175" t="s">
        <v>399</v>
      </c>
      <c r="C22" s="176">
        <v>29923785.600000001</v>
      </c>
      <c r="D22" s="176">
        <v>58304310.400000006</v>
      </c>
      <c r="E22" s="177"/>
      <c r="F22" s="29"/>
      <c r="G22" s="178">
        <v>-28380524.800000004</v>
      </c>
      <c r="H22" s="179">
        <v>0</v>
      </c>
      <c r="I22" s="179">
        <v>0</v>
      </c>
      <c r="J22" s="179">
        <v>28380524.800000004</v>
      </c>
    </row>
    <row r="23" spans="1:11" ht="15">
      <c r="A23" s="174">
        <v>16</v>
      </c>
      <c r="B23" s="175" t="s">
        <v>400</v>
      </c>
      <c r="C23" s="176">
        <v>53415430</v>
      </c>
      <c r="D23" s="176">
        <v>58319772.900000013</v>
      </c>
      <c r="E23" s="177"/>
      <c r="F23" s="29"/>
      <c r="G23" s="178">
        <v>-4904342.9000000134</v>
      </c>
      <c r="H23" s="179">
        <v>0</v>
      </c>
      <c r="I23" s="179">
        <v>0</v>
      </c>
      <c r="J23" s="179">
        <v>4904342.9000000134</v>
      </c>
    </row>
    <row r="24" spans="1:11" ht="15">
      <c r="A24" s="174">
        <v>17</v>
      </c>
      <c r="B24" s="175" t="s">
        <v>401</v>
      </c>
      <c r="C24" s="176">
        <v>40173346.600000001</v>
      </c>
      <c r="D24" s="176">
        <v>78823947.700000018</v>
      </c>
      <c r="E24" s="177"/>
      <c r="F24" s="29"/>
      <c r="G24" s="178">
        <v>-38650601.100000016</v>
      </c>
      <c r="H24" s="179">
        <v>0</v>
      </c>
      <c r="I24" s="179">
        <v>0</v>
      </c>
      <c r="J24" s="179">
        <v>38650601.100000016</v>
      </c>
    </row>
    <row r="25" spans="1:11" ht="15">
      <c r="A25" s="174">
        <v>18</v>
      </c>
      <c r="B25" s="175" t="s">
        <v>402</v>
      </c>
      <c r="C25" s="176">
        <v>36534276.799999997</v>
      </c>
      <c r="D25" s="176">
        <v>63878949.499999993</v>
      </c>
      <c r="E25" s="177"/>
      <c r="F25" s="29"/>
      <c r="G25" s="178">
        <v>-27344672.699999996</v>
      </c>
      <c r="H25" s="179">
        <v>0</v>
      </c>
      <c r="I25" s="179">
        <v>0</v>
      </c>
      <c r="J25" s="179">
        <v>27344672.699999996</v>
      </c>
    </row>
    <row r="26" spans="1:11" ht="15">
      <c r="A26" s="174">
        <v>19</v>
      </c>
      <c r="B26" s="175" t="s">
        <v>403</v>
      </c>
      <c r="C26" s="176">
        <v>71553015.700000003</v>
      </c>
      <c r="D26" s="176">
        <v>48979857.399999999</v>
      </c>
      <c r="E26" s="177"/>
      <c r="F26" s="29"/>
      <c r="G26" s="178">
        <v>22573158.300000004</v>
      </c>
      <c r="H26" s="179">
        <v>15801210.810000002</v>
      </c>
      <c r="I26" s="179">
        <v>6771947.4900000021</v>
      </c>
      <c r="J26" s="179">
        <v>0</v>
      </c>
    </row>
    <row r="27" spans="1:11" ht="15">
      <c r="A27" s="174">
        <v>20</v>
      </c>
      <c r="B27" s="175" t="s">
        <v>404</v>
      </c>
      <c r="C27" s="176">
        <v>3203372984.5999999</v>
      </c>
      <c r="D27" s="176">
        <v>2768482184.3000002</v>
      </c>
      <c r="E27" s="177"/>
      <c r="F27" s="180"/>
      <c r="G27" s="178">
        <v>434890800.29999971</v>
      </c>
      <c r="H27" s="179">
        <v>304423560.2099998</v>
      </c>
      <c r="I27" s="179">
        <v>130467240.08999991</v>
      </c>
      <c r="J27" s="179">
        <v>0</v>
      </c>
    </row>
    <row r="28" spans="1:11" ht="15">
      <c r="A28" s="174">
        <v>21</v>
      </c>
      <c r="B28" s="175" t="s">
        <v>405</v>
      </c>
      <c r="C28" s="176">
        <v>210743130.19999999</v>
      </c>
      <c r="D28" s="176">
        <v>60240314.600000001</v>
      </c>
      <c r="E28" s="177"/>
      <c r="F28" s="29"/>
      <c r="G28" s="178">
        <v>150502815.59999999</v>
      </c>
      <c r="H28" s="179">
        <v>42168220.219999999</v>
      </c>
      <c r="I28" s="179">
        <v>108334595.38</v>
      </c>
      <c r="J28" s="179">
        <v>0</v>
      </c>
    </row>
    <row r="29" spans="1:11" ht="15">
      <c r="A29" s="174">
        <v>22</v>
      </c>
      <c r="B29" s="175" t="s">
        <v>406</v>
      </c>
      <c r="C29" s="176">
        <v>16009073.699999999</v>
      </c>
      <c r="D29" s="176">
        <v>21143290.600000005</v>
      </c>
      <c r="E29" s="177"/>
      <c r="F29" s="29"/>
      <c r="G29" s="178">
        <v>-5134216.900000006</v>
      </c>
      <c r="H29" s="179">
        <v>0</v>
      </c>
      <c r="I29" s="179">
        <v>0</v>
      </c>
      <c r="J29" s="179">
        <v>5134216.900000006</v>
      </c>
    </row>
    <row r="30" spans="1:11" ht="15">
      <c r="A30" s="178"/>
      <c r="B30" s="181" t="s">
        <v>597</v>
      </c>
      <c r="C30" s="182">
        <v>5988466156.0999994</v>
      </c>
      <c r="D30" s="182">
        <v>3981228264.1999998</v>
      </c>
      <c r="E30" s="183"/>
      <c r="F30" s="29"/>
      <c r="G30" s="178">
        <v>2007237891.8999994</v>
      </c>
      <c r="H30" s="178">
        <v>477885179.37999976</v>
      </c>
      <c r="I30" s="178">
        <v>1803022795.3199997</v>
      </c>
      <c r="J30" s="178">
        <v>273670082.80000007</v>
      </c>
    </row>
    <row r="31" spans="1:11" ht="15">
      <c r="A31" s="183"/>
      <c r="B31" s="184"/>
      <c r="C31" s="185"/>
      <c r="D31" s="185"/>
      <c r="E31" s="185"/>
      <c r="F31" s="185"/>
      <c r="G31" s="185"/>
      <c r="H31" s="185"/>
      <c r="I31" s="185"/>
      <c r="J31" s="185"/>
      <c r="K31" s="185"/>
    </row>
    <row r="32" spans="1:11" ht="15">
      <c r="A32" s="183"/>
      <c r="B32" s="184"/>
      <c r="C32" s="185"/>
      <c r="D32" s="185"/>
      <c r="E32" s="185"/>
      <c r="F32" s="185"/>
      <c r="G32" s="185"/>
      <c r="H32" s="185"/>
      <c r="I32" s="185"/>
      <c r="J32" s="185"/>
      <c r="K32" s="185"/>
    </row>
    <row r="33" spans="1:1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4" t="s">
        <v>2</v>
      </c>
    </row>
    <row r="34" spans="1:12" ht="51" customHeight="1">
      <c r="A34" s="245"/>
      <c r="B34" s="245"/>
      <c r="C34" s="263" t="s">
        <v>598</v>
      </c>
      <c r="D34" s="263"/>
      <c r="E34" s="263"/>
      <c r="F34" s="263" t="s">
        <v>599</v>
      </c>
      <c r="G34" s="263"/>
      <c r="H34" s="261" t="s">
        <v>600</v>
      </c>
      <c r="I34" s="261" t="s">
        <v>601</v>
      </c>
      <c r="K34" s="187" t="s">
        <v>602</v>
      </c>
    </row>
    <row r="35" spans="1:12" ht="26.25" customHeight="1">
      <c r="A35" s="245"/>
      <c r="B35" s="245"/>
      <c r="C35" s="188" t="s">
        <v>603</v>
      </c>
      <c r="D35" s="172" t="s">
        <v>604</v>
      </c>
      <c r="E35" s="189" t="s">
        <v>605</v>
      </c>
      <c r="F35" s="188" t="s">
        <v>606</v>
      </c>
      <c r="G35" s="188" t="s">
        <v>607</v>
      </c>
      <c r="H35" s="261"/>
      <c r="I35" s="261"/>
      <c r="K35" s="187" t="s">
        <v>10</v>
      </c>
    </row>
    <row r="36" spans="1:12" ht="15.75" hidden="1" thickBot="1">
      <c r="A36" s="190"/>
      <c r="B36" s="190"/>
      <c r="C36" s="169" t="s">
        <v>133</v>
      </c>
      <c r="D36" s="169" t="s">
        <v>134</v>
      </c>
      <c r="E36" s="191" t="s">
        <v>135</v>
      </c>
      <c r="F36" s="169" t="s">
        <v>608</v>
      </c>
      <c r="G36" s="169" t="s">
        <v>609</v>
      </c>
      <c r="H36" s="169" t="s">
        <v>610</v>
      </c>
      <c r="I36" s="169" t="s">
        <v>134</v>
      </c>
      <c r="K36" s="192" t="s">
        <v>611</v>
      </c>
    </row>
    <row r="37" spans="1:12" ht="15">
      <c r="A37" s="174">
        <v>1</v>
      </c>
      <c r="B37" s="175" t="s">
        <v>387</v>
      </c>
      <c r="C37" s="179">
        <v>339068</v>
      </c>
      <c r="D37" s="179">
        <v>8697419</v>
      </c>
      <c r="E37" s="193">
        <v>532870.1</v>
      </c>
      <c r="F37" s="179">
        <v>10664.5</v>
      </c>
      <c r="G37" s="179">
        <v>118378.1</v>
      </c>
      <c r="H37" s="178">
        <v>9698399.6999999993</v>
      </c>
      <c r="I37" s="178">
        <v>675729.5</v>
      </c>
      <c r="K37" s="183">
        <v>10374129.199999999</v>
      </c>
      <c r="L37" s="194"/>
    </row>
    <row r="38" spans="1:12" ht="15">
      <c r="A38" s="174">
        <v>2</v>
      </c>
      <c r="B38" s="175" t="s">
        <v>388</v>
      </c>
      <c r="C38" s="179">
        <v>326876</v>
      </c>
      <c r="D38" s="179">
        <v>8407818</v>
      </c>
      <c r="E38" s="193">
        <v>352199.5</v>
      </c>
      <c r="F38" s="179">
        <v>148116.9</v>
      </c>
      <c r="G38" s="179">
        <v>160592</v>
      </c>
      <c r="H38" s="178">
        <v>9395602.4000000004</v>
      </c>
      <c r="I38" s="178">
        <v>8000</v>
      </c>
      <c r="K38" s="183">
        <v>9403602.4000000004</v>
      </c>
      <c r="L38" s="194"/>
    </row>
    <row r="39" spans="1:12" ht="15">
      <c r="A39" s="174">
        <v>3</v>
      </c>
      <c r="B39" s="175" t="s">
        <v>389</v>
      </c>
      <c r="C39" s="179">
        <v>441251</v>
      </c>
      <c r="D39" s="179">
        <v>13018172</v>
      </c>
      <c r="E39" s="193">
        <v>2969538.3422851791</v>
      </c>
      <c r="F39" s="179">
        <v>244738.1</v>
      </c>
      <c r="G39" s="179">
        <v>1451054.3</v>
      </c>
      <c r="H39" s="178">
        <v>18124753.742285177</v>
      </c>
      <c r="I39" s="178">
        <v>2204871.5</v>
      </c>
      <c r="K39" s="183">
        <v>20329625.242285177</v>
      </c>
      <c r="L39" s="194"/>
    </row>
    <row r="40" spans="1:12" ht="15">
      <c r="A40" s="174">
        <v>4</v>
      </c>
      <c r="B40" s="175" t="s">
        <v>390</v>
      </c>
      <c r="C40" s="179">
        <v>303600</v>
      </c>
      <c r="D40" s="179">
        <v>8780821</v>
      </c>
      <c r="E40" s="193">
        <v>1505845.1</v>
      </c>
      <c r="F40" s="179">
        <v>76076.600000000006</v>
      </c>
      <c r="G40" s="179">
        <v>413419.7</v>
      </c>
      <c r="H40" s="178">
        <v>11079762.399999999</v>
      </c>
      <c r="I40" s="178">
        <v>1734872.400000006</v>
      </c>
      <c r="K40" s="183">
        <v>13903859.370000001</v>
      </c>
      <c r="L40" s="194"/>
    </row>
    <row r="41" spans="1:12" ht="15">
      <c r="A41" s="174">
        <v>5</v>
      </c>
      <c r="B41" s="175" t="s">
        <v>594</v>
      </c>
      <c r="C41" s="179">
        <v>460926</v>
      </c>
      <c r="D41" s="179">
        <v>15450259</v>
      </c>
      <c r="E41" s="193">
        <v>1312242.7</v>
      </c>
      <c r="F41" s="179">
        <v>405176.1</v>
      </c>
      <c r="G41" s="179">
        <v>675072.5</v>
      </c>
      <c r="H41" s="178">
        <v>18303676.300000001</v>
      </c>
      <c r="I41" s="178">
        <v>10000</v>
      </c>
      <c r="K41" s="183">
        <v>18313676.300000001</v>
      </c>
      <c r="L41" s="194"/>
    </row>
    <row r="42" spans="1:12" ht="15">
      <c r="A42" s="174">
        <v>6</v>
      </c>
      <c r="B42" s="175" t="s">
        <v>391</v>
      </c>
      <c r="C42" s="179">
        <v>2366325</v>
      </c>
      <c r="D42" s="179">
        <v>24152783</v>
      </c>
      <c r="E42" s="193">
        <v>4101570.5</v>
      </c>
      <c r="F42" s="179">
        <v>729783.8</v>
      </c>
      <c r="G42" s="179">
        <v>2011742.3</v>
      </c>
      <c r="H42" s="178">
        <v>33362204.600000001</v>
      </c>
      <c r="I42" s="178">
        <v>0</v>
      </c>
      <c r="K42" s="183">
        <v>58438213.810000002</v>
      </c>
    </row>
    <row r="43" spans="1:12" ht="15">
      <c r="A43" s="174">
        <v>7</v>
      </c>
      <c r="B43" s="175" t="s">
        <v>392</v>
      </c>
      <c r="C43" s="179">
        <v>2389864</v>
      </c>
      <c r="D43" s="179">
        <v>16843090</v>
      </c>
      <c r="E43" s="193">
        <v>2866905.8</v>
      </c>
      <c r="F43" s="179">
        <v>312479</v>
      </c>
      <c r="G43" s="179">
        <v>521362.6</v>
      </c>
      <c r="H43" s="178">
        <v>22933701.400000002</v>
      </c>
      <c r="I43" s="178">
        <v>1399200</v>
      </c>
      <c r="K43" s="183">
        <v>31417068.210000005</v>
      </c>
      <c r="L43" s="194"/>
    </row>
    <row r="44" spans="1:12" ht="15">
      <c r="A44" s="174">
        <v>8</v>
      </c>
      <c r="B44" s="175" t="s">
        <v>393</v>
      </c>
      <c r="C44" s="179">
        <v>321347</v>
      </c>
      <c r="D44" s="179">
        <v>9642489</v>
      </c>
      <c r="E44" s="193">
        <v>1610305.3</v>
      </c>
      <c r="F44" s="179">
        <v>207116.2</v>
      </c>
      <c r="G44" s="179">
        <v>1258584.5</v>
      </c>
      <c r="H44" s="178">
        <v>13039842</v>
      </c>
      <c r="I44" s="178">
        <v>181000</v>
      </c>
      <c r="K44" s="183">
        <v>16189843.420000002</v>
      </c>
      <c r="L44" s="194"/>
    </row>
    <row r="45" spans="1:12" ht="15">
      <c r="A45" s="174">
        <v>9</v>
      </c>
      <c r="B45" s="175" t="s">
        <v>595</v>
      </c>
      <c r="C45" s="179">
        <v>361960</v>
      </c>
      <c r="D45" s="179">
        <v>10893389</v>
      </c>
      <c r="E45" s="193">
        <v>846606.2</v>
      </c>
      <c r="F45" s="179">
        <v>85616.8</v>
      </c>
      <c r="G45" s="179">
        <v>231870.1</v>
      </c>
      <c r="H45" s="178">
        <v>12419442.1</v>
      </c>
      <c r="I45" s="178">
        <v>146869.10000000149</v>
      </c>
      <c r="K45" s="183">
        <v>12566311.200000001</v>
      </c>
      <c r="L45" s="194"/>
    </row>
    <row r="46" spans="1:12" ht="15">
      <c r="A46" s="174">
        <v>10</v>
      </c>
      <c r="B46" s="175" t="s">
        <v>395</v>
      </c>
      <c r="C46" s="179">
        <v>361650</v>
      </c>
      <c r="D46" s="179">
        <v>9637615</v>
      </c>
      <c r="E46" s="193">
        <v>1866948.9</v>
      </c>
      <c r="F46" s="179">
        <v>95530.8</v>
      </c>
      <c r="G46" s="179">
        <v>220498.6</v>
      </c>
      <c r="H46" s="178">
        <v>12182243.300000001</v>
      </c>
      <c r="I46" s="178">
        <v>80000</v>
      </c>
      <c r="K46" s="183">
        <v>12262243.300000001</v>
      </c>
      <c r="L46" s="194"/>
    </row>
    <row r="47" spans="1:12" ht="15">
      <c r="A47" s="174">
        <v>11</v>
      </c>
      <c r="B47" s="175" t="s">
        <v>396</v>
      </c>
      <c r="C47" s="179">
        <v>573200</v>
      </c>
      <c r="D47" s="179">
        <v>34035714</v>
      </c>
      <c r="E47" s="193">
        <v>6045396.2000000002</v>
      </c>
      <c r="F47" s="179">
        <v>414265.59999999998</v>
      </c>
      <c r="G47" s="179">
        <v>2721114.8</v>
      </c>
      <c r="H47" s="178">
        <v>43789690.600000001</v>
      </c>
      <c r="I47" s="178">
        <v>44183000</v>
      </c>
      <c r="K47" s="183">
        <v>141551125.30000001</v>
      </c>
      <c r="L47" s="194"/>
    </row>
    <row r="48" spans="1:12" ht="15">
      <c r="A48" s="174">
        <v>12</v>
      </c>
      <c r="B48" s="175" t="s">
        <v>596</v>
      </c>
      <c r="C48" s="179">
        <v>359802</v>
      </c>
      <c r="D48" s="179">
        <v>16394054</v>
      </c>
      <c r="E48" s="193">
        <v>2380980.9</v>
      </c>
      <c r="F48" s="179">
        <v>156795</v>
      </c>
      <c r="G48" s="179">
        <v>417857.6</v>
      </c>
      <c r="H48" s="178">
        <v>19709489.5</v>
      </c>
      <c r="I48" s="178">
        <v>551500</v>
      </c>
      <c r="K48" s="183">
        <v>20260989.5</v>
      </c>
      <c r="L48" s="194"/>
    </row>
    <row r="49" spans="1:12" ht="15">
      <c r="A49" s="174">
        <v>13</v>
      </c>
      <c r="B49" s="175" t="s">
        <v>397</v>
      </c>
      <c r="C49" s="179">
        <v>311428</v>
      </c>
      <c r="D49" s="179">
        <v>20162077</v>
      </c>
      <c r="E49" s="193">
        <v>2051372</v>
      </c>
      <c r="F49" s="179">
        <v>30943</v>
      </c>
      <c r="G49" s="179">
        <v>500283.9</v>
      </c>
      <c r="H49" s="178">
        <v>23056103.899999999</v>
      </c>
      <c r="I49" s="178">
        <v>0</v>
      </c>
      <c r="K49" s="183">
        <v>43252917.110000007</v>
      </c>
    </row>
    <row r="50" spans="1:12" ht="15">
      <c r="A50" s="174">
        <v>14</v>
      </c>
      <c r="B50" s="175" t="s">
        <v>398</v>
      </c>
      <c r="C50" s="179">
        <v>362888</v>
      </c>
      <c r="D50" s="179">
        <v>21832211</v>
      </c>
      <c r="E50" s="193">
        <v>1421762</v>
      </c>
      <c r="F50" s="179">
        <v>214569</v>
      </c>
      <c r="G50" s="179">
        <v>1156089</v>
      </c>
      <c r="H50" s="178">
        <v>24987519</v>
      </c>
      <c r="I50" s="178">
        <v>0</v>
      </c>
      <c r="K50" s="183">
        <v>30486057.219999995</v>
      </c>
    </row>
    <row r="51" spans="1:12" ht="15">
      <c r="A51" s="174">
        <v>15</v>
      </c>
      <c r="B51" s="175" t="s">
        <v>399</v>
      </c>
      <c r="C51" s="179">
        <v>355081</v>
      </c>
      <c r="D51" s="179">
        <v>9578683</v>
      </c>
      <c r="E51" s="193">
        <v>526172</v>
      </c>
      <c r="F51" s="179">
        <v>120606.1</v>
      </c>
      <c r="G51" s="179">
        <v>190342.39999999999</v>
      </c>
      <c r="H51" s="178">
        <v>10770884.5</v>
      </c>
      <c r="I51" s="178">
        <v>10000</v>
      </c>
      <c r="K51" s="183">
        <v>10780884.5</v>
      </c>
      <c r="L51" s="194"/>
    </row>
    <row r="52" spans="1:12" ht="15">
      <c r="A52" s="174">
        <v>16</v>
      </c>
      <c r="B52" s="175" t="s">
        <v>400</v>
      </c>
      <c r="C52" s="179">
        <v>361013</v>
      </c>
      <c r="D52" s="179">
        <v>14396910</v>
      </c>
      <c r="E52" s="193">
        <v>2855600</v>
      </c>
      <c r="F52" s="179">
        <v>113504.7</v>
      </c>
      <c r="G52" s="179">
        <v>283794.5</v>
      </c>
      <c r="H52" s="178">
        <v>18010822.199999999</v>
      </c>
      <c r="I52" s="178">
        <v>14030.89999999851</v>
      </c>
      <c r="K52" s="183">
        <v>18024853.099999998</v>
      </c>
      <c r="L52" s="194"/>
    </row>
    <row r="53" spans="1:12" ht="15">
      <c r="A53" s="174">
        <v>17</v>
      </c>
      <c r="B53" s="175" t="s">
        <v>401</v>
      </c>
      <c r="C53" s="179">
        <v>450763</v>
      </c>
      <c r="D53" s="179">
        <v>11562222</v>
      </c>
      <c r="E53" s="193">
        <v>2381936.9</v>
      </c>
      <c r="F53" s="179">
        <v>575.70000000000005</v>
      </c>
      <c r="G53" s="179">
        <v>62161.1</v>
      </c>
      <c r="H53" s="178">
        <v>14457658.699999999</v>
      </c>
      <c r="I53" s="178">
        <v>809400</v>
      </c>
      <c r="K53" s="183">
        <v>15267058.699999999</v>
      </c>
      <c r="L53" s="194"/>
    </row>
    <row r="54" spans="1:12" ht="15">
      <c r="A54" s="174">
        <v>18</v>
      </c>
      <c r="B54" s="175" t="s">
        <v>402</v>
      </c>
      <c r="C54" s="179">
        <v>359252</v>
      </c>
      <c r="D54" s="179">
        <v>13538145</v>
      </c>
      <c r="E54" s="193">
        <v>1685570.2</v>
      </c>
      <c r="F54" s="179">
        <v>191937.5</v>
      </c>
      <c r="G54" s="179">
        <v>459261.3</v>
      </c>
      <c r="H54" s="178">
        <v>16234166</v>
      </c>
      <c r="I54" s="178">
        <v>0</v>
      </c>
      <c r="K54" s="183">
        <v>16234166</v>
      </c>
    </row>
    <row r="55" spans="1:12" ht="15">
      <c r="A55" s="174">
        <v>19</v>
      </c>
      <c r="B55" s="175" t="s">
        <v>403</v>
      </c>
      <c r="C55" s="179">
        <v>257784</v>
      </c>
      <c r="D55" s="179">
        <v>12655588</v>
      </c>
      <c r="E55" s="193">
        <v>218264</v>
      </c>
      <c r="F55" s="179">
        <v>1223.9000000000001</v>
      </c>
      <c r="G55" s="179">
        <v>70726.100000000006</v>
      </c>
      <c r="H55" s="178">
        <v>13203586</v>
      </c>
      <c r="I55" s="178">
        <v>912000</v>
      </c>
      <c r="K55" s="183">
        <v>29916796.810000002</v>
      </c>
      <c r="L55" s="194"/>
    </row>
    <row r="56" spans="1:12" ht="15">
      <c r="A56" s="174">
        <v>20</v>
      </c>
      <c r="B56" s="175" t="s">
        <v>404</v>
      </c>
      <c r="C56" s="179">
        <v>1453771</v>
      </c>
      <c r="D56" s="179">
        <v>38045456</v>
      </c>
      <c r="E56" s="195">
        <v>0</v>
      </c>
      <c r="F56" s="179">
        <v>0</v>
      </c>
      <c r="G56" s="179">
        <v>37458.800000000003</v>
      </c>
      <c r="H56" s="178">
        <v>39536685.799999997</v>
      </c>
      <c r="I56" s="178">
        <v>191198663.40000001</v>
      </c>
      <c r="K56" s="183">
        <v>535158909.40999985</v>
      </c>
      <c r="L56" s="194"/>
    </row>
    <row r="57" spans="1:12" ht="15">
      <c r="A57" s="174">
        <v>21</v>
      </c>
      <c r="B57" s="175" t="s">
        <v>405</v>
      </c>
      <c r="C57" s="179">
        <v>255468</v>
      </c>
      <c r="D57" s="179">
        <v>25885777</v>
      </c>
      <c r="E57" s="193">
        <v>0</v>
      </c>
      <c r="F57" s="179">
        <v>2999.3</v>
      </c>
      <c r="G57" s="179">
        <v>107429.2</v>
      </c>
      <c r="H57" s="178">
        <v>26251673.5</v>
      </c>
      <c r="I57" s="178">
        <v>16712000</v>
      </c>
      <c r="K57" s="183">
        <v>85131893.719999999</v>
      </c>
      <c r="L57" s="194"/>
    </row>
    <row r="58" spans="1:12" ht="15">
      <c r="A58" s="174">
        <v>22</v>
      </c>
      <c r="B58" s="175" t="s">
        <v>406</v>
      </c>
      <c r="C58" s="179">
        <v>172435</v>
      </c>
      <c r="D58" s="179">
        <v>4831100</v>
      </c>
      <c r="E58" s="193">
        <v>684606.2</v>
      </c>
      <c r="F58" s="179">
        <v>57.3</v>
      </c>
      <c r="G58" s="179">
        <v>141491</v>
      </c>
      <c r="H58" s="178">
        <v>5829689.5</v>
      </c>
      <c r="I58" s="178">
        <v>0</v>
      </c>
      <c r="K58" s="183">
        <v>5829689.5</v>
      </c>
    </row>
    <row r="59" spans="1:12" ht="15">
      <c r="A59" s="178"/>
      <c r="B59" s="181" t="s">
        <v>597</v>
      </c>
      <c r="C59" s="178">
        <v>12945752</v>
      </c>
      <c r="D59" s="178">
        <v>348441792</v>
      </c>
      <c r="E59" s="178">
        <v>38216692.842285186</v>
      </c>
      <c r="F59" s="178">
        <v>3562775.9</v>
      </c>
      <c r="G59" s="178">
        <v>13210584.4</v>
      </c>
      <c r="H59" s="178">
        <v>416377597.14228517</v>
      </c>
      <c r="I59" s="178">
        <v>260831136.80000001</v>
      </c>
      <c r="K59" s="183">
        <v>1155093913.3222849</v>
      </c>
    </row>
    <row r="60" spans="1:12" ht="15">
      <c r="E60" s="8"/>
      <c r="F60" s="8"/>
      <c r="H60" s="8"/>
      <c r="I60" s="196"/>
      <c r="K60" s="171"/>
    </row>
    <row r="61" spans="1:12" ht="15">
      <c r="F61" s="8"/>
      <c r="H61" s="8"/>
      <c r="I61" s="197"/>
    </row>
    <row r="62" spans="1:12" ht="15">
      <c r="F62" s="8"/>
      <c r="H62" s="8"/>
      <c r="I62" s="197"/>
    </row>
    <row r="63" spans="1:12" ht="15">
      <c r="F63" s="8"/>
      <c r="H63" s="8"/>
      <c r="I63" s="197"/>
    </row>
    <row r="64" spans="1:12" ht="15">
      <c r="F64" s="8"/>
      <c r="H64" s="8"/>
      <c r="I64" s="197"/>
    </row>
    <row r="65" spans="6:9" ht="15">
      <c r="F65" s="8"/>
      <c r="H65" s="8"/>
      <c r="I65" s="197"/>
    </row>
    <row r="66" spans="6:9" ht="15">
      <c r="F66" s="8"/>
      <c r="H66" s="8"/>
      <c r="I66" s="197"/>
    </row>
    <row r="67" spans="6:9" ht="15">
      <c r="F67" s="8"/>
      <c r="H67" s="8"/>
      <c r="I67" s="197"/>
    </row>
    <row r="68" spans="6:9" ht="15">
      <c r="F68" s="8"/>
      <c r="H68" s="8"/>
      <c r="I68" s="197"/>
    </row>
    <row r="69" spans="6:9" ht="15">
      <c r="F69" s="8"/>
      <c r="H69" s="8"/>
      <c r="I69" s="197"/>
    </row>
    <row r="70" spans="6:9">
      <c r="F70" s="8"/>
    </row>
    <row r="71" spans="6:9">
      <c r="F71" s="8"/>
    </row>
    <row r="3099" spans="9:9">
      <c r="I3099" s="15">
        <f>SUM(H9:H16,H18:H27,I29:I94,I96:I179,I185:I240,I242:I927,I950,I952:I955,I957:I1008,I1012:I1013,I1015:I1033,I1035:I1037,I1039:I1043,I1045:I1046,I1048:I1261,I1263:I1264,I1266:I1269,I1271:I1321,I1323:I1376,I1378:I1381,I1383:I1387,I1389:I1404,I1406:I1409,I1411:I1413,I1415:I1417,I1419:I1420,I1422,I1424:I1427,I1429:I1542,I1547:I1549,I1551:I1553,I1555:I1557,I1559:I1566,I1568:I1716,I1718:I1957,I1960:I2000,I2003:I2341,I2343:I2409,I2412:I2468,I2470:I2490,I2493:I2596,I2598:I2661,I2663:I2696,I2698:I2706,I2708:I2749,I2751:I2754,I2756,I2758:I2767,I2769,I2771:I2772,I2774,I2776,I2778,I2780:I2958,I2961:I2998,I3015:I3023,I3057:I3064,I3067:I3068,I3070:I3084,I3086:I3087,I3089)</f>
        <v>2760402028.0799999</v>
      </c>
    </row>
  </sheetData>
  <mergeCells count="9">
    <mergeCell ref="A5:B6"/>
    <mergeCell ref="C5:C6"/>
    <mergeCell ref="G5:I5"/>
    <mergeCell ref="J5:J6"/>
    <mergeCell ref="A34:B35"/>
    <mergeCell ref="C34:E34"/>
    <mergeCell ref="F34:G34"/>
    <mergeCell ref="H34:H35"/>
    <mergeCell ref="I34:I35"/>
  </mergeCells>
  <pageMargins left="0.48" right="0.16" top="0.25" bottom="0.16" header="0.18" footer="0.16"/>
  <pageSetup paperSize="9" scale="51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7B05-7688-48C6-B4A1-97AAFA85108C}">
  <sheetPr>
    <tabColor rgb="FF00B050"/>
    <pageSetUpPr fitToPage="1"/>
  </sheetPr>
  <dimension ref="A1:PG1605"/>
  <sheetViews>
    <sheetView view="pageBreakPreview" zoomScale="89" zoomScaleNormal="85" zoomScaleSheetLayoutView="89" workbookViewId="0">
      <pane xSplit="1" ySplit="7" topLeftCell="B8" activePane="bottomRight" state="frozen"/>
      <selection pane="bottomRight" activeCell="I15" sqref="I15"/>
      <selection pane="bottomLeft" activeCell="F49" sqref="F49"/>
      <selection pane="topRight" activeCell="F49" sqref="F49"/>
    </sheetView>
  </sheetViews>
  <sheetFormatPr defaultColWidth="9.140625" defaultRowHeight="14.25"/>
  <cols>
    <col min="1" max="1" width="120.28515625" style="34" customWidth="1"/>
    <col min="2" max="5" width="13.5703125" style="2" customWidth="1"/>
    <col min="6" max="6" width="15.7109375" style="2" customWidth="1"/>
    <col min="7" max="7" width="13.5703125" style="2" customWidth="1"/>
    <col min="8" max="8" width="14.5703125" style="2" customWidth="1"/>
    <col min="9" max="9" width="14.7109375" style="2" customWidth="1"/>
    <col min="10" max="10" width="14.5703125" style="2" customWidth="1"/>
    <col min="11" max="11" width="14" style="2" customWidth="1"/>
    <col min="12" max="16384" width="9.140625" style="2"/>
  </cols>
  <sheetData>
    <row r="1" spans="1:423">
      <c r="A1" s="2"/>
    </row>
    <row r="2" spans="1:423" ht="15.75">
      <c r="A2" s="1" t="s">
        <v>612</v>
      </c>
      <c r="G2" s="199"/>
      <c r="H2" s="199"/>
      <c r="K2" s="6" t="s">
        <v>613</v>
      </c>
    </row>
    <row r="3" spans="1:423">
      <c r="A3" s="2"/>
    </row>
    <row r="4" spans="1:423">
      <c r="A4" s="2"/>
      <c r="K4" s="24" t="s">
        <v>2</v>
      </c>
    </row>
    <row r="5" spans="1:423">
      <c r="A5" s="264"/>
      <c r="B5" s="55">
        <v>2018</v>
      </c>
      <c r="C5" s="55">
        <v>2019</v>
      </c>
      <c r="D5" s="55">
        <v>2020</v>
      </c>
      <c r="E5" s="55">
        <v>2021</v>
      </c>
      <c r="F5" s="55">
        <v>2022</v>
      </c>
      <c r="G5" s="55">
        <v>2023</v>
      </c>
      <c r="H5" s="55">
        <v>2024</v>
      </c>
      <c r="I5" s="55">
        <v>2025</v>
      </c>
      <c r="J5" s="54">
        <v>2025</v>
      </c>
      <c r="K5" s="252" t="s">
        <v>123</v>
      </c>
    </row>
    <row r="6" spans="1:423">
      <c r="A6" s="264"/>
      <c r="B6" s="55" t="s">
        <v>124</v>
      </c>
      <c r="C6" s="55" t="s">
        <v>124</v>
      </c>
      <c r="D6" s="55" t="s">
        <v>124</v>
      </c>
      <c r="E6" s="55" t="s">
        <v>124</v>
      </c>
      <c r="F6" s="55" t="s">
        <v>124</v>
      </c>
      <c r="G6" s="55" t="s">
        <v>124</v>
      </c>
      <c r="H6" s="55" t="s">
        <v>125</v>
      </c>
      <c r="I6" s="57" t="s">
        <v>125</v>
      </c>
      <c r="J6" s="55" t="s">
        <v>126</v>
      </c>
      <c r="K6" s="253"/>
    </row>
    <row r="7" spans="1:423" ht="15" thickBot="1">
      <c r="A7" s="264"/>
      <c r="B7" s="55" t="s">
        <v>127</v>
      </c>
      <c r="C7" s="55" t="s">
        <v>128</v>
      </c>
      <c r="D7" s="55" t="s">
        <v>129</v>
      </c>
      <c r="E7" s="55" t="s">
        <v>130</v>
      </c>
      <c r="F7" s="55" t="s">
        <v>131</v>
      </c>
      <c r="G7" s="55" t="s">
        <v>132</v>
      </c>
      <c r="H7" s="55" t="s">
        <v>133</v>
      </c>
      <c r="I7" s="55" t="s">
        <v>134</v>
      </c>
      <c r="J7" s="55" t="s">
        <v>135</v>
      </c>
      <c r="K7" s="160" t="s">
        <v>136</v>
      </c>
    </row>
    <row r="8" spans="1:423" ht="15" thickTop="1">
      <c r="A8" s="87" t="s">
        <v>614</v>
      </c>
      <c r="B8" s="185">
        <v>5206354.3250900004</v>
      </c>
      <c r="C8" s="185">
        <v>4618759.5726999994</v>
      </c>
      <c r="D8" s="185">
        <v>6586919.3322400004</v>
      </c>
      <c r="E8" s="185">
        <v>11993139.312730001</v>
      </c>
      <c r="F8" s="185">
        <v>18185978.116369996</v>
      </c>
      <c r="G8" s="185">
        <v>24526524.073879998</v>
      </c>
      <c r="H8" s="185">
        <v>30283877.899999999</v>
      </c>
      <c r="I8" s="185">
        <v>37603042.100000001</v>
      </c>
      <c r="J8" s="185">
        <v>33059256.000000004</v>
      </c>
      <c r="K8" s="185">
        <v>-4543786.0999999978</v>
      </c>
      <c r="PG8" s="2">
        <f>SUM(L8:PF8)</f>
        <v>0</v>
      </c>
    </row>
    <row r="9" spans="1:423">
      <c r="A9" s="201" t="s">
        <v>615</v>
      </c>
      <c r="B9" s="200">
        <v>2990926.7702600001</v>
      </c>
      <c r="C9" s="200">
        <v>2999543.7932100003</v>
      </c>
      <c r="D9" s="200">
        <v>4498596.6959499996</v>
      </c>
      <c r="E9" s="200">
        <v>7710736.8313100003</v>
      </c>
      <c r="F9" s="200">
        <v>10777112.29827</v>
      </c>
      <c r="G9" s="200">
        <v>15021398.958319999</v>
      </c>
      <c r="H9" s="200">
        <v>17046744.300000001</v>
      </c>
      <c r="I9" s="200">
        <v>20985713.800000001</v>
      </c>
      <c r="J9" s="200">
        <v>18486074.700000003</v>
      </c>
      <c r="K9" s="200">
        <v>-2499639.0999999978</v>
      </c>
    </row>
    <row r="10" spans="1:423">
      <c r="A10" s="201" t="s">
        <v>616</v>
      </c>
      <c r="B10" s="200">
        <v>2146081.52966</v>
      </c>
      <c r="C10" s="200">
        <v>1543193.0794899999</v>
      </c>
      <c r="D10" s="200">
        <v>1923841.0119</v>
      </c>
      <c r="E10" s="200">
        <v>3998613.62023</v>
      </c>
      <c r="F10" s="200">
        <v>4335558.8254399998</v>
      </c>
      <c r="G10" s="200">
        <v>5641810.9624899998</v>
      </c>
      <c r="H10" s="200">
        <v>7215364.0999999996</v>
      </c>
      <c r="I10" s="200">
        <v>8339119.2999999998</v>
      </c>
      <c r="J10" s="200">
        <v>7695145.1000000006</v>
      </c>
      <c r="K10" s="200">
        <v>-643974.19999999925</v>
      </c>
    </row>
    <row r="11" spans="1:423">
      <c r="A11" s="201" t="s">
        <v>617</v>
      </c>
      <c r="B11" s="200">
        <v>0</v>
      </c>
      <c r="C11" s="200">
        <v>0</v>
      </c>
      <c r="D11" s="200">
        <v>0</v>
      </c>
      <c r="E11" s="200">
        <v>0</v>
      </c>
      <c r="F11" s="200">
        <v>0</v>
      </c>
      <c r="G11" s="200">
        <v>0</v>
      </c>
      <c r="H11" s="200">
        <v>0</v>
      </c>
      <c r="I11" s="200">
        <v>500000</v>
      </c>
      <c r="J11" s="200">
        <v>358900</v>
      </c>
      <c r="K11" s="200">
        <v>-141100</v>
      </c>
    </row>
    <row r="12" spans="1:423">
      <c r="A12" s="201" t="s">
        <v>618</v>
      </c>
      <c r="B12" s="200">
        <v>69346.025170000008</v>
      </c>
      <c r="C12" s="200">
        <v>76022.7</v>
      </c>
      <c r="D12" s="200">
        <v>164481.62438999998</v>
      </c>
      <c r="E12" s="200">
        <v>283788.86119000003</v>
      </c>
      <c r="F12" s="200">
        <v>327168.30817000003</v>
      </c>
      <c r="G12" s="200">
        <v>328814.92493000004</v>
      </c>
      <c r="H12" s="200">
        <v>439449.7</v>
      </c>
      <c r="I12" s="200">
        <v>643845.80000000005</v>
      </c>
      <c r="J12" s="200">
        <v>476859.00000000006</v>
      </c>
      <c r="K12" s="200">
        <v>-166986.79999999999</v>
      </c>
    </row>
    <row r="13" spans="1:423">
      <c r="A13" s="201" t="s">
        <v>619</v>
      </c>
      <c r="B13" s="200">
        <v>0</v>
      </c>
      <c r="C13" s="200">
        <v>0</v>
      </c>
      <c r="D13" s="200">
        <v>0</v>
      </c>
      <c r="E13" s="200">
        <v>0</v>
      </c>
      <c r="F13" s="200">
        <v>2746138.6844899999</v>
      </c>
      <c r="G13" s="200">
        <v>3534499.2281400003</v>
      </c>
      <c r="H13" s="200">
        <v>5582319.7999999998</v>
      </c>
      <c r="I13" s="200">
        <v>6634363.2000000002</v>
      </c>
      <c r="J13" s="200">
        <v>5707077.1999999993</v>
      </c>
      <c r="K13" s="200">
        <v>-927286.00000000093</v>
      </c>
    </row>
    <row r="14" spans="1:423">
      <c r="A14" s="201" t="s">
        <v>620</v>
      </c>
      <c r="B14" s="200">
        <v>0</v>
      </c>
      <c r="C14" s="200">
        <v>0</v>
      </c>
      <c r="D14" s="200">
        <v>0</v>
      </c>
      <c r="E14" s="200">
        <v>0</v>
      </c>
      <c r="F14" s="200">
        <v>0</v>
      </c>
      <c r="G14" s="200">
        <v>0</v>
      </c>
      <c r="H14" s="200">
        <v>0</v>
      </c>
      <c r="I14" s="200">
        <v>500000</v>
      </c>
      <c r="J14" s="200">
        <v>335200</v>
      </c>
      <c r="K14" s="200">
        <v>-164800</v>
      </c>
    </row>
    <row r="15" spans="1:423">
      <c r="A15" s="87" t="s">
        <v>621</v>
      </c>
      <c r="B15" s="185">
        <v>30683964.273490001</v>
      </c>
      <c r="C15" s="185">
        <v>39222252.425499998</v>
      </c>
      <c r="D15" s="185">
        <v>44444519.062370002</v>
      </c>
      <c r="E15" s="185">
        <v>60371638.143349998</v>
      </c>
      <c r="F15" s="185">
        <v>64540272.072319999</v>
      </c>
      <c r="G15" s="185">
        <v>66442461.559439994</v>
      </c>
      <c r="H15" s="185">
        <v>142182676.80000001</v>
      </c>
      <c r="I15" s="185">
        <v>170302373.99999997</v>
      </c>
      <c r="J15" s="185">
        <v>162093298</v>
      </c>
      <c r="K15" s="185">
        <v>-8209075.9999999702</v>
      </c>
    </row>
    <row r="16" spans="1:423">
      <c r="A16" s="201" t="s">
        <v>622</v>
      </c>
      <c r="B16" s="200">
        <v>26803328.04143</v>
      </c>
      <c r="C16" s="200">
        <v>37529443.407499999</v>
      </c>
      <c r="D16" s="200">
        <v>44444519.062370002</v>
      </c>
      <c r="E16" s="200">
        <v>56939890.511349998</v>
      </c>
      <c r="F16" s="200">
        <v>62426248.470320001</v>
      </c>
      <c r="G16" s="200">
        <v>65134607.554540001</v>
      </c>
      <c r="H16" s="200">
        <v>113799122.40000001</v>
      </c>
      <c r="I16" s="200">
        <v>151694438.19999999</v>
      </c>
      <c r="J16" s="200">
        <v>83797360.299999997</v>
      </c>
      <c r="K16" s="200">
        <v>-67897077.899999991</v>
      </c>
    </row>
    <row r="17" spans="1:11">
      <c r="A17" s="201" t="s">
        <v>623</v>
      </c>
      <c r="B17" s="200">
        <v>1701420.267</v>
      </c>
      <c r="C17" s="200">
        <v>1692809.0179999999</v>
      </c>
      <c r="D17" s="200">
        <v>0</v>
      </c>
      <c r="E17" s="200">
        <v>3431747.6320000002</v>
      </c>
      <c r="F17" s="200">
        <v>2114023.602</v>
      </c>
      <c r="G17" s="200">
        <v>1193191.3999999999</v>
      </c>
      <c r="H17" s="200">
        <v>22089600</v>
      </c>
      <c r="I17" s="200">
        <v>8560000</v>
      </c>
      <c r="J17" s="200">
        <v>8560000</v>
      </c>
      <c r="K17" s="200">
        <v>0</v>
      </c>
    </row>
    <row r="18" spans="1:11">
      <c r="A18" s="201" t="s">
        <v>624</v>
      </c>
      <c r="B18" s="200">
        <v>2179215.9650599998</v>
      </c>
      <c r="C18" s="200">
        <v>0</v>
      </c>
      <c r="D18" s="200">
        <v>0</v>
      </c>
      <c r="E18" s="200">
        <v>0</v>
      </c>
      <c r="F18" s="200">
        <v>0</v>
      </c>
      <c r="G18" s="200">
        <v>0</v>
      </c>
      <c r="H18" s="200">
        <v>0</v>
      </c>
      <c r="I18" s="200">
        <v>0</v>
      </c>
      <c r="J18" s="200">
        <v>0</v>
      </c>
      <c r="K18" s="200">
        <v>0</v>
      </c>
    </row>
    <row r="19" spans="1:11">
      <c r="A19" s="201" t="s">
        <v>625</v>
      </c>
      <c r="B19" s="200">
        <v>0</v>
      </c>
      <c r="C19" s="200">
        <v>0</v>
      </c>
      <c r="D19" s="200">
        <v>0</v>
      </c>
      <c r="E19" s="200">
        <v>0</v>
      </c>
      <c r="F19" s="200">
        <v>0</v>
      </c>
      <c r="G19" s="200">
        <v>114662.60490000001</v>
      </c>
      <c r="H19" s="200">
        <v>988954.4</v>
      </c>
      <c r="I19" s="200">
        <v>1668906.1</v>
      </c>
      <c r="J19" s="200">
        <v>1418929.5</v>
      </c>
      <c r="K19" s="200">
        <v>-249976.60000000009</v>
      </c>
    </row>
    <row r="20" spans="1:11">
      <c r="A20" s="201" t="s">
        <v>626</v>
      </c>
      <c r="B20" s="200">
        <v>0</v>
      </c>
      <c r="C20" s="200">
        <v>0</v>
      </c>
      <c r="D20" s="200">
        <v>0</v>
      </c>
      <c r="E20" s="200">
        <v>0</v>
      </c>
      <c r="F20" s="200">
        <v>0</v>
      </c>
      <c r="G20" s="200">
        <v>0</v>
      </c>
      <c r="H20" s="200">
        <v>5305000</v>
      </c>
      <c r="I20" s="200">
        <v>8379029.7000000002</v>
      </c>
      <c r="J20" s="200">
        <v>9216849.7000000011</v>
      </c>
      <c r="K20" s="200">
        <v>837820.00000000093</v>
      </c>
    </row>
    <row r="21" spans="1:11">
      <c r="A21" s="201" t="s">
        <v>627</v>
      </c>
      <c r="B21" s="200">
        <v>0</v>
      </c>
      <c r="C21" s="200">
        <v>0</v>
      </c>
      <c r="D21" s="200">
        <v>0</v>
      </c>
      <c r="E21" s="200">
        <v>0</v>
      </c>
      <c r="F21" s="200">
        <v>0</v>
      </c>
      <c r="G21" s="200">
        <v>0</v>
      </c>
      <c r="H21" s="200">
        <v>0</v>
      </c>
      <c r="I21" s="200">
        <v>0</v>
      </c>
      <c r="J21" s="200">
        <v>59100158.5</v>
      </c>
      <c r="K21" s="200">
        <v>59100158.5</v>
      </c>
    </row>
    <row r="22" spans="1:11">
      <c r="A22" s="87" t="s">
        <v>628</v>
      </c>
      <c r="B22" s="185">
        <v>186283201.64520997</v>
      </c>
      <c r="C22" s="185">
        <v>298667166.33164001</v>
      </c>
      <c r="D22" s="185">
        <v>150111583.5941</v>
      </c>
      <c r="E22" s="185">
        <v>165931317.15721002</v>
      </c>
      <c r="F22" s="185">
        <v>238706932.91108</v>
      </c>
      <c r="G22" s="185">
        <v>222256872.25288001</v>
      </c>
      <c r="H22" s="185">
        <v>384831732.39999998</v>
      </c>
      <c r="I22" s="185">
        <v>626974812.19999993</v>
      </c>
      <c r="J22" s="185">
        <v>384900232.80000001</v>
      </c>
      <c r="K22" s="185">
        <v>-242074579.39999992</v>
      </c>
    </row>
    <row r="23" spans="1:11">
      <c r="A23" s="201" t="s">
        <v>369</v>
      </c>
      <c r="B23" s="200">
        <v>2063285.1610899998</v>
      </c>
      <c r="C23" s="200">
        <v>1464612.0671700002</v>
      </c>
      <c r="D23" s="200">
        <v>1027143.93732</v>
      </c>
      <c r="E23" s="200">
        <v>1051306.33843</v>
      </c>
      <c r="F23" s="200">
        <v>1720158.2305099999</v>
      </c>
      <c r="G23" s="200">
        <v>1850095.7760099999</v>
      </c>
      <c r="H23" s="200">
        <v>2733855</v>
      </c>
      <c r="I23" s="200">
        <v>3536745.9</v>
      </c>
      <c r="J23" s="200">
        <v>2881646.2</v>
      </c>
      <c r="K23" s="200">
        <v>-655099.69999999972</v>
      </c>
    </row>
    <row r="24" spans="1:11">
      <c r="A24" s="201" t="s">
        <v>629</v>
      </c>
      <c r="B24" s="200">
        <v>78702828.918339998</v>
      </c>
      <c r="C24" s="200">
        <v>126304878.11341999</v>
      </c>
      <c r="D24" s="200">
        <v>80900838.193949997</v>
      </c>
      <c r="E24" s="200">
        <v>80378402.511550009</v>
      </c>
      <c r="F24" s="200">
        <v>147962537.87560999</v>
      </c>
      <c r="G24" s="200">
        <v>182757726.67106</v>
      </c>
      <c r="H24" s="200">
        <v>249565922.09999999</v>
      </c>
      <c r="I24" s="200">
        <v>466492145.30000001</v>
      </c>
      <c r="J24" s="200">
        <v>242492145.30000001</v>
      </c>
      <c r="K24" s="200">
        <v>-224000000</v>
      </c>
    </row>
    <row r="25" spans="1:11">
      <c r="A25" s="201" t="s">
        <v>630</v>
      </c>
      <c r="B25" s="200">
        <v>9403896.6099999994</v>
      </c>
      <c r="C25" s="200">
        <v>17493931.93646</v>
      </c>
      <c r="D25" s="200">
        <v>0</v>
      </c>
      <c r="E25" s="200">
        <v>0</v>
      </c>
      <c r="F25" s="200">
        <v>0</v>
      </c>
      <c r="G25" s="200">
        <v>0</v>
      </c>
      <c r="H25" s="200">
        <v>0</v>
      </c>
      <c r="I25" s="200">
        <v>0</v>
      </c>
      <c r="J25" s="200">
        <v>0</v>
      </c>
      <c r="K25" s="200">
        <v>0</v>
      </c>
    </row>
    <row r="26" spans="1:11">
      <c r="A26" s="201" t="s">
        <v>631</v>
      </c>
      <c r="B26" s="200">
        <v>0</v>
      </c>
      <c r="C26" s="200">
        <v>706771.06192999997</v>
      </c>
      <c r="D26" s="200">
        <v>421473.20637999999</v>
      </c>
      <c r="E26" s="200">
        <v>348878.10693999997</v>
      </c>
      <c r="F26" s="200">
        <v>276395.95741999999</v>
      </c>
      <c r="G26" s="200">
        <v>0</v>
      </c>
      <c r="H26" s="200">
        <v>716087.9</v>
      </c>
      <c r="I26" s="200">
        <v>797613.9</v>
      </c>
      <c r="J26" s="200">
        <v>696343.6</v>
      </c>
      <c r="K26" s="200">
        <v>-101270.30000000005</v>
      </c>
    </row>
    <row r="27" spans="1:11">
      <c r="A27" s="201" t="s">
        <v>419</v>
      </c>
      <c r="B27" s="200">
        <v>2861777.0894999998</v>
      </c>
      <c r="C27" s="200">
        <v>2095177.71643</v>
      </c>
      <c r="D27" s="200">
        <v>0</v>
      </c>
      <c r="E27" s="200">
        <v>0</v>
      </c>
      <c r="F27" s="200">
        <v>0</v>
      </c>
      <c r="G27" s="200">
        <v>0</v>
      </c>
      <c r="H27" s="200">
        <v>0</v>
      </c>
      <c r="I27" s="200">
        <v>0</v>
      </c>
      <c r="J27" s="200">
        <v>0</v>
      </c>
      <c r="K27" s="200">
        <v>0</v>
      </c>
    </row>
    <row r="28" spans="1:11">
      <c r="A28" s="201" t="s">
        <v>632</v>
      </c>
      <c r="B28" s="200">
        <v>4000985.1995399999</v>
      </c>
      <c r="C28" s="200">
        <v>8048451.56544</v>
      </c>
      <c r="D28" s="200">
        <v>0</v>
      </c>
      <c r="E28" s="200">
        <v>0</v>
      </c>
      <c r="F28" s="200">
        <v>0</v>
      </c>
      <c r="G28" s="200">
        <v>0</v>
      </c>
      <c r="H28" s="200">
        <v>0</v>
      </c>
      <c r="I28" s="200">
        <v>0</v>
      </c>
      <c r="J28" s="200">
        <v>0</v>
      </c>
      <c r="K28" s="200">
        <v>0</v>
      </c>
    </row>
    <row r="29" spans="1:11">
      <c r="A29" s="201" t="s">
        <v>633</v>
      </c>
      <c r="B29" s="200">
        <v>230994.99280000001</v>
      </c>
      <c r="C29" s="200">
        <v>221232.948</v>
      </c>
      <c r="D29" s="200">
        <v>0</v>
      </c>
      <c r="E29" s="200">
        <v>0</v>
      </c>
      <c r="F29" s="200">
        <v>0</v>
      </c>
      <c r="G29" s="200">
        <v>0</v>
      </c>
      <c r="H29" s="200">
        <v>0</v>
      </c>
      <c r="I29" s="200">
        <v>0</v>
      </c>
      <c r="J29" s="200">
        <v>0</v>
      </c>
      <c r="K29" s="200">
        <v>0</v>
      </c>
    </row>
    <row r="30" spans="1:11">
      <c r="A30" s="201" t="s">
        <v>634</v>
      </c>
      <c r="B30" s="200">
        <v>0</v>
      </c>
      <c r="C30" s="200">
        <v>0</v>
      </c>
      <c r="D30" s="200">
        <v>50635150.784390002</v>
      </c>
      <c r="E30" s="200">
        <v>46999438.22242</v>
      </c>
      <c r="F30" s="200">
        <v>49373259.76348</v>
      </c>
      <c r="G30" s="200">
        <v>0</v>
      </c>
      <c r="H30" s="200">
        <v>0</v>
      </c>
      <c r="I30" s="200">
        <v>0</v>
      </c>
      <c r="J30" s="200">
        <v>0</v>
      </c>
      <c r="K30" s="200">
        <v>0</v>
      </c>
    </row>
    <row r="31" spans="1:11">
      <c r="A31" s="201" t="s">
        <v>635</v>
      </c>
      <c r="B31" s="200">
        <v>1713781.4284100002</v>
      </c>
      <c r="C31" s="200">
        <v>1639784.76734</v>
      </c>
      <c r="D31" s="200">
        <v>0</v>
      </c>
      <c r="E31" s="200">
        <v>0</v>
      </c>
      <c r="F31" s="200">
        <v>0</v>
      </c>
      <c r="G31" s="200">
        <v>0</v>
      </c>
      <c r="H31" s="200">
        <v>0</v>
      </c>
      <c r="I31" s="200">
        <v>0</v>
      </c>
      <c r="J31" s="200">
        <v>0</v>
      </c>
      <c r="K31" s="200">
        <v>0</v>
      </c>
    </row>
    <row r="32" spans="1:11">
      <c r="A32" s="201" t="s">
        <v>636</v>
      </c>
      <c r="B32" s="200">
        <v>118571.09633</v>
      </c>
      <c r="C32" s="200">
        <v>0</v>
      </c>
      <c r="D32" s="200">
        <v>0</v>
      </c>
      <c r="E32" s="200">
        <v>0</v>
      </c>
      <c r="F32" s="200">
        <v>0</v>
      </c>
      <c r="G32" s="200">
        <v>0</v>
      </c>
      <c r="H32" s="200">
        <v>0</v>
      </c>
      <c r="I32" s="200">
        <v>0</v>
      </c>
      <c r="J32" s="200">
        <v>0</v>
      </c>
      <c r="K32" s="200">
        <v>0</v>
      </c>
    </row>
    <row r="33" spans="1:11">
      <c r="A33" s="201" t="s">
        <v>637</v>
      </c>
      <c r="B33" s="200">
        <v>1637689.4445999998</v>
      </c>
      <c r="C33" s="200">
        <v>1724451.9097</v>
      </c>
      <c r="D33" s="200">
        <v>1209612.98703</v>
      </c>
      <c r="E33" s="200">
        <v>1264873.7048299999</v>
      </c>
      <c r="F33" s="200">
        <v>0</v>
      </c>
      <c r="G33" s="200">
        <v>0</v>
      </c>
      <c r="H33" s="200">
        <v>0</v>
      </c>
      <c r="I33" s="200">
        <v>0</v>
      </c>
      <c r="J33" s="200">
        <v>0</v>
      </c>
      <c r="K33" s="200">
        <v>0</v>
      </c>
    </row>
    <row r="34" spans="1:11">
      <c r="A34" s="201" t="s">
        <v>638</v>
      </c>
      <c r="B34" s="200">
        <v>80621626.220009997</v>
      </c>
      <c r="C34" s="200">
        <v>138967874.24575001</v>
      </c>
      <c r="D34" s="200">
        <v>0</v>
      </c>
      <c r="E34" s="200">
        <v>0</v>
      </c>
      <c r="F34" s="200">
        <v>0</v>
      </c>
      <c r="G34" s="200">
        <v>0</v>
      </c>
      <c r="H34" s="200">
        <v>0</v>
      </c>
      <c r="I34" s="200">
        <v>0</v>
      </c>
      <c r="J34" s="200">
        <v>0</v>
      </c>
      <c r="K34" s="200">
        <v>0</v>
      </c>
    </row>
    <row r="35" spans="1:11">
      <c r="A35" s="201" t="s">
        <v>639</v>
      </c>
      <c r="B35" s="200">
        <v>4927765.4845900005</v>
      </c>
      <c r="C35" s="200">
        <v>0</v>
      </c>
      <c r="D35" s="200">
        <v>0</v>
      </c>
      <c r="E35" s="200">
        <v>0</v>
      </c>
      <c r="F35" s="200">
        <v>0</v>
      </c>
      <c r="G35" s="200">
        <v>0</v>
      </c>
      <c r="H35" s="200">
        <v>0</v>
      </c>
      <c r="I35" s="200">
        <v>0</v>
      </c>
      <c r="J35" s="200">
        <v>0</v>
      </c>
      <c r="K35" s="200">
        <v>0</v>
      </c>
    </row>
    <row r="36" spans="1:11">
      <c r="A36" s="201" t="s">
        <v>640</v>
      </c>
      <c r="B36" s="200">
        <v>0</v>
      </c>
      <c r="C36" s="200">
        <v>0</v>
      </c>
      <c r="D36" s="200">
        <v>0</v>
      </c>
      <c r="E36" s="200">
        <v>0</v>
      </c>
      <c r="F36" s="200">
        <v>0</v>
      </c>
      <c r="G36" s="200">
        <v>596358.65899999999</v>
      </c>
      <c r="H36" s="200">
        <v>0</v>
      </c>
      <c r="I36" s="200">
        <v>0</v>
      </c>
      <c r="J36" s="200">
        <v>0</v>
      </c>
      <c r="K36" s="200">
        <v>0</v>
      </c>
    </row>
    <row r="37" spans="1:11">
      <c r="A37" s="201" t="s">
        <v>641</v>
      </c>
      <c r="B37" s="200">
        <v>0</v>
      </c>
      <c r="C37" s="200">
        <v>0</v>
      </c>
      <c r="D37" s="200">
        <v>15917364.485030001</v>
      </c>
      <c r="E37" s="200">
        <v>25781666.965950001</v>
      </c>
      <c r="F37" s="200">
        <v>26467186.555040002</v>
      </c>
      <c r="G37" s="200">
        <v>37052691.146809995</v>
      </c>
      <c r="H37" s="200">
        <v>83007148.299999997</v>
      </c>
      <c r="I37" s="200">
        <v>94543522.400000006</v>
      </c>
      <c r="J37" s="200">
        <v>86782775.700000003</v>
      </c>
      <c r="K37" s="200">
        <v>-7760746.700000003</v>
      </c>
    </row>
    <row r="38" spans="1:11">
      <c r="A38" s="201" t="s">
        <v>642</v>
      </c>
      <c r="B38" s="200">
        <v>0</v>
      </c>
      <c r="C38" s="200">
        <v>0</v>
      </c>
      <c r="D38" s="200">
        <v>0</v>
      </c>
      <c r="E38" s="200">
        <v>9146402.5897799991</v>
      </c>
      <c r="F38" s="200">
        <v>11850821.523759998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</row>
    <row r="39" spans="1:11">
      <c r="A39" s="201" t="s">
        <v>643</v>
      </c>
      <c r="B39" s="200">
        <v>0</v>
      </c>
      <c r="C39" s="200">
        <v>0</v>
      </c>
      <c r="D39" s="200">
        <v>0</v>
      </c>
      <c r="E39" s="200">
        <v>960348.71730999998</v>
      </c>
      <c r="F39" s="200">
        <v>1056573.00526</v>
      </c>
      <c r="G39" s="200">
        <v>0</v>
      </c>
      <c r="H39" s="200">
        <v>0</v>
      </c>
      <c r="I39" s="200">
        <v>0</v>
      </c>
      <c r="J39" s="200">
        <v>0</v>
      </c>
      <c r="K39" s="200">
        <v>0</v>
      </c>
    </row>
    <row r="40" spans="1:11">
      <c r="A40" s="201" t="s">
        <v>434</v>
      </c>
      <c r="B40" s="200">
        <v>0</v>
      </c>
      <c r="C40" s="200">
        <v>0</v>
      </c>
      <c r="D40" s="200">
        <v>0</v>
      </c>
      <c r="E40" s="200">
        <v>0</v>
      </c>
      <c r="F40" s="200">
        <v>0</v>
      </c>
      <c r="G40" s="200">
        <v>0</v>
      </c>
      <c r="H40" s="200">
        <v>37457379.399999999</v>
      </c>
      <c r="I40" s="200">
        <v>40375840.799999997</v>
      </c>
      <c r="J40" s="200">
        <v>37016736.999999993</v>
      </c>
      <c r="K40" s="200">
        <v>-3359103.8000000045</v>
      </c>
    </row>
    <row r="41" spans="1:11">
      <c r="A41" s="201" t="s">
        <v>644</v>
      </c>
      <c r="B41" s="200">
        <v>0</v>
      </c>
      <c r="C41" s="200">
        <v>0</v>
      </c>
      <c r="D41" s="200">
        <v>0</v>
      </c>
      <c r="E41" s="200">
        <v>0</v>
      </c>
      <c r="F41" s="200">
        <v>0</v>
      </c>
      <c r="G41" s="200">
        <v>0</v>
      </c>
      <c r="H41" s="200">
        <v>10151339.699999999</v>
      </c>
      <c r="I41" s="200">
        <v>19683443.899999999</v>
      </c>
      <c r="J41" s="200">
        <v>13597085</v>
      </c>
      <c r="K41" s="200">
        <v>-6086358.8999999985</v>
      </c>
    </row>
    <row r="42" spans="1:11">
      <c r="A42" s="201" t="s">
        <v>645</v>
      </c>
      <c r="B42" s="200">
        <v>0</v>
      </c>
      <c r="C42" s="200">
        <v>0</v>
      </c>
      <c r="D42" s="200">
        <v>0</v>
      </c>
      <c r="E42" s="200">
        <v>0</v>
      </c>
      <c r="F42" s="200">
        <v>0</v>
      </c>
      <c r="G42" s="200">
        <v>0</v>
      </c>
      <c r="H42" s="200">
        <v>1200000</v>
      </c>
      <c r="I42" s="200">
        <v>0</v>
      </c>
      <c r="J42" s="200">
        <v>0</v>
      </c>
      <c r="K42" s="200">
        <v>0</v>
      </c>
    </row>
    <row r="43" spans="1:11">
      <c r="A43" s="201" t="s">
        <v>646</v>
      </c>
      <c r="B43" s="200">
        <v>0</v>
      </c>
      <c r="C43" s="200">
        <v>0</v>
      </c>
      <c r="D43" s="200">
        <v>0</v>
      </c>
      <c r="E43" s="200">
        <v>0</v>
      </c>
      <c r="F43" s="200">
        <v>0</v>
      </c>
      <c r="G43" s="200">
        <v>0</v>
      </c>
      <c r="H43" s="200">
        <v>0</v>
      </c>
      <c r="I43" s="200">
        <v>1545500</v>
      </c>
      <c r="J43" s="200">
        <v>1433500</v>
      </c>
      <c r="K43" s="200">
        <v>-112000</v>
      </c>
    </row>
    <row r="44" spans="1:11">
      <c r="A44" s="87" t="s">
        <v>647</v>
      </c>
      <c r="B44" s="185">
        <v>25115868.069110002</v>
      </c>
      <c r="C44" s="185">
        <v>55060837.238510013</v>
      </c>
      <c r="D44" s="185">
        <v>410339938.64999998</v>
      </c>
      <c r="E44" s="185">
        <v>70930003.780849993</v>
      </c>
      <c r="F44" s="185">
        <v>48483580.711200006</v>
      </c>
      <c r="G44" s="185">
        <v>63370509.468850002</v>
      </c>
      <c r="H44" s="185">
        <v>238099857.39999998</v>
      </c>
      <c r="I44" s="185">
        <v>141257729.30000001</v>
      </c>
      <c r="J44" s="185">
        <v>99328580.999999985</v>
      </c>
      <c r="K44" s="185">
        <v>-41929148.300000027</v>
      </c>
    </row>
    <row r="45" spans="1:11">
      <c r="A45" s="201" t="s">
        <v>648</v>
      </c>
      <c r="B45" s="200">
        <v>2176999.86846</v>
      </c>
      <c r="C45" s="200">
        <v>2924551.1446199999</v>
      </c>
      <c r="D45" s="200">
        <v>4078671.29397</v>
      </c>
      <c r="E45" s="200">
        <v>3943413.7681399998</v>
      </c>
      <c r="F45" s="200">
        <v>3729137.5018600002</v>
      </c>
      <c r="G45" s="200">
        <v>6827333.8467700006</v>
      </c>
      <c r="H45" s="200">
        <v>6733969.7000000002</v>
      </c>
      <c r="I45" s="200">
        <v>7374319.2999999998</v>
      </c>
      <c r="J45" s="200">
        <v>6211732.2000000002</v>
      </c>
      <c r="K45" s="200">
        <v>-1162587.0999999996</v>
      </c>
    </row>
    <row r="46" spans="1:11">
      <c r="A46" s="201" t="s">
        <v>649</v>
      </c>
      <c r="B46" s="200">
        <v>10459770.527799999</v>
      </c>
      <c r="C46" s="200">
        <v>0</v>
      </c>
      <c r="D46" s="200">
        <v>0</v>
      </c>
      <c r="E46" s="200">
        <v>0</v>
      </c>
      <c r="F46" s="200">
        <v>0</v>
      </c>
      <c r="G46" s="200">
        <v>0</v>
      </c>
      <c r="H46" s="200">
        <v>0</v>
      </c>
      <c r="I46" s="200">
        <v>0</v>
      </c>
      <c r="J46" s="200">
        <v>0</v>
      </c>
      <c r="K46" s="200">
        <v>0</v>
      </c>
    </row>
    <row r="47" spans="1:11">
      <c r="A47" s="201" t="s">
        <v>650</v>
      </c>
      <c r="B47" s="200">
        <v>4682413.4862399995</v>
      </c>
      <c r="C47" s="200">
        <v>7641984.5886599999</v>
      </c>
      <c r="D47" s="200">
        <v>13447840.52155</v>
      </c>
      <c r="E47" s="200">
        <v>10389804.75124</v>
      </c>
      <c r="F47" s="200">
        <v>13364434.20097</v>
      </c>
      <c r="G47" s="200">
        <v>17258333.93132</v>
      </c>
      <c r="H47" s="200">
        <v>33884356.600000001</v>
      </c>
      <c r="I47" s="200">
        <v>38165260.299999997</v>
      </c>
      <c r="J47" s="200">
        <v>31593482.899999995</v>
      </c>
      <c r="K47" s="200">
        <v>-6571777.4000000022</v>
      </c>
    </row>
    <row r="48" spans="1:11">
      <c r="A48" s="201" t="s">
        <v>630</v>
      </c>
      <c r="B48" s="200">
        <v>0</v>
      </c>
      <c r="C48" s="200">
        <v>0</v>
      </c>
      <c r="D48" s="200">
        <v>24604724.931560002</v>
      </c>
      <c r="E48" s="200">
        <v>14245814.646670001</v>
      </c>
      <c r="F48" s="200">
        <v>0</v>
      </c>
      <c r="G48" s="200">
        <v>0</v>
      </c>
      <c r="H48" s="200">
        <v>0</v>
      </c>
      <c r="I48" s="200">
        <v>0</v>
      </c>
      <c r="J48" s="200">
        <v>0</v>
      </c>
      <c r="K48" s="200">
        <v>0</v>
      </c>
    </row>
    <row r="49" spans="1:11">
      <c r="A49" s="201" t="s">
        <v>419</v>
      </c>
      <c r="B49" s="200">
        <v>0</v>
      </c>
      <c r="C49" s="200">
        <v>0</v>
      </c>
      <c r="D49" s="200">
        <v>3931460.4949099999</v>
      </c>
      <c r="E49" s="200">
        <v>3145273.7464800002</v>
      </c>
      <c r="F49" s="200">
        <v>0</v>
      </c>
      <c r="G49" s="200">
        <v>0</v>
      </c>
      <c r="H49" s="200">
        <v>0</v>
      </c>
      <c r="I49" s="200">
        <v>0</v>
      </c>
      <c r="J49" s="200">
        <v>0</v>
      </c>
      <c r="K49" s="200">
        <v>0</v>
      </c>
    </row>
    <row r="50" spans="1:11">
      <c r="A50" s="201" t="s">
        <v>651</v>
      </c>
      <c r="B50" s="200">
        <v>271983.13054000004</v>
      </c>
      <c r="C50" s="200">
        <v>292399.97901000001</v>
      </c>
      <c r="D50" s="200">
        <v>338836.83974999998</v>
      </c>
      <c r="E50" s="200">
        <v>344667.75417000003</v>
      </c>
      <c r="F50" s="200">
        <v>706712.60532000009</v>
      </c>
      <c r="G50" s="200">
        <v>2472047.0874399999</v>
      </c>
      <c r="H50" s="200">
        <v>1938366.6</v>
      </c>
      <c r="I50" s="200">
        <v>3869702.9</v>
      </c>
      <c r="J50" s="200">
        <v>2461314.1</v>
      </c>
      <c r="K50" s="200">
        <v>-1408388.7999999998</v>
      </c>
    </row>
    <row r="51" spans="1:11">
      <c r="A51" s="201" t="s">
        <v>632</v>
      </c>
      <c r="B51" s="200">
        <v>0</v>
      </c>
      <c r="C51" s="200">
        <v>0</v>
      </c>
      <c r="D51" s="200">
        <v>10433264.135620002</v>
      </c>
      <c r="E51" s="200">
        <v>4390711.4000600008</v>
      </c>
      <c r="F51" s="200">
        <v>0</v>
      </c>
      <c r="G51" s="200">
        <v>0</v>
      </c>
      <c r="H51" s="200">
        <v>0</v>
      </c>
      <c r="I51" s="200">
        <v>0</v>
      </c>
      <c r="J51" s="200">
        <v>0</v>
      </c>
      <c r="K51" s="200">
        <v>0</v>
      </c>
    </row>
    <row r="52" spans="1:11">
      <c r="A52" s="201" t="s">
        <v>652</v>
      </c>
      <c r="B52" s="200">
        <v>2412668.9</v>
      </c>
      <c r="C52" s="200">
        <v>2574199.2000000002</v>
      </c>
      <c r="D52" s="200">
        <v>2995255.3</v>
      </c>
      <c r="E52" s="200">
        <v>3137554.6</v>
      </c>
      <c r="F52" s="200">
        <v>3185616.3304699999</v>
      </c>
      <c r="G52" s="200">
        <v>0</v>
      </c>
      <c r="H52" s="200">
        <v>0</v>
      </c>
      <c r="I52" s="200">
        <v>0</v>
      </c>
      <c r="J52" s="200">
        <v>0</v>
      </c>
      <c r="K52" s="200">
        <v>0</v>
      </c>
    </row>
    <row r="53" spans="1:11">
      <c r="A53" s="201" t="s">
        <v>653</v>
      </c>
      <c r="B53" s="200">
        <v>3133811.0494499998</v>
      </c>
      <c r="C53" s="200">
        <v>3528749.8977899998</v>
      </c>
      <c r="D53" s="200">
        <v>4371665.102</v>
      </c>
      <c r="E53" s="200">
        <v>4177272.68145</v>
      </c>
      <c r="F53" s="200">
        <v>5277912.2942899996</v>
      </c>
      <c r="G53" s="200">
        <v>5937119.1230500005</v>
      </c>
      <c r="H53" s="200">
        <v>8060451.5999999996</v>
      </c>
      <c r="I53" s="200">
        <v>9280113.1000000015</v>
      </c>
      <c r="J53" s="200">
        <v>8948975.5999999996</v>
      </c>
      <c r="K53" s="200">
        <v>-331137.50000000186</v>
      </c>
    </row>
    <row r="54" spans="1:11">
      <c r="A54" s="201" t="s">
        <v>654</v>
      </c>
      <c r="B54" s="200">
        <v>261263.12463000001</v>
      </c>
      <c r="C54" s="200">
        <v>232802.72680999999</v>
      </c>
      <c r="D54" s="200">
        <v>286339.76410000003</v>
      </c>
      <c r="E54" s="200">
        <v>263678.75002000004</v>
      </c>
      <c r="F54" s="200">
        <v>0</v>
      </c>
      <c r="G54" s="200">
        <v>0</v>
      </c>
      <c r="H54" s="200">
        <v>0</v>
      </c>
      <c r="I54" s="200">
        <v>0</v>
      </c>
      <c r="J54" s="200">
        <v>0</v>
      </c>
      <c r="K54" s="200">
        <v>0</v>
      </c>
    </row>
    <row r="55" spans="1:11">
      <c r="A55" s="201" t="s">
        <v>635</v>
      </c>
      <c r="B55" s="200">
        <v>0</v>
      </c>
      <c r="C55" s="200">
        <v>0</v>
      </c>
      <c r="D55" s="200">
        <v>2090829.82158</v>
      </c>
      <c r="E55" s="200">
        <v>2341787.7463799999</v>
      </c>
      <c r="F55" s="200">
        <v>0</v>
      </c>
      <c r="G55" s="200">
        <v>0</v>
      </c>
      <c r="H55" s="200">
        <v>0</v>
      </c>
      <c r="I55" s="200">
        <v>0</v>
      </c>
      <c r="J55" s="200">
        <v>0</v>
      </c>
      <c r="K55" s="200">
        <v>0</v>
      </c>
    </row>
    <row r="56" spans="1:11">
      <c r="A56" s="201" t="s">
        <v>655</v>
      </c>
      <c r="B56" s="200">
        <v>501582.60104000004</v>
      </c>
      <c r="C56" s="200">
        <v>0</v>
      </c>
      <c r="D56" s="200">
        <v>0</v>
      </c>
      <c r="E56" s="200">
        <v>0</v>
      </c>
      <c r="F56" s="200">
        <v>0</v>
      </c>
      <c r="G56" s="200">
        <v>0</v>
      </c>
      <c r="H56" s="200">
        <v>0</v>
      </c>
      <c r="I56" s="200">
        <v>0</v>
      </c>
      <c r="J56" s="200">
        <v>0</v>
      </c>
      <c r="K56" s="200">
        <v>0</v>
      </c>
    </row>
    <row r="57" spans="1:11">
      <c r="A57" s="201" t="s">
        <v>656</v>
      </c>
      <c r="B57" s="200">
        <v>1201242.7576900001</v>
      </c>
      <c r="C57" s="200">
        <v>0</v>
      </c>
      <c r="D57" s="200">
        <v>0</v>
      </c>
      <c r="E57" s="200">
        <v>0</v>
      </c>
      <c r="F57" s="200">
        <v>0</v>
      </c>
      <c r="G57" s="200">
        <v>0</v>
      </c>
      <c r="H57" s="200">
        <v>0</v>
      </c>
      <c r="I57" s="200">
        <v>0</v>
      </c>
      <c r="J57" s="200">
        <v>0</v>
      </c>
      <c r="K57" s="200">
        <v>0</v>
      </c>
    </row>
    <row r="58" spans="1:11">
      <c r="A58" s="201" t="s">
        <v>657</v>
      </c>
      <c r="B58" s="200">
        <v>14132.62326</v>
      </c>
      <c r="C58" s="200">
        <v>0</v>
      </c>
      <c r="D58" s="200">
        <v>0</v>
      </c>
      <c r="E58" s="200">
        <v>0</v>
      </c>
      <c r="F58" s="200">
        <v>0</v>
      </c>
      <c r="G58" s="200">
        <v>0</v>
      </c>
      <c r="H58" s="200">
        <v>0</v>
      </c>
      <c r="I58" s="200">
        <v>0</v>
      </c>
      <c r="J58" s="200">
        <v>0</v>
      </c>
      <c r="K58" s="200">
        <v>0</v>
      </c>
    </row>
    <row r="59" spans="1:11">
      <c r="A59" s="201" t="s">
        <v>638</v>
      </c>
      <c r="B59" s="200">
        <v>0</v>
      </c>
      <c r="C59" s="200">
        <v>0</v>
      </c>
      <c r="D59" s="200">
        <v>322295782.5887</v>
      </c>
      <c r="E59" s="200">
        <v>1324439.4258900001</v>
      </c>
      <c r="F59" s="200">
        <v>0</v>
      </c>
      <c r="G59" s="200">
        <v>0</v>
      </c>
      <c r="H59" s="200">
        <v>0</v>
      </c>
      <c r="I59" s="200">
        <v>0</v>
      </c>
      <c r="J59" s="200">
        <v>0</v>
      </c>
      <c r="K59" s="200">
        <v>0</v>
      </c>
    </row>
    <row r="60" spans="1:11">
      <c r="A60" s="201" t="s">
        <v>658</v>
      </c>
      <c r="B60" s="200">
        <v>0</v>
      </c>
      <c r="C60" s="200">
        <v>2727055.9614400002</v>
      </c>
      <c r="D60" s="200">
        <v>0</v>
      </c>
      <c r="E60" s="200">
        <v>0</v>
      </c>
      <c r="F60" s="200">
        <v>0</v>
      </c>
      <c r="G60" s="200">
        <v>0</v>
      </c>
      <c r="H60" s="200">
        <v>0</v>
      </c>
      <c r="I60" s="200">
        <v>0</v>
      </c>
      <c r="J60" s="200">
        <v>0</v>
      </c>
      <c r="K60" s="200">
        <v>0</v>
      </c>
    </row>
    <row r="61" spans="1:11">
      <c r="A61" s="201" t="s">
        <v>659</v>
      </c>
      <c r="B61" s="200">
        <v>0</v>
      </c>
      <c r="C61" s="200">
        <v>105115.47918000001</v>
      </c>
      <c r="D61" s="200">
        <v>110931.24926000001</v>
      </c>
      <c r="E61" s="200">
        <v>42562.584350000005</v>
      </c>
      <c r="F61" s="200">
        <v>0</v>
      </c>
      <c r="G61" s="200">
        <v>0</v>
      </c>
      <c r="H61" s="200">
        <v>0</v>
      </c>
      <c r="I61" s="200">
        <v>0</v>
      </c>
      <c r="J61" s="200">
        <v>0</v>
      </c>
      <c r="K61" s="200">
        <v>0</v>
      </c>
    </row>
    <row r="62" spans="1:11">
      <c r="A62" s="201" t="s">
        <v>660</v>
      </c>
      <c r="B62" s="200">
        <v>0</v>
      </c>
      <c r="C62" s="200">
        <v>35033978.261</v>
      </c>
      <c r="D62" s="200">
        <v>21354336.607000001</v>
      </c>
      <c r="E62" s="200">
        <v>23183021.925999999</v>
      </c>
      <c r="F62" s="200">
        <v>20833350.442000002</v>
      </c>
      <c r="G62" s="200">
        <v>22837239.741999999</v>
      </c>
      <c r="H62" s="200">
        <v>155351477.69999999</v>
      </c>
      <c r="I62" s="200">
        <v>24230600</v>
      </c>
      <c r="J62" s="200">
        <v>23167000</v>
      </c>
      <c r="K62" s="200">
        <v>-1063600</v>
      </c>
    </row>
    <row r="63" spans="1:11">
      <c r="A63" s="201" t="s">
        <v>661</v>
      </c>
      <c r="B63" s="200">
        <v>0</v>
      </c>
      <c r="C63" s="200">
        <v>0</v>
      </c>
      <c r="D63" s="200">
        <v>0</v>
      </c>
      <c r="E63" s="200">
        <v>0</v>
      </c>
      <c r="F63" s="200">
        <v>1208858.8272299999</v>
      </c>
      <c r="G63" s="200">
        <v>1726929.1377000001</v>
      </c>
      <c r="H63" s="200">
        <v>19187274</v>
      </c>
      <c r="I63" s="200">
        <v>13698276.699999999</v>
      </c>
      <c r="J63" s="200">
        <v>3041910.899999999</v>
      </c>
      <c r="K63" s="200">
        <v>-10656365.800000001</v>
      </c>
    </row>
    <row r="64" spans="1:11">
      <c r="A64" s="201" t="s">
        <v>662</v>
      </c>
      <c r="B64" s="200">
        <v>0</v>
      </c>
      <c r="C64" s="200">
        <v>0</v>
      </c>
      <c r="D64" s="200">
        <v>0</v>
      </c>
      <c r="E64" s="200">
        <v>0</v>
      </c>
      <c r="F64" s="200">
        <v>42877.917430000001</v>
      </c>
      <c r="G64" s="200">
        <v>304709.03756999999</v>
      </c>
      <c r="H64" s="200">
        <v>2082986.4</v>
      </c>
      <c r="I64" s="200">
        <v>3096941.7</v>
      </c>
      <c r="J64" s="200">
        <v>1644585.7000000002</v>
      </c>
      <c r="K64" s="200">
        <v>-1452356</v>
      </c>
    </row>
    <row r="65" spans="1:11">
      <c r="A65" s="201" t="s">
        <v>663</v>
      </c>
      <c r="B65" s="200">
        <v>0</v>
      </c>
      <c r="C65" s="200">
        <v>0</v>
      </c>
      <c r="D65" s="200">
        <v>0</v>
      </c>
      <c r="E65" s="200">
        <v>0</v>
      </c>
      <c r="F65" s="200">
        <v>70221.025319999986</v>
      </c>
      <c r="G65" s="200">
        <v>1275333.6346</v>
      </c>
      <c r="H65" s="200">
        <v>1416493</v>
      </c>
      <c r="I65" s="200">
        <v>0</v>
      </c>
      <c r="J65" s="200">
        <v>0</v>
      </c>
      <c r="K65" s="200">
        <v>0</v>
      </c>
    </row>
    <row r="66" spans="1:11">
      <c r="A66" s="201" t="s">
        <v>664</v>
      </c>
      <c r="B66" s="200">
        <v>0</v>
      </c>
      <c r="C66" s="200">
        <v>0</v>
      </c>
      <c r="D66" s="200">
        <v>0</v>
      </c>
      <c r="E66" s="200">
        <v>0</v>
      </c>
      <c r="F66" s="200">
        <v>64459.566310000002</v>
      </c>
      <c r="G66" s="200">
        <v>507942.86466000002</v>
      </c>
      <c r="H66" s="200">
        <v>459221.2</v>
      </c>
      <c r="I66" s="200">
        <v>0</v>
      </c>
      <c r="J66" s="200">
        <v>0</v>
      </c>
      <c r="K66" s="200">
        <v>0</v>
      </c>
    </row>
    <row r="67" spans="1:11">
      <c r="A67" s="201" t="s">
        <v>665</v>
      </c>
      <c r="B67" s="200">
        <v>0</v>
      </c>
      <c r="C67" s="200">
        <v>0</v>
      </c>
      <c r="D67" s="200">
        <v>0</v>
      </c>
      <c r="E67" s="200">
        <v>0</v>
      </c>
      <c r="F67" s="200">
        <v>0</v>
      </c>
      <c r="G67" s="200">
        <v>4223521.0637400001</v>
      </c>
      <c r="H67" s="200">
        <v>0</v>
      </c>
      <c r="I67" s="200">
        <v>0</v>
      </c>
      <c r="J67" s="200">
        <v>0</v>
      </c>
      <c r="K67" s="200">
        <v>0</v>
      </c>
    </row>
    <row r="68" spans="1:11">
      <c r="A68" s="201" t="s">
        <v>666</v>
      </c>
      <c r="B68" s="200">
        <v>0</v>
      </c>
      <c r="C68" s="200">
        <v>0</v>
      </c>
      <c r="D68" s="200">
        <v>0</v>
      </c>
      <c r="E68" s="200">
        <v>0</v>
      </c>
      <c r="F68" s="200">
        <v>0</v>
      </c>
      <c r="G68" s="200">
        <v>0</v>
      </c>
      <c r="H68" s="200">
        <v>6884312.5</v>
      </c>
      <c r="I68" s="200">
        <v>17026723.199999999</v>
      </c>
      <c r="J68" s="200">
        <v>11416546.799999999</v>
      </c>
      <c r="K68" s="200">
        <v>-5610176.4000000004</v>
      </c>
    </row>
    <row r="69" spans="1:11">
      <c r="A69" s="201" t="s">
        <v>667</v>
      </c>
      <c r="B69" s="200">
        <v>0</v>
      </c>
      <c r="C69" s="200">
        <v>0</v>
      </c>
      <c r="D69" s="200">
        <v>0</v>
      </c>
      <c r="E69" s="200">
        <v>0</v>
      </c>
      <c r="F69" s="200">
        <v>0</v>
      </c>
      <c r="G69" s="200">
        <v>0</v>
      </c>
      <c r="H69" s="200">
        <v>910952.7</v>
      </c>
      <c r="I69" s="200">
        <v>7011464.4000000004</v>
      </c>
      <c r="J69" s="200">
        <v>1492148</v>
      </c>
      <c r="K69" s="200">
        <v>-5519316.4000000004</v>
      </c>
    </row>
    <row r="70" spans="1:11">
      <c r="A70" s="201" t="s">
        <v>668</v>
      </c>
      <c r="B70" s="200">
        <v>0</v>
      </c>
      <c r="C70" s="200">
        <v>0</v>
      </c>
      <c r="D70" s="200">
        <v>0</v>
      </c>
      <c r="E70" s="200">
        <v>0</v>
      </c>
      <c r="F70" s="200">
        <v>0</v>
      </c>
      <c r="G70" s="200">
        <v>0</v>
      </c>
      <c r="H70" s="200">
        <v>303687.8</v>
      </c>
      <c r="I70" s="200">
        <v>2505521.7999999998</v>
      </c>
      <c r="J70" s="200">
        <v>1084990.0999999999</v>
      </c>
      <c r="K70" s="200">
        <v>-1420531.7</v>
      </c>
    </row>
    <row r="71" spans="1:11">
      <c r="A71" s="201" t="s">
        <v>669</v>
      </c>
      <c r="B71" s="200">
        <v>0</v>
      </c>
      <c r="C71" s="200">
        <v>0</v>
      </c>
      <c r="D71" s="200">
        <v>0</v>
      </c>
      <c r="E71" s="200">
        <v>0</v>
      </c>
      <c r="F71" s="200">
        <v>0</v>
      </c>
      <c r="G71" s="200">
        <v>0</v>
      </c>
      <c r="H71" s="200">
        <v>886307.6</v>
      </c>
      <c r="I71" s="200">
        <v>2409150.2000000002</v>
      </c>
      <c r="J71" s="200">
        <v>890865.20000000019</v>
      </c>
      <c r="K71" s="200">
        <v>-1518285</v>
      </c>
    </row>
    <row r="72" spans="1:11">
      <c r="A72" s="201" t="s">
        <v>670</v>
      </c>
      <c r="B72" s="200">
        <v>0</v>
      </c>
      <c r="C72" s="200">
        <v>0</v>
      </c>
      <c r="D72" s="200">
        <v>0</v>
      </c>
      <c r="E72" s="200">
        <v>0</v>
      </c>
      <c r="F72" s="200">
        <v>0</v>
      </c>
      <c r="G72" s="200">
        <v>0</v>
      </c>
      <c r="H72" s="200">
        <v>0</v>
      </c>
      <c r="I72" s="200">
        <v>800057.4</v>
      </c>
      <c r="J72" s="200">
        <v>91383.3</v>
      </c>
      <c r="K72" s="200">
        <v>-708674.1</v>
      </c>
    </row>
    <row r="73" spans="1:11">
      <c r="A73" s="201" t="s">
        <v>671</v>
      </c>
      <c r="B73" s="200">
        <v>0</v>
      </c>
      <c r="C73" s="200">
        <v>0</v>
      </c>
      <c r="D73" s="200">
        <v>0</v>
      </c>
      <c r="E73" s="200">
        <v>0</v>
      </c>
      <c r="F73" s="200">
        <v>0</v>
      </c>
      <c r="G73" s="200">
        <v>0</v>
      </c>
      <c r="H73" s="200">
        <v>0</v>
      </c>
      <c r="I73" s="200">
        <v>3803526.8</v>
      </c>
      <c r="J73" s="200">
        <v>4172844.1</v>
      </c>
      <c r="K73" s="200">
        <v>369317.30000000028</v>
      </c>
    </row>
    <row r="74" spans="1:11">
      <c r="A74" s="201" t="s">
        <v>672</v>
      </c>
      <c r="B74" s="200">
        <v>0</v>
      </c>
      <c r="C74" s="200">
        <v>0</v>
      </c>
      <c r="D74" s="200">
        <v>0</v>
      </c>
      <c r="E74" s="200">
        <v>0</v>
      </c>
      <c r="F74" s="200">
        <v>0</v>
      </c>
      <c r="G74" s="200">
        <v>0</v>
      </c>
      <c r="H74" s="200">
        <v>0</v>
      </c>
      <c r="I74" s="200">
        <v>7986071.5</v>
      </c>
      <c r="J74" s="200">
        <v>3110802.0999999996</v>
      </c>
      <c r="K74" s="200">
        <v>-4875269.4000000004</v>
      </c>
    </row>
    <row r="75" spans="1:11">
      <c r="A75" s="87" t="s">
        <v>673</v>
      </c>
      <c r="B75" s="185">
        <v>61269549.299420007</v>
      </c>
      <c r="C75" s="185">
        <v>67808015.532199994</v>
      </c>
      <c r="D75" s="185">
        <v>73133434.896610007</v>
      </c>
      <c r="E75" s="185">
        <v>84306078.625070006</v>
      </c>
      <c r="F75" s="185">
        <v>97825483.927019984</v>
      </c>
      <c r="G75" s="185">
        <v>115299583.77856001</v>
      </c>
      <c r="H75" s="185">
        <v>207047052.30000001</v>
      </c>
      <c r="I75" s="185">
        <v>262290657.70000002</v>
      </c>
      <c r="J75" s="200">
        <v>261686923.40000004</v>
      </c>
      <c r="K75" s="185">
        <v>-603734.29999998212</v>
      </c>
    </row>
    <row r="76" spans="1:11">
      <c r="A76" s="201" t="s">
        <v>674</v>
      </c>
      <c r="B76" s="200">
        <v>7423044.1382900001</v>
      </c>
      <c r="C76" s="200">
        <v>6819608.2854700005</v>
      </c>
      <c r="D76" s="200">
        <v>7196639.4779099999</v>
      </c>
      <c r="E76" s="200">
        <v>8002183.4932500003</v>
      </c>
      <c r="F76" s="200">
        <v>9201752.9168999996</v>
      </c>
      <c r="G76" s="200">
        <v>10558672.71658</v>
      </c>
      <c r="H76" s="200">
        <v>34658995.399999999</v>
      </c>
      <c r="I76" s="200">
        <v>33676066.399999999</v>
      </c>
      <c r="J76" s="200">
        <v>39002829.199999996</v>
      </c>
      <c r="K76" s="200">
        <v>5326762.799999997</v>
      </c>
    </row>
    <row r="77" spans="1:11">
      <c r="A77" s="201" t="s">
        <v>675</v>
      </c>
      <c r="B77" s="200">
        <v>53362508.142910004</v>
      </c>
      <c r="C77" s="200">
        <v>60598628.654199995</v>
      </c>
      <c r="D77" s="200">
        <v>65566534.392420001</v>
      </c>
      <c r="E77" s="200">
        <v>75957747.547070011</v>
      </c>
      <c r="F77" s="200">
        <v>88177604.17419</v>
      </c>
      <c r="G77" s="200">
        <v>94520758.98582001</v>
      </c>
      <c r="H77" s="200">
        <v>157246255.80000001</v>
      </c>
      <c r="I77" s="200">
        <v>194850727.40000001</v>
      </c>
      <c r="J77" s="200">
        <v>191281626.20000002</v>
      </c>
      <c r="K77" s="200">
        <v>-3569101.1999999881</v>
      </c>
    </row>
    <row r="78" spans="1:11">
      <c r="A78" s="201" t="s">
        <v>676</v>
      </c>
      <c r="B78" s="200">
        <v>0</v>
      </c>
      <c r="C78" s="200">
        <v>0</v>
      </c>
      <c r="D78" s="200">
        <v>0</v>
      </c>
      <c r="E78" s="200">
        <v>0</v>
      </c>
      <c r="F78" s="200">
        <v>0</v>
      </c>
      <c r="G78" s="200">
        <v>0</v>
      </c>
      <c r="H78" s="200">
        <v>13700000</v>
      </c>
      <c r="I78" s="200">
        <v>11250400</v>
      </c>
      <c r="J78" s="200">
        <v>9569600</v>
      </c>
      <c r="K78" s="200">
        <v>-1680800</v>
      </c>
    </row>
    <row r="79" spans="1:11">
      <c r="A79" s="201" t="s">
        <v>677</v>
      </c>
      <c r="B79" s="200">
        <v>223999.98809999999</v>
      </c>
      <c r="C79" s="200">
        <v>223998.64799999999</v>
      </c>
      <c r="D79" s="200">
        <v>216383.89199999999</v>
      </c>
      <c r="E79" s="200">
        <v>188861.89231</v>
      </c>
      <c r="F79" s="200">
        <v>195513.666</v>
      </c>
      <c r="G79" s="200">
        <v>326489.625</v>
      </c>
      <c r="H79" s="200">
        <v>392400</v>
      </c>
      <c r="I79" s="200">
        <v>600000</v>
      </c>
      <c r="J79" s="200">
        <v>84785.299999999988</v>
      </c>
      <c r="K79" s="200">
        <v>-515214.7</v>
      </c>
    </row>
    <row r="80" spans="1:11">
      <c r="A80" s="201" t="s">
        <v>678</v>
      </c>
      <c r="B80" s="200">
        <v>116717.4</v>
      </c>
      <c r="C80" s="200">
        <v>0</v>
      </c>
      <c r="D80" s="200">
        <v>0</v>
      </c>
      <c r="E80" s="200">
        <v>0</v>
      </c>
      <c r="F80" s="200">
        <v>0</v>
      </c>
      <c r="G80" s="200">
        <v>0</v>
      </c>
      <c r="H80" s="200">
        <v>0</v>
      </c>
      <c r="I80" s="200">
        <v>0</v>
      </c>
      <c r="J80" s="200">
        <v>0</v>
      </c>
      <c r="K80" s="200">
        <v>0</v>
      </c>
    </row>
    <row r="81" spans="1:11">
      <c r="A81" s="201" t="s">
        <v>679</v>
      </c>
      <c r="B81" s="200">
        <v>143279.63012000002</v>
      </c>
      <c r="C81" s="200">
        <v>165779.94453000001</v>
      </c>
      <c r="D81" s="200">
        <v>153877.13428</v>
      </c>
      <c r="E81" s="200">
        <v>157285.69243999998</v>
      </c>
      <c r="F81" s="200">
        <v>151088.16993</v>
      </c>
      <c r="G81" s="200">
        <v>204333.76371999999</v>
      </c>
      <c r="H81" s="200">
        <v>431860.2</v>
      </c>
      <c r="I81" s="200">
        <v>502984.6</v>
      </c>
      <c r="J81" s="200">
        <v>419012.3</v>
      </c>
      <c r="K81" s="200">
        <v>-83972.299999999988</v>
      </c>
    </row>
    <row r="82" spans="1:11">
      <c r="A82" s="201" t="s">
        <v>680</v>
      </c>
      <c r="B82" s="200">
        <v>0</v>
      </c>
      <c r="C82" s="200">
        <v>0</v>
      </c>
      <c r="D82" s="200">
        <v>0</v>
      </c>
      <c r="E82" s="200">
        <v>0</v>
      </c>
      <c r="F82" s="200">
        <v>99525</v>
      </c>
      <c r="G82" s="200">
        <v>9689328.6874400005</v>
      </c>
      <c r="H82" s="200">
        <v>617540.9</v>
      </c>
      <c r="I82" s="200">
        <v>918762.3</v>
      </c>
      <c r="J82" s="200">
        <v>918762.3</v>
      </c>
      <c r="K82" s="200">
        <v>0</v>
      </c>
    </row>
    <row r="83" spans="1:11">
      <c r="A83" s="201" t="s">
        <v>681</v>
      </c>
      <c r="B83" s="200">
        <v>0</v>
      </c>
      <c r="C83" s="200">
        <v>0</v>
      </c>
      <c r="D83" s="200">
        <v>0</v>
      </c>
      <c r="E83" s="200">
        <v>0</v>
      </c>
      <c r="F83" s="200">
        <v>0</v>
      </c>
      <c r="G83" s="200">
        <v>0</v>
      </c>
      <c r="H83" s="200">
        <v>0</v>
      </c>
      <c r="I83" s="200">
        <v>20491717</v>
      </c>
      <c r="J83" s="200">
        <v>20410308.100000001</v>
      </c>
      <c r="K83" s="200">
        <v>-81408.89999999851</v>
      </c>
    </row>
    <row r="84" spans="1:11">
      <c r="A84" s="87" t="s">
        <v>682</v>
      </c>
      <c r="B84" s="185">
        <v>1605977551.9635606</v>
      </c>
      <c r="C84" s="185">
        <v>2736220039.253787</v>
      </c>
      <c r="D84" s="185">
        <v>2828126614.6820288</v>
      </c>
      <c r="E84" s="185">
        <v>2590506719.1844616</v>
      </c>
      <c r="F84" s="185">
        <v>2915189469.3117809</v>
      </c>
      <c r="G84" s="185">
        <v>3613133418.8922896</v>
      </c>
      <c r="H84" s="185">
        <v>5234762307.5999994</v>
      </c>
      <c r="I84" s="185">
        <v>4531219687.000001</v>
      </c>
      <c r="J84" s="185">
        <v>4195988453.599999</v>
      </c>
      <c r="K84" s="185">
        <v>-335231233.400002</v>
      </c>
    </row>
    <row r="85" spans="1:11">
      <c r="A85" s="201" t="s">
        <v>352</v>
      </c>
      <c r="B85" s="200">
        <v>8575130.4851600006</v>
      </c>
      <c r="C85" s="200">
        <v>10427979.46022</v>
      </c>
      <c r="D85" s="200">
        <v>15073272.011159999</v>
      </c>
      <c r="E85" s="200">
        <v>22058988.724369999</v>
      </c>
      <c r="F85" s="200">
        <v>8527745.3635499999</v>
      </c>
      <c r="G85" s="200">
        <v>16615464.54906</v>
      </c>
      <c r="H85" s="200">
        <v>30919941.899999999</v>
      </c>
      <c r="I85" s="200">
        <v>27549626.900000002</v>
      </c>
      <c r="J85" s="200">
        <v>25482840.600000001</v>
      </c>
      <c r="K85" s="200">
        <v>-2066786.3000000007</v>
      </c>
    </row>
    <row r="86" spans="1:11">
      <c r="A86" s="201" t="s">
        <v>683</v>
      </c>
      <c r="B86" s="200">
        <v>180700920.96360001</v>
      </c>
      <c r="C86" s="200">
        <v>161002155.69999999</v>
      </c>
      <c r="D86" s="200">
        <v>201721307.69999999</v>
      </c>
      <c r="E86" s="200">
        <v>179181641.80000001</v>
      </c>
      <c r="F86" s="200">
        <v>180581302.5</v>
      </c>
      <c r="G86" s="200">
        <v>257292656.59999999</v>
      </c>
      <c r="H86" s="200">
        <v>0</v>
      </c>
      <c r="I86" s="200">
        <v>0</v>
      </c>
      <c r="J86" s="200">
        <v>0</v>
      </c>
      <c r="K86" s="200">
        <v>0</v>
      </c>
    </row>
    <row r="87" spans="1:11">
      <c r="A87" s="201" t="s">
        <v>684</v>
      </c>
      <c r="B87" s="200">
        <v>24799534.768720001</v>
      </c>
      <c r="C87" s="200">
        <v>19377262.020290002</v>
      </c>
      <c r="D87" s="200">
        <v>65000000</v>
      </c>
      <c r="E87" s="200">
        <v>100000000</v>
      </c>
      <c r="F87" s="200">
        <v>61178713.152460001</v>
      </c>
      <c r="G87" s="200">
        <v>80000000</v>
      </c>
      <c r="H87" s="200">
        <v>128480000</v>
      </c>
      <c r="I87" s="200">
        <v>117000000</v>
      </c>
      <c r="J87" s="200">
        <v>167000000</v>
      </c>
      <c r="K87" s="200">
        <v>50000000</v>
      </c>
    </row>
    <row r="88" spans="1:11">
      <c r="A88" s="201" t="s">
        <v>685</v>
      </c>
      <c r="B88" s="200">
        <v>737500</v>
      </c>
      <c r="C88" s="200">
        <v>720000</v>
      </c>
      <c r="D88" s="200">
        <v>1252391.334</v>
      </c>
      <c r="E88" s="200">
        <v>1690180</v>
      </c>
      <c r="F88" s="200">
        <v>712500</v>
      </c>
      <c r="G88" s="200">
        <v>2518998.3330000001</v>
      </c>
      <c r="H88" s="200">
        <v>7122060</v>
      </c>
      <c r="I88" s="200">
        <v>0</v>
      </c>
      <c r="J88" s="200">
        <v>0</v>
      </c>
      <c r="K88" s="200">
        <v>0</v>
      </c>
    </row>
    <row r="89" spans="1:11">
      <c r="A89" s="201" t="s">
        <v>686</v>
      </c>
      <c r="B89" s="200">
        <v>-35629757.747819997</v>
      </c>
      <c r="C89" s="200">
        <v>-33535621.383060001</v>
      </c>
      <c r="D89" s="200">
        <v>-139425072.08464998</v>
      </c>
      <c r="E89" s="200">
        <v>-65740382.870620005</v>
      </c>
      <c r="F89" s="200">
        <v>-159890260.51635998</v>
      </c>
      <c r="G89" s="200">
        <v>-133958428.15628</v>
      </c>
      <c r="H89" s="200">
        <v>-400437176.39999998</v>
      </c>
      <c r="I89" s="200">
        <v>-300028219.39999998</v>
      </c>
      <c r="J89" s="200">
        <v>-300028219.39999998</v>
      </c>
      <c r="K89" s="200">
        <v>0</v>
      </c>
    </row>
    <row r="90" spans="1:11">
      <c r="A90" s="201" t="s">
        <v>687</v>
      </c>
      <c r="B90" s="200">
        <v>170879426.87754998</v>
      </c>
      <c r="C90" s="200">
        <v>167544372.53279001</v>
      </c>
      <c r="D90" s="200">
        <v>197927849.69764</v>
      </c>
      <c r="E90" s="200">
        <v>212873990.93429002</v>
      </c>
      <c r="F90" s="200">
        <v>197154500.08484</v>
      </c>
      <c r="G90" s="200">
        <v>459929190.21234</v>
      </c>
      <c r="H90" s="200">
        <v>497156820</v>
      </c>
      <c r="I90" s="200">
        <v>675121966.29999995</v>
      </c>
      <c r="J90" s="200">
        <v>675121966.29999995</v>
      </c>
      <c r="K90" s="200">
        <v>0</v>
      </c>
    </row>
    <row r="91" spans="1:11">
      <c r="A91" s="201" t="s">
        <v>688</v>
      </c>
      <c r="B91" s="200">
        <v>876019587.40688002</v>
      </c>
      <c r="C91" s="200">
        <v>694021725.58493996</v>
      </c>
      <c r="D91" s="200">
        <v>735789026.55403006</v>
      </c>
      <c r="E91" s="200">
        <v>689598013.12911999</v>
      </c>
      <c r="F91" s="200">
        <v>699467485.84152007</v>
      </c>
      <c r="G91" s="200">
        <v>684723979.58385003</v>
      </c>
      <c r="H91" s="200">
        <v>765679128.79999995</v>
      </c>
      <c r="I91" s="200">
        <v>625437275.29999995</v>
      </c>
      <c r="J91" s="200">
        <v>621233456.10000002</v>
      </c>
      <c r="K91" s="200">
        <v>-4203819.1999999285</v>
      </c>
    </row>
    <row r="92" spans="1:11">
      <c r="A92" s="201" t="s">
        <v>689</v>
      </c>
      <c r="B92" s="200">
        <v>0</v>
      </c>
      <c r="C92" s="200">
        <v>0</v>
      </c>
      <c r="D92" s="200">
        <v>0</v>
      </c>
      <c r="E92" s="200">
        <v>0</v>
      </c>
      <c r="F92" s="200">
        <v>0</v>
      </c>
      <c r="G92" s="200">
        <v>0</v>
      </c>
      <c r="H92" s="200">
        <v>15285200</v>
      </c>
      <c r="I92" s="200">
        <v>11270000</v>
      </c>
      <c r="J92" s="200">
        <v>9997300</v>
      </c>
      <c r="K92" s="200">
        <v>-1272700</v>
      </c>
    </row>
    <row r="93" spans="1:11">
      <c r="A93" s="201" t="s">
        <v>690</v>
      </c>
      <c r="B93" s="200">
        <v>0</v>
      </c>
      <c r="C93" s="200">
        <v>1324298.618</v>
      </c>
      <c r="D93" s="200">
        <v>0</v>
      </c>
      <c r="E93" s="200">
        <v>0</v>
      </c>
      <c r="F93" s="200">
        <v>0</v>
      </c>
      <c r="G93" s="200">
        <v>0</v>
      </c>
      <c r="H93" s="200">
        <v>3590804</v>
      </c>
      <c r="I93" s="200">
        <v>7909900</v>
      </c>
      <c r="J93" s="200">
        <v>6206400</v>
      </c>
      <c r="K93" s="200">
        <v>-1703500</v>
      </c>
    </row>
    <row r="94" spans="1:11">
      <c r="A94" s="201" t="s">
        <v>378</v>
      </c>
      <c r="B94" s="200">
        <v>10959337.14535</v>
      </c>
      <c r="C94" s="200">
        <v>12277972.423799999</v>
      </c>
      <c r="D94" s="200">
        <v>10905034.756750001</v>
      </c>
      <c r="E94" s="200">
        <v>12362408.574100001</v>
      </c>
      <c r="F94" s="200">
        <v>13818918.31051</v>
      </c>
      <c r="G94" s="200">
        <v>15933741.1949</v>
      </c>
      <c r="H94" s="200">
        <v>21870001</v>
      </c>
      <c r="I94" s="200">
        <v>64877706.299999997</v>
      </c>
      <c r="J94" s="200">
        <v>61879602.400000006</v>
      </c>
      <c r="K94" s="200">
        <v>-2998103.8999999911</v>
      </c>
    </row>
    <row r="95" spans="1:11">
      <c r="A95" s="201" t="s">
        <v>691</v>
      </c>
      <c r="B95" s="200">
        <v>11263638.573000001</v>
      </c>
      <c r="C95" s="200">
        <v>44393868.26162</v>
      </c>
      <c r="D95" s="200">
        <v>30060933.149319999</v>
      </c>
      <c r="E95" s="200">
        <v>32095409.20431</v>
      </c>
      <c r="F95" s="200">
        <v>58845984.326629996</v>
      </c>
      <c r="G95" s="200">
        <v>168122313.06309</v>
      </c>
      <c r="H95" s="200">
        <v>274730200</v>
      </c>
      <c r="I95" s="200">
        <v>107069400</v>
      </c>
      <c r="J95" s="200">
        <v>111516500</v>
      </c>
      <c r="K95" s="200">
        <v>4447100</v>
      </c>
    </row>
    <row r="96" spans="1:11">
      <c r="A96" s="201" t="s">
        <v>692</v>
      </c>
      <c r="B96" s="200">
        <v>1319898.92377</v>
      </c>
      <c r="C96" s="200">
        <v>1632194.0926700002</v>
      </c>
      <c r="D96" s="200">
        <v>1602424.2386500002</v>
      </c>
      <c r="E96" s="200">
        <v>2038757.5000499999</v>
      </c>
      <c r="F96" s="200">
        <v>1935224.1211099999</v>
      </c>
      <c r="G96" s="200">
        <v>2820640.1747099999</v>
      </c>
      <c r="H96" s="200">
        <v>3934498.2</v>
      </c>
      <c r="I96" s="200">
        <v>4609530</v>
      </c>
      <c r="J96" s="200">
        <v>4617893.3</v>
      </c>
      <c r="K96" s="200">
        <v>8363.2999999998137</v>
      </c>
    </row>
    <row r="97" spans="1:11">
      <c r="A97" s="201" t="s">
        <v>693</v>
      </c>
      <c r="B97" s="200">
        <v>1238545.5714</v>
      </c>
      <c r="C97" s="200">
        <v>1539697.71741</v>
      </c>
      <c r="D97" s="200">
        <v>1723375.6278299999</v>
      </c>
      <c r="E97" s="200">
        <v>1692764.6807200001</v>
      </c>
      <c r="F97" s="200">
        <v>1614214.8253499998</v>
      </c>
      <c r="G97" s="200">
        <v>2672250.7234200002</v>
      </c>
      <c r="H97" s="200">
        <v>3195557</v>
      </c>
      <c r="I97" s="200">
        <v>4376710.5</v>
      </c>
      <c r="J97" s="200">
        <v>3750804.5</v>
      </c>
      <c r="K97" s="200">
        <v>-625906</v>
      </c>
    </row>
    <row r="98" spans="1:11">
      <c r="A98" s="201" t="s">
        <v>694</v>
      </c>
      <c r="B98" s="200">
        <v>1534946.66069</v>
      </c>
      <c r="C98" s="200">
        <v>1805843.9</v>
      </c>
      <c r="D98" s="200">
        <v>2019513.32528</v>
      </c>
      <c r="E98" s="200">
        <v>2224695.4323299997</v>
      </c>
      <c r="F98" s="200">
        <v>1946621.6234800001</v>
      </c>
      <c r="G98" s="200">
        <v>3119434.0536700003</v>
      </c>
      <c r="H98" s="200">
        <v>3979647.3</v>
      </c>
      <c r="I98" s="200">
        <v>4805828</v>
      </c>
      <c r="J98" s="200">
        <v>4651428.0999999996</v>
      </c>
      <c r="K98" s="200">
        <v>-154399.90000000037</v>
      </c>
    </row>
    <row r="99" spans="1:11">
      <c r="A99" s="201" t="s">
        <v>695</v>
      </c>
      <c r="B99" s="200">
        <v>1261809.7627000001</v>
      </c>
      <c r="C99" s="200">
        <v>1562983.0519999999</v>
      </c>
      <c r="D99" s="200">
        <v>1925107.88372</v>
      </c>
      <c r="E99" s="200">
        <v>2163347.9579699999</v>
      </c>
      <c r="F99" s="200">
        <v>1999833.5216400002</v>
      </c>
      <c r="G99" s="200">
        <v>3434974.75771</v>
      </c>
      <c r="H99" s="200">
        <v>4172722.6</v>
      </c>
      <c r="I99" s="200">
        <v>5024657.8</v>
      </c>
      <c r="J99" s="200">
        <v>4963546.8</v>
      </c>
      <c r="K99" s="200">
        <v>-61111</v>
      </c>
    </row>
    <row r="100" spans="1:11">
      <c r="A100" s="201" t="s">
        <v>696</v>
      </c>
      <c r="B100" s="200">
        <v>1039920.45527</v>
      </c>
      <c r="C100" s="200">
        <v>1166690.09384</v>
      </c>
      <c r="D100" s="200">
        <v>1390136.38873</v>
      </c>
      <c r="E100" s="200">
        <v>1431040.62763</v>
      </c>
      <c r="F100" s="200">
        <v>1393252.4247699999</v>
      </c>
      <c r="G100" s="200">
        <v>2334762.2244600002</v>
      </c>
      <c r="H100" s="200">
        <v>2815540.5</v>
      </c>
      <c r="I100" s="200">
        <v>3504344.5</v>
      </c>
      <c r="J100" s="200">
        <v>3381520.1</v>
      </c>
      <c r="K100" s="200">
        <v>-122824.39999999991</v>
      </c>
    </row>
    <row r="101" spans="1:11">
      <c r="A101" s="201" t="s">
        <v>697</v>
      </c>
      <c r="B101" s="200">
        <v>1509799</v>
      </c>
      <c r="C101" s="200">
        <v>1724868.8366800002</v>
      </c>
      <c r="D101" s="200">
        <v>1727094.8198299999</v>
      </c>
      <c r="E101" s="200">
        <v>1993861.47086</v>
      </c>
      <c r="F101" s="200">
        <v>1930502.94588</v>
      </c>
      <c r="G101" s="200">
        <v>2950563.4207899999</v>
      </c>
      <c r="H101" s="200">
        <v>3426764.3</v>
      </c>
      <c r="I101" s="200">
        <v>4238278.2</v>
      </c>
      <c r="J101" s="200">
        <v>3797201.2</v>
      </c>
      <c r="K101" s="200">
        <v>-441077</v>
      </c>
    </row>
    <row r="102" spans="1:11">
      <c r="A102" s="201" t="s">
        <v>698</v>
      </c>
      <c r="B102" s="200">
        <v>262329.62</v>
      </c>
      <c r="C102" s="200">
        <v>303831.83519999997</v>
      </c>
      <c r="D102" s="200">
        <v>329132.91503999999</v>
      </c>
      <c r="E102" s="200">
        <v>384401.52995999996</v>
      </c>
      <c r="F102" s="200">
        <v>335430.85219000001</v>
      </c>
      <c r="G102" s="200">
        <v>501703.06417000003</v>
      </c>
      <c r="H102" s="200">
        <v>710776.7</v>
      </c>
      <c r="I102" s="200">
        <v>965932.70000000007</v>
      </c>
      <c r="J102" s="200">
        <v>880083.3</v>
      </c>
      <c r="K102" s="200">
        <v>-85849.400000000023</v>
      </c>
    </row>
    <row r="103" spans="1:11">
      <c r="A103" s="201" t="s">
        <v>699</v>
      </c>
      <c r="B103" s="200">
        <v>1840727.0877</v>
      </c>
      <c r="C103" s="200">
        <v>2043186.6959000002</v>
      </c>
      <c r="D103" s="200">
        <v>2023943.8006199999</v>
      </c>
      <c r="E103" s="200">
        <v>2294739.8237100001</v>
      </c>
      <c r="F103" s="200">
        <v>2151536.6159299999</v>
      </c>
      <c r="G103" s="200">
        <v>3240417.3125700001</v>
      </c>
      <c r="H103" s="200">
        <v>3686002.1</v>
      </c>
      <c r="I103" s="200">
        <v>4550815.3</v>
      </c>
      <c r="J103" s="200">
        <v>3917952.1</v>
      </c>
      <c r="K103" s="200">
        <v>-632863.19999999972</v>
      </c>
    </row>
    <row r="104" spans="1:11">
      <c r="A104" s="201" t="s">
        <v>700</v>
      </c>
      <c r="B104" s="200">
        <v>1051007.12907</v>
      </c>
      <c r="C104" s="200">
        <v>1249873.22</v>
      </c>
      <c r="D104" s="200">
        <v>1512776.79721</v>
      </c>
      <c r="E104" s="200">
        <v>1682374.25077</v>
      </c>
      <c r="F104" s="200">
        <v>1651638.98676</v>
      </c>
      <c r="G104" s="200">
        <v>2621743.6014899998</v>
      </c>
      <c r="H104" s="200">
        <v>3282279.9</v>
      </c>
      <c r="I104" s="200">
        <v>3994707.4</v>
      </c>
      <c r="J104" s="200">
        <v>3875226.8000000003</v>
      </c>
      <c r="K104" s="200">
        <v>-119480.59999999963</v>
      </c>
    </row>
    <row r="105" spans="1:11">
      <c r="A105" s="201" t="s">
        <v>701</v>
      </c>
      <c r="B105" s="200">
        <v>87395.537569999986</v>
      </c>
      <c r="C105" s="200">
        <v>82385.048949999997</v>
      </c>
      <c r="D105" s="200">
        <v>118759.93029999999</v>
      </c>
      <c r="E105" s="200">
        <v>115491.90506999999</v>
      </c>
      <c r="F105" s="200">
        <v>116512.13251000001</v>
      </c>
      <c r="G105" s="200">
        <v>174153.43</v>
      </c>
      <c r="H105" s="200">
        <v>235531</v>
      </c>
      <c r="I105" s="200">
        <v>295363.8</v>
      </c>
      <c r="J105" s="200">
        <v>271168.8</v>
      </c>
      <c r="K105" s="200">
        <v>-24195</v>
      </c>
    </row>
    <row r="106" spans="1:11">
      <c r="A106" s="201" t="s">
        <v>702</v>
      </c>
      <c r="B106" s="200">
        <v>291446.516</v>
      </c>
      <c r="C106" s="200">
        <v>354609.68800000002</v>
      </c>
      <c r="D106" s="200">
        <v>416593.19148000004</v>
      </c>
      <c r="E106" s="200">
        <v>451655.22941000003</v>
      </c>
      <c r="F106" s="200">
        <v>445438.63</v>
      </c>
      <c r="G106" s="200">
        <v>659491.70317999995</v>
      </c>
      <c r="H106" s="200">
        <v>951916.6</v>
      </c>
      <c r="I106" s="200">
        <v>1071249.5</v>
      </c>
      <c r="J106" s="200">
        <v>1056052</v>
      </c>
      <c r="K106" s="200">
        <v>-15197.5</v>
      </c>
    </row>
    <row r="107" spans="1:11">
      <c r="A107" s="201" t="s">
        <v>703</v>
      </c>
      <c r="B107" s="200">
        <v>616522.30299999996</v>
      </c>
      <c r="C107" s="200">
        <v>736134.95</v>
      </c>
      <c r="D107" s="200">
        <v>748208.88639</v>
      </c>
      <c r="E107" s="200">
        <v>843018.01286000002</v>
      </c>
      <c r="F107" s="200">
        <v>875252.65434999997</v>
      </c>
      <c r="G107" s="200">
        <v>1561785.63249</v>
      </c>
      <c r="H107" s="200">
        <v>1995821.4</v>
      </c>
      <c r="I107" s="200">
        <v>2300219.5999999996</v>
      </c>
      <c r="J107" s="200">
        <v>1998727.8000000003</v>
      </c>
      <c r="K107" s="200">
        <v>-301491.79999999935</v>
      </c>
    </row>
    <row r="108" spans="1:11">
      <c r="A108" s="201" t="s">
        <v>704</v>
      </c>
      <c r="B108" s="200">
        <v>573376.64800000004</v>
      </c>
      <c r="C108" s="200">
        <v>665570.30000000005</v>
      </c>
      <c r="D108" s="200">
        <v>745897.80700000003</v>
      </c>
      <c r="E108" s="200">
        <v>867311.69200000004</v>
      </c>
      <c r="F108" s="200">
        <v>845153.09499999997</v>
      </c>
      <c r="G108" s="200">
        <v>1536751.4341300002</v>
      </c>
      <c r="H108" s="200">
        <v>1973567.3</v>
      </c>
      <c r="I108" s="200">
        <v>2206277</v>
      </c>
      <c r="J108" s="200">
        <v>2104462.6</v>
      </c>
      <c r="K108" s="200">
        <v>-101814.39999999991</v>
      </c>
    </row>
    <row r="109" spans="1:11">
      <c r="A109" s="201" t="s">
        <v>705</v>
      </c>
      <c r="B109" s="200">
        <v>569576.71200000006</v>
      </c>
      <c r="C109" s="200">
        <v>714366.63899999997</v>
      </c>
      <c r="D109" s="200">
        <v>838295.11499999999</v>
      </c>
      <c r="E109" s="200">
        <v>992392.32439999992</v>
      </c>
      <c r="F109" s="200">
        <v>968952.36300000001</v>
      </c>
      <c r="G109" s="200">
        <v>1699629.7685199999</v>
      </c>
      <c r="H109" s="200">
        <v>2226948.2000000002</v>
      </c>
      <c r="I109" s="200">
        <v>2426109.2000000002</v>
      </c>
      <c r="J109" s="200">
        <v>2226772.2999999998</v>
      </c>
      <c r="K109" s="200">
        <v>-199336.90000000037</v>
      </c>
    </row>
    <row r="110" spans="1:11">
      <c r="A110" s="201" t="s">
        <v>706</v>
      </c>
      <c r="B110" s="200">
        <v>542255.42799999996</v>
      </c>
      <c r="C110" s="200">
        <v>639027.17923000001</v>
      </c>
      <c r="D110" s="200">
        <v>771349.15625999996</v>
      </c>
      <c r="E110" s="200">
        <v>793940.45394000004</v>
      </c>
      <c r="F110" s="200">
        <v>797763.55783000006</v>
      </c>
      <c r="G110" s="200">
        <v>1461007.31856</v>
      </c>
      <c r="H110" s="200">
        <v>1940491.6</v>
      </c>
      <c r="I110" s="200">
        <v>2144308.8000000003</v>
      </c>
      <c r="J110" s="200">
        <v>2110514.6</v>
      </c>
      <c r="K110" s="200">
        <v>-33794.200000000186</v>
      </c>
    </row>
    <row r="111" spans="1:11">
      <c r="A111" s="201" t="s">
        <v>707</v>
      </c>
      <c r="B111" s="200">
        <v>628135.1235499999</v>
      </c>
      <c r="C111" s="200">
        <v>709042.6</v>
      </c>
      <c r="D111" s="200">
        <v>836591.56324000005</v>
      </c>
      <c r="E111" s="200">
        <v>840114.16255999997</v>
      </c>
      <c r="F111" s="200">
        <v>871419.98901999998</v>
      </c>
      <c r="G111" s="200">
        <v>1516314.2502300001</v>
      </c>
      <c r="H111" s="200">
        <v>2025420.8</v>
      </c>
      <c r="I111" s="200">
        <v>2292337.5</v>
      </c>
      <c r="J111" s="200">
        <v>2111751.2999999998</v>
      </c>
      <c r="K111" s="200">
        <v>-180586.20000000019</v>
      </c>
    </row>
    <row r="112" spans="1:11">
      <c r="A112" s="201" t="s">
        <v>708</v>
      </c>
      <c r="B112" s="200">
        <v>881244.13404999999</v>
      </c>
      <c r="C112" s="200">
        <v>230879.36768999998</v>
      </c>
      <c r="D112" s="200">
        <v>286703.36037000001</v>
      </c>
      <c r="E112" s="200">
        <v>322565.40383999998</v>
      </c>
      <c r="F112" s="200">
        <v>274984.24751000002</v>
      </c>
      <c r="G112" s="200">
        <v>405173.30741000001</v>
      </c>
      <c r="H112" s="200">
        <v>524640.9</v>
      </c>
      <c r="I112" s="200">
        <v>707701.1</v>
      </c>
      <c r="J112" s="200">
        <v>564392.30000000016</v>
      </c>
      <c r="K112" s="200">
        <v>-143308.79999999981</v>
      </c>
    </row>
    <row r="113" spans="1:11">
      <c r="A113" s="201" t="s">
        <v>709</v>
      </c>
      <c r="B113" s="200">
        <v>686149.05114999996</v>
      </c>
      <c r="C113" s="200">
        <v>831641.72995000007</v>
      </c>
      <c r="D113" s="200">
        <v>868759.49671000009</v>
      </c>
      <c r="E113" s="200">
        <v>987529.97907</v>
      </c>
      <c r="F113" s="200">
        <v>902769.49177999992</v>
      </c>
      <c r="G113" s="200">
        <v>1778077.3894200001</v>
      </c>
      <c r="H113" s="200">
        <v>2107343.5</v>
      </c>
      <c r="I113" s="200">
        <v>2511030.7999999998</v>
      </c>
      <c r="J113" s="200">
        <v>2293801.4</v>
      </c>
      <c r="K113" s="200">
        <v>-217229.39999999991</v>
      </c>
    </row>
    <row r="114" spans="1:11">
      <c r="A114" s="201" t="s">
        <v>710</v>
      </c>
      <c r="B114" s="200">
        <v>627444.46400000004</v>
      </c>
      <c r="C114" s="200">
        <v>741956.63699999999</v>
      </c>
      <c r="D114" s="200">
        <v>888406.47725</v>
      </c>
      <c r="E114" s="200">
        <v>981675.98547000007</v>
      </c>
      <c r="F114" s="200">
        <v>880799.64240999997</v>
      </c>
      <c r="G114" s="200">
        <v>1503737.8361800001</v>
      </c>
      <c r="H114" s="200">
        <v>1952343.4</v>
      </c>
      <c r="I114" s="200">
        <v>2287114.9000000004</v>
      </c>
      <c r="J114" s="200">
        <v>2094733.7999999998</v>
      </c>
      <c r="K114" s="200">
        <v>-192381.10000000056</v>
      </c>
    </row>
    <row r="115" spans="1:11">
      <c r="A115" s="201" t="s">
        <v>711</v>
      </c>
      <c r="B115" s="200">
        <v>591397.69999999995</v>
      </c>
      <c r="C115" s="200">
        <v>739846.42299999995</v>
      </c>
      <c r="D115" s="200">
        <v>805115.77283000003</v>
      </c>
      <c r="E115" s="200">
        <v>895015.49739000003</v>
      </c>
      <c r="F115" s="200">
        <v>885757.13075000001</v>
      </c>
      <c r="G115" s="200">
        <v>1693545.0167400001</v>
      </c>
      <c r="H115" s="200">
        <v>2311892.2999999998</v>
      </c>
      <c r="I115" s="200">
        <v>2465943.5</v>
      </c>
      <c r="J115" s="200">
        <v>2277626.5999999996</v>
      </c>
      <c r="K115" s="200">
        <v>-188316.90000000037</v>
      </c>
    </row>
    <row r="116" spans="1:11">
      <c r="A116" s="201" t="s">
        <v>712</v>
      </c>
      <c r="B116" s="200">
        <v>409600.255</v>
      </c>
      <c r="C116" s="200">
        <v>522383.9</v>
      </c>
      <c r="D116" s="200">
        <v>530477.5</v>
      </c>
      <c r="E116" s="200">
        <v>614810.9</v>
      </c>
      <c r="F116" s="200">
        <v>571044.60312999994</v>
      </c>
      <c r="G116" s="200">
        <v>980561.95121000009</v>
      </c>
      <c r="H116" s="200">
        <v>1412865.6</v>
      </c>
      <c r="I116" s="200">
        <v>1622808</v>
      </c>
      <c r="J116" s="200">
        <v>1409664.1</v>
      </c>
      <c r="K116" s="200">
        <v>-213143.89999999991</v>
      </c>
    </row>
    <row r="117" spans="1:11">
      <c r="A117" s="201" t="s">
        <v>713</v>
      </c>
      <c r="B117" s="200">
        <v>631606</v>
      </c>
      <c r="C117" s="200">
        <v>810780.47962999996</v>
      </c>
      <c r="D117" s="200">
        <v>829802.89301999996</v>
      </c>
      <c r="E117" s="200">
        <v>924150.65379000001</v>
      </c>
      <c r="F117" s="200">
        <v>912038.696</v>
      </c>
      <c r="G117" s="200">
        <v>1568237.39674</v>
      </c>
      <c r="H117" s="200">
        <v>2119237.4</v>
      </c>
      <c r="I117" s="200">
        <v>2475784.6999999997</v>
      </c>
      <c r="J117" s="200">
        <v>2231696.4</v>
      </c>
      <c r="K117" s="200">
        <v>-244088.29999999981</v>
      </c>
    </row>
    <row r="118" spans="1:11">
      <c r="A118" s="201" t="s">
        <v>714</v>
      </c>
      <c r="B118" s="200">
        <v>694085.32277999993</v>
      </c>
      <c r="C118" s="200">
        <v>837223.62209000008</v>
      </c>
      <c r="D118" s="200">
        <v>915022.99995000008</v>
      </c>
      <c r="E118" s="200">
        <v>906066.98254</v>
      </c>
      <c r="F118" s="200">
        <v>855447.50014000002</v>
      </c>
      <c r="G118" s="200">
        <v>1487866.00443</v>
      </c>
      <c r="H118" s="200">
        <v>2114483.9</v>
      </c>
      <c r="I118" s="200">
        <v>2304325.6</v>
      </c>
      <c r="J118" s="200">
        <v>2145656.6</v>
      </c>
      <c r="K118" s="200">
        <v>-158669</v>
      </c>
    </row>
    <row r="119" spans="1:11">
      <c r="A119" s="201" t="s">
        <v>715</v>
      </c>
      <c r="B119" s="200">
        <v>608619.04700000002</v>
      </c>
      <c r="C119" s="200">
        <v>721200.56499999994</v>
      </c>
      <c r="D119" s="200">
        <v>818224.36300000001</v>
      </c>
      <c r="E119" s="200">
        <v>888511.29972000001</v>
      </c>
      <c r="F119" s="200">
        <v>887372.47375999996</v>
      </c>
      <c r="G119" s="200">
        <v>1570272.0457899999</v>
      </c>
      <c r="H119" s="200">
        <v>2258516.5</v>
      </c>
      <c r="I119" s="200">
        <v>2408748.2000000002</v>
      </c>
      <c r="J119" s="200">
        <v>2397778.5</v>
      </c>
      <c r="K119" s="200">
        <v>-10969.700000000186</v>
      </c>
    </row>
    <row r="120" spans="1:11">
      <c r="A120" s="201" t="s">
        <v>716</v>
      </c>
      <c r="B120" s="200">
        <v>646516.70499</v>
      </c>
      <c r="C120" s="200">
        <v>754250.65029000002</v>
      </c>
      <c r="D120" s="200">
        <v>891281.76257000002</v>
      </c>
      <c r="E120" s="200">
        <v>983305.83758000005</v>
      </c>
      <c r="F120" s="200">
        <v>887521.34767999989</v>
      </c>
      <c r="G120" s="200">
        <v>1628017.41827</v>
      </c>
      <c r="H120" s="200">
        <v>2228406.6</v>
      </c>
      <c r="I120" s="200">
        <v>2537652.0999999996</v>
      </c>
      <c r="J120" s="200">
        <v>2358414.4999999995</v>
      </c>
      <c r="K120" s="200">
        <v>-179237.60000000009</v>
      </c>
    </row>
    <row r="121" spans="1:11">
      <c r="A121" s="201" t="s">
        <v>717</v>
      </c>
      <c r="B121" s="200">
        <v>453125.53292999999</v>
      </c>
      <c r="C121" s="200">
        <v>515163.27213</v>
      </c>
      <c r="D121" s="200">
        <v>573655.27896999998</v>
      </c>
      <c r="E121" s="200">
        <v>662876.60416999995</v>
      </c>
      <c r="F121" s="200">
        <v>736695.32179999992</v>
      </c>
      <c r="G121" s="200">
        <v>1204728.3762699999</v>
      </c>
      <c r="H121" s="200">
        <v>1544298</v>
      </c>
      <c r="I121" s="200">
        <v>1683934.7</v>
      </c>
      <c r="J121" s="200">
        <v>1562712</v>
      </c>
      <c r="K121" s="200">
        <v>-121222.69999999995</v>
      </c>
    </row>
    <row r="122" spans="1:11">
      <c r="A122" s="201" t="s">
        <v>718</v>
      </c>
      <c r="B122" s="200">
        <v>798736.50008000003</v>
      </c>
      <c r="C122" s="200">
        <v>942006.45715000003</v>
      </c>
      <c r="D122" s="200">
        <v>1002830.4698099999</v>
      </c>
      <c r="E122" s="200">
        <v>992001.80344000005</v>
      </c>
      <c r="F122" s="200">
        <v>960291.00709000009</v>
      </c>
      <c r="G122" s="200">
        <v>1577220.95964</v>
      </c>
      <c r="H122" s="200">
        <v>2085823.5</v>
      </c>
      <c r="I122" s="200">
        <v>2663080</v>
      </c>
      <c r="J122" s="200">
        <v>2436833.6999999997</v>
      </c>
      <c r="K122" s="200">
        <v>-226246.30000000028</v>
      </c>
    </row>
    <row r="123" spans="1:11">
      <c r="A123" s="201" t="s">
        <v>719</v>
      </c>
      <c r="B123" s="200">
        <v>694975.85148000007</v>
      </c>
      <c r="C123" s="200">
        <v>800061.62942999997</v>
      </c>
      <c r="D123" s="200">
        <v>863270.89379999996</v>
      </c>
      <c r="E123" s="200">
        <v>923286.30278000003</v>
      </c>
      <c r="F123" s="200">
        <v>817408.02305999992</v>
      </c>
      <c r="G123" s="200">
        <v>1479989.9813299999</v>
      </c>
      <c r="H123" s="200">
        <v>2238723</v>
      </c>
      <c r="I123" s="200">
        <v>2511827.2000000002</v>
      </c>
      <c r="J123" s="200">
        <v>2311749.0000000005</v>
      </c>
      <c r="K123" s="200">
        <v>-200078.19999999972</v>
      </c>
    </row>
    <row r="124" spans="1:11">
      <c r="A124" s="201" t="s">
        <v>720</v>
      </c>
      <c r="B124" s="200">
        <v>638171.84987000003</v>
      </c>
      <c r="C124" s="200">
        <v>803466.73100000003</v>
      </c>
      <c r="D124" s="200">
        <v>940334.43890999991</v>
      </c>
      <c r="E124" s="200">
        <v>1074231.8670099999</v>
      </c>
      <c r="F124" s="200">
        <v>967683.24352999998</v>
      </c>
      <c r="G124" s="200">
        <v>1714346.2208099999</v>
      </c>
      <c r="H124" s="200">
        <v>2307378</v>
      </c>
      <c r="I124" s="200">
        <v>2437588.9</v>
      </c>
      <c r="J124" s="200">
        <v>2348046.2999999993</v>
      </c>
      <c r="K124" s="200">
        <v>-89542.600000000559</v>
      </c>
    </row>
    <row r="125" spans="1:11">
      <c r="A125" s="201" t="s">
        <v>721</v>
      </c>
      <c r="B125" s="200">
        <v>1332376.5</v>
      </c>
      <c r="C125" s="200">
        <v>1529260</v>
      </c>
      <c r="D125" s="200">
        <v>913672.45799999998</v>
      </c>
      <c r="E125" s="200">
        <v>998412.80000000005</v>
      </c>
      <c r="F125" s="200">
        <v>1092274.47322</v>
      </c>
      <c r="G125" s="200">
        <v>1802945.9073800002</v>
      </c>
      <c r="H125" s="200">
        <v>2419332</v>
      </c>
      <c r="I125" s="200">
        <v>2629129.7999999998</v>
      </c>
      <c r="J125" s="200">
        <v>2499467.7000000002</v>
      </c>
      <c r="K125" s="200">
        <v>-129662.09999999963</v>
      </c>
    </row>
    <row r="126" spans="1:11">
      <c r="A126" s="201" t="s">
        <v>722</v>
      </c>
      <c r="B126" s="200">
        <v>645004.63032</v>
      </c>
      <c r="C126" s="200">
        <v>735311.99654999992</v>
      </c>
      <c r="D126" s="200">
        <v>769602.91354999994</v>
      </c>
      <c r="E126" s="200">
        <v>967922.92757000006</v>
      </c>
      <c r="F126" s="200">
        <v>985192.54547000001</v>
      </c>
      <c r="G126" s="200">
        <v>1701025.6975399998</v>
      </c>
      <c r="H126" s="200">
        <v>2419377.4</v>
      </c>
      <c r="I126" s="200">
        <v>2737036.0999999996</v>
      </c>
      <c r="J126" s="200">
        <v>2429791.1999999997</v>
      </c>
      <c r="K126" s="200">
        <v>-307244.89999999991</v>
      </c>
    </row>
    <row r="127" spans="1:11">
      <c r="A127" s="201" t="s">
        <v>723</v>
      </c>
      <c r="B127" s="200">
        <v>0</v>
      </c>
      <c r="C127" s="200">
        <v>0</v>
      </c>
      <c r="D127" s="200">
        <v>0</v>
      </c>
      <c r="E127" s="200">
        <v>0</v>
      </c>
      <c r="F127" s="200">
        <v>0</v>
      </c>
      <c r="G127" s="200">
        <v>2861963.4306199998</v>
      </c>
      <c r="H127" s="200">
        <v>0</v>
      </c>
      <c r="I127" s="200">
        <v>0</v>
      </c>
      <c r="J127" s="200">
        <v>0</v>
      </c>
      <c r="K127" s="200">
        <v>0</v>
      </c>
    </row>
    <row r="128" spans="1:11">
      <c r="A128" s="201" t="s">
        <v>724</v>
      </c>
      <c r="B128" s="200">
        <v>4765416.2497700006</v>
      </c>
      <c r="C128" s="200">
        <v>68800694.936539993</v>
      </c>
      <c r="D128" s="200">
        <v>53012300.256129995</v>
      </c>
      <c r="E128" s="200">
        <v>10474219.984549999</v>
      </c>
      <c r="F128" s="200">
        <v>16298436.66461</v>
      </c>
      <c r="G128" s="200">
        <v>36653915.791419998</v>
      </c>
      <c r="H128" s="200">
        <v>34391799.100000001</v>
      </c>
      <c r="I128" s="200">
        <v>38135075.100000001</v>
      </c>
      <c r="J128" s="200">
        <v>25941288.5</v>
      </c>
      <c r="K128" s="200">
        <v>-12193786.600000001</v>
      </c>
    </row>
    <row r="129" spans="1:11">
      <c r="A129" s="201" t="s">
        <v>725</v>
      </c>
      <c r="B129" s="200">
        <v>3650704.3954600003</v>
      </c>
      <c r="C129" s="200">
        <v>4045865.3440399999</v>
      </c>
      <c r="D129" s="200">
        <v>4233240.84473</v>
      </c>
      <c r="E129" s="200">
        <v>4547683.5125900004</v>
      </c>
      <c r="F129" s="200">
        <v>5505857.0069499994</v>
      </c>
      <c r="G129" s="200">
        <v>7397577.3941500001</v>
      </c>
      <c r="H129" s="200">
        <v>10058756.1</v>
      </c>
      <c r="I129" s="200">
        <v>11101652.5</v>
      </c>
      <c r="J129" s="200">
        <v>9874757.3999999985</v>
      </c>
      <c r="K129" s="200">
        <v>-1226895.1000000015</v>
      </c>
    </row>
    <row r="130" spans="1:11">
      <c r="A130" s="201" t="s">
        <v>726</v>
      </c>
      <c r="B130" s="200">
        <v>4563892.5739799999</v>
      </c>
      <c r="C130" s="200">
        <v>5057673.6743299998</v>
      </c>
      <c r="D130" s="200">
        <v>5655344.6910299994</v>
      </c>
      <c r="E130" s="200">
        <v>6638449.3809700003</v>
      </c>
      <c r="F130" s="200">
        <v>7174492.3474899996</v>
      </c>
      <c r="G130" s="200">
        <v>10280523.08776</v>
      </c>
      <c r="H130" s="200">
        <v>14862715.300000001</v>
      </c>
      <c r="I130" s="200">
        <v>17067940.300000001</v>
      </c>
      <c r="J130" s="200">
        <v>15114240.799999999</v>
      </c>
      <c r="K130" s="200">
        <v>-1953699.5000000019</v>
      </c>
    </row>
    <row r="131" spans="1:11">
      <c r="A131" s="201" t="s">
        <v>727</v>
      </c>
      <c r="B131" s="200">
        <v>2773193.8532500002</v>
      </c>
      <c r="C131" s="200">
        <v>3120050.9845199999</v>
      </c>
      <c r="D131" s="200">
        <v>3730106.36546</v>
      </c>
      <c r="E131" s="200">
        <v>4087775.4330000002</v>
      </c>
      <c r="F131" s="200">
        <v>6385477.4595100004</v>
      </c>
      <c r="G131" s="200">
        <v>8356506.9762700005</v>
      </c>
      <c r="H131" s="200">
        <v>12224952</v>
      </c>
      <c r="I131" s="200">
        <v>13839932.6</v>
      </c>
      <c r="J131" s="200">
        <v>11205477.699999999</v>
      </c>
      <c r="K131" s="200">
        <v>-2634454.9000000004</v>
      </c>
    </row>
    <row r="132" spans="1:11">
      <c r="A132" s="201" t="s">
        <v>728</v>
      </c>
      <c r="B132" s="200">
        <v>1134849.8859999999</v>
      </c>
      <c r="C132" s="200">
        <v>1283359.15038</v>
      </c>
      <c r="D132" s="200">
        <v>1505357.21566</v>
      </c>
      <c r="E132" s="200">
        <v>1602495.6329400002</v>
      </c>
      <c r="F132" s="200">
        <v>2210476.7187800002</v>
      </c>
      <c r="G132" s="200">
        <v>0</v>
      </c>
      <c r="H132" s="200">
        <v>3379260</v>
      </c>
      <c r="I132" s="200">
        <v>3939873.8</v>
      </c>
      <c r="J132" s="200">
        <v>3461409.2</v>
      </c>
      <c r="K132" s="200">
        <v>-478464.59999999963</v>
      </c>
    </row>
    <row r="133" spans="1:11">
      <c r="A133" s="201" t="s">
        <v>729</v>
      </c>
      <c r="B133" s="200">
        <v>2285945.1261</v>
      </c>
      <c r="C133" s="200">
        <v>2686720.4158899998</v>
      </c>
      <c r="D133" s="200">
        <v>3121800.90619</v>
      </c>
      <c r="E133" s="200">
        <v>3102229.2396499999</v>
      </c>
      <c r="F133" s="200">
        <v>4455259.2885699999</v>
      </c>
      <c r="G133" s="200">
        <v>6069943.8712799996</v>
      </c>
      <c r="H133" s="200">
        <v>10786644</v>
      </c>
      <c r="I133" s="200">
        <v>10332772</v>
      </c>
      <c r="J133" s="200">
        <v>10052884.500000002</v>
      </c>
      <c r="K133" s="200">
        <v>-279887.49999999814</v>
      </c>
    </row>
    <row r="134" spans="1:11">
      <c r="A134" s="201" t="s">
        <v>730</v>
      </c>
      <c r="B134" s="200">
        <v>3353608.3271399997</v>
      </c>
      <c r="C134" s="200">
        <v>3971082.7222500001</v>
      </c>
      <c r="D134" s="200">
        <v>4308342.6393500008</v>
      </c>
      <c r="E134" s="200">
        <v>4331357.9016000004</v>
      </c>
      <c r="F134" s="200">
        <v>6613425.8299899995</v>
      </c>
      <c r="G134" s="200">
        <v>10522817.145219998</v>
      </c>
      <c r="H134" s="200">
        <v>16260274.5</v>
      </c>
      <c r="I134" s="200">
        <v>16663365</v>
      </c>
      <c r="J134" s="200">
        <v>18306282.5</v>
      </c>
      <c r="K134" s="200">
        <v>1642917.5</v>
      </c>
    </row>
    <row r="135" spans="1:11">
      <c r="A135" s="201" t="s">
        <v>731</v>
      </c>
      <c r="B135" s="200">
        <v>1048920.4869299999</v>
      </c>
      <c r="C135" s="200">
        <v>1223909.7590000001</v>
      </c>
      <c r="D135" s="200">
        <v>1493328.2679999999</v>
      </c>
      <c r="E135" s="200">
        <v>1503380.6325099999</v>
      </c>
      <c r="F135" s="200">
        <v>1952642.0953499998</v>
      </c>
      <c r="G135" s="200">
        <v>2722015.78229</v>
      </c>
      <c r="H135" s="200">
        <v>4593355</v>
      </c>
      <c r="I135" s="200">
        <v>4275755.3999999994</v>
      </c>
      <c r="J135" s="200">
        <v>4238000.8</v>
      </c>
      <c r="K135" s="200">
        <v>-37754.599999999627</v>
      </c>
    </row>
    <row r="136" spans="1:11">
      <c r="A136" s="201" t="s">
        <v>732</v>
      </c>
      <c r="B136" s="200">
        <v>619408.23359000008</v>
      </c>
      <c r="C136" s="200">
        <v>646295.05989999999</v>
      </c>
      <c r="D136" s="200">
        <v>700202.49848000007</v>
      </c>
      <c r="E136" s="200">
        <v>815380.59483000007</v>
      </c>
      <c r="F136" s="200">
        <v>1172537.1873599999</v>
      </c>
      <c r="G136" s="200">
        <v>1500235.9387699999</v>
      </c>
      <c r="H136" s="200">
        <v>2631722</v>
      </c>
      <c r="I136" s="200">
        <v>2402729.0999999996</v>
      </c>
      <c r="J136" s="200">
        <v>2456218.4</v>
      </c>
      <c r="K136" s="200">
        <v>53489.300000000279</v>
      </c>
    </row>
    <row r="137" spans="1:11">
      <c r="A137" s="201" t="s">
        <v>733</v>
      </c>
      <c r="B137" s="200">
        <v>537390.36820000003</v>
      </c>
      <c r="C137" s="200">
        <v>577134.19390999991</v>
      </c>
      <c r="D137" s="200">
        <v>613005.04408000002</v>
      </c>
      <c r="E137" s="200">
        <v>722345.79562999995</v>
      </c>
      <c r="F137" s="200">
        <v>833889.14465000003</v>
      </c>
      <c r="G137" s="200">
        <v>1072613.6073400001</v>
      </c>
      <c r="H137" s="200">
        <v>2340670</v>
      </c>
      <c r="I137" s="200">
        <v>1658264</v>
      </c>
      <c r="J137" s="200">
        <v>1550390.2</v>
      </c>
      <c r="K137" s="200">
        <v>-107873.80000000005</v>
      </c>
    </row>
    <row r="138" spans="1:11">
      <c r="A138" s="201" t="s">
        <v>734</v>
      </c>
      <c r="B138" s="200">
        <v>491398.60031999997</v>
      </c>
      <c r="C138" s="200">
        <v>634369.85584000009</v>
      </c>
      <c r="D138" s="200">
        <v>683276.44079999998</v>
      </c>
      <c r="E138" s="200">
        <v>738649.96262000001</v>
      </c>
      <c r="F138" s="200">
        <v>1050686.87629</v>
      </c>
      <c r="G138" s="200">
        <v>1240837.5176199998</v>
      </c>
      <c r="H138" s="200">
        <v>1927595</v>
      </c>
      <c r="I138" s="200">
        <v>1864060.5999999999</v>
      </c>
      <c r="J138" s="200">
        <v>2184649.0999999996</v>
      </c>
      <c r="K138" s="200">
        <v>320588.49999999977</v>
      </c>
    </row>
    <row r="139" spans="1:11">
      <c r="A139" s="201" t="s">
        <v>735</v>
      </c>
      <c r="B139" s="200">
        <v>557654.54200000002</v>
      </c>
      <c r="C139" s="200">
        <v>718251.42299999995</v>
      </c>
      <c r="D139" s="200">
        <v>795677.98517999996</v>
      </c>
      <c r="E139" s="200">
        <v>820317.57382000005</v>
      </c>
      <c r="F139" s="200">
        <v>1220384.0444</v>
      </c>
      <c r="G139" s="200">
        <v>1736110.0950199999</v>
      </c>
      <c r="H139" s="200">
        <v>3104877.5</v>
      </c>
      <c r="I139" s="200">
        <v>3232599.4</v>
      </c>
      <c r="J139" s="200">
        <v>3225470.3000000003</v>
      </c>
      <c r="K139" s="200">
        <v>-7129.0999999996275</v>
      </c>
    </row>
    <row r="140" spans="1:11">
      <c r="A140" s="201" t="s">
        <v>736</v>
      </c>
      <c r="B140" s="200">
        <v>323240.26929999999</v>
      </c>
      <c r="C140" s="200">
        <v>398453.43591</v>
      </c>
      <c r="D140" s="200">
        <v>562157.92730999994</v>
      </c>
      <c r="E140" s="200">
        <v>457199.06818</v>
      </c>
      <c r="F140" s="200">
        <v>607584.29096999997</v>
      </c>
      <c r="G140" s="200">
        <v>823301.01913999999</v>
      </c>
      <c r="H140" s="200">
        <v>1352450</v>
      </c>
      <c r="I140" s="200">
        <v>1253314.7</v>
      </c>
      <c r="J140" s="200">
        <v>1329616.7000000002</v>
      </c>
      <c r="K140" s="200">
        <v>76302.000000000233</v>
      </c>
    </row>
    <row r="141" spans="1:11">
      <c r="A141" s="201" t="s">
        <v>737</v>
      </c>
      <c r="B141" s="200">
        <v>141173.88209999999</v>
      </c>
      <c r="C141" s="200">
        <v>196472.75778000001</v>
      </c>
      <c r="D141" s="200">
        <v>249573.88533000002</v>
      </c>
      <c r="E141" s="200">
        <v>240229.73262</v>
      </c>
      <c r="F141" s="200">
        <v>370870.00438</v>
      </c>
      <c r="G141" s="200">
        <v>518560.67905000004</v>
      </c>
      <c r="H141" s="200">
        <v>936338.1</v>
      </c>
      <c r="I141" s="200">
        <v>957437.79999999993</v>
      </c>
      <c r="J141" s="200">
        <v>848390.3</v>
      </c>
      <c r="K141" s="200">
        <v>-109047.49999999988</v>
      </c>
    </row>
    <row r="142" spans="1:11">
      <c r="A142" s="201" t="s">
        <v>738</v>
      </c>
      <c r="B142" s="200">
        <v>246357.17188000001</v>
      </c>
      <c r="C142" s="200">
        <v>249533.49024000001</v>
      </c>
      <c r="D142" s="200">
        <v>336558.35544000001</v>
      </c>
      <c r="E142" s="200">
        <v>317481.92868999997</v>
      </c>
      <c r="F142" s="200">
        <v>437788.85305999999</v>
      </c>
      <c r="G142" s="200">
        <v>558149.89992</v>
      </c>
      <c r="H142" s="200">
        <v>1043662.5</v>
      </c>
      <c r="I142" s="200">
        <v>1032785.6</v>
      </c>
      <c r="J142" s="200">
        <v>1044034.6000000001</v>
      </c>
      <c r="K142" s="200">
        <v>11249.000000000116</v>
      </c>
    </row>
    <row r="143" spans="1:11">
      <c r="A143" s="201" t="s">
        <v>739</v>
      </c>
      <c r="B143" s="200">
        <v>636831.63598000002</v>
      </c>
      <c r="C143" s="200">
        <v>931452.63651999994</v>
      </c>
      <c r="D143" s="200">
        <v>1063670.3299799999</v>
      </c>
      <c r="E143" s="200">
        <v>1173666.578</v>
      </c>
      <c r="F143" s="200">
        <v>1387787.6113399998</v>
      </c>
      <c r="G143" s="200">
        <v>1756316.78807</v>
      </c>
      <c r="H143" s="200">
        <v>2495165.6</v>
      </c>
      <c r="I143" s="200">
        <v>2172019.5</v>
      </c>
      <c r="J143" s="200">
        <v>2066612.9</v>
      </c>
      <c r="K143" s="200">
        <v>-105406.60000000009</v>
      </c>
    </row>
    <row r="144" spans="1:11">
      <c r="A144" s="201" t="s">
        <v>740</v>
      </c>
      <c r="B144" s="200">
        <v>700175.32621000009</v>
      </c>
      <c r="C144" s="200">
        <v>842563.78552999999</v>
      </c>
      <c r="D144" s="200">
        <v>1022332.94305</v>
      </c>
      <c r="E144" s="200">
        <v>1037999.40332</v>
      </c>
      <c r="F144" s="200">
        <v>1483109.6606400001</v>
      </c>
      <c r="G144" s="200">
        <v>1913225.6960100001</v>
      </c>
      <c r="H144" s="200">
        <v>2890925</v>
      </c>
      <c r="I144" s="200">
        <v>3384575.5</v>
      </c>
      <c r="J144" s="200">
        <v>2971614.1</v>
      </c>
      <c r="K144" s="200">
        <v>-412961.39999999991</v>
      </c>
    </row>
    <row r="145" spans="1:11">
      <c r="A145" s="201" t="s">
        <v>741</v>
      </c>
      <c r="B145" s="200">
        <v>1302524.6270000001</v>
      </c>
      <c r="C145" s="200">
        <v>1407277.95848</v>
      </c>
      <c r="D145" s="200">
        <v>775083.88214</v>
      </c>
      <c r="E145" s="200">
        <v>877534.19926999998</v>
      </c>
      <c r="F145" s="200">
        <v>850108.41012999997</v>
      </c>
      <c r="G145" s="200">
        <v>1500664.72878</v>
      </c>
      <c r="H145" s="200">
        <v>2177115.7000000002</v>
      </c>
      <c r="I145" s="200">
        <v>2441241.1</v>
      </c>
      <c r="J145" s="200">
        <v>2357915.9000000004</v>
      </c>
      <c r="K145" s="200">
        <v>-83325.199999999721</v>
      </c>
    </row>
    <row r="146" spans="1:11">
      <c r="A146" s="201" t="s">
        <v>742</v>
      </c>
      <c r="B146" s="200">
        <v>508775.42975999997</v>
      </c>
      <c r="C146" s="200">
        <v>543265.35472000006</v>
      </c>
      <c r="D146" s="200">
        <v>522840.98774999997</v>
      </c>
      <c r="E146" s="200">
        <v>483601.7635</v>
      </c>
      <c r="F146" s="200">
        <v>596775.62794000003</v>
      </c>
      <c r="G146" s="200">
        <v>923568.05805999995</v>
      </c>
      <c r="H146" s="200">
        <v>1532967.5</v>
      </c>
      <c r="I146" s="200">
        <v>1743056.4</v>
      </c>
      <c r="J146" s="200">
        <v>1631321.4000000001</v>
      </c>
      <c r="K146" s="200">
        <v>-111734.99999999977</v>
      </c>
    </row>
    <row r="147" spans="1:11">
      <c r="A147" s="201" t="s">
        <v>743</v>
      </c>
      <c r="B147" s="200">
        <v>0</v>
      </c>
      <c r="C147" s="200">
        <v>0</v>
      </c>
      <c r="D147" s="200">
        <v>48531779.875890002</v>
      </c>
      <c r="E147" s="200">
        <v>75896995.341550007</v>
      </c>
      <c r="F147" s="200">
        <v>126549985.66709</v>
      </c>
      <c r="G147" s="200">
        <v>206641588.88894001</v>
      </c>
      <c r="H147" s="200">
        <v>0</v>
      </c>
      <c r="I147" s="200">
        <v>0</v>
      </c>
      <c r="J147" s="200">
        <v>0</v>
      </c>
      <c r="K147" s="200">
        <v>0</v>
      </c>
    </row>
    <row r="148" spans="1:11">
      <c r="A148" s="201" t="s">
        <v>744</v>
      </c>
      <c r="B148" s="200">
        <v>1531941.4056199999</v>
      </c>
      <c r="C148" s="200">
        <v>1624435.2679400002</v>
      </c>
      <c r="D148" s="200">
        <v>1634284.5174500002</v>
      </c>
      <c r="E148" s="200">
        <v>1684201.32825</v>
      </c>
      <c r="F148" s="200">
        <v>2678418.1026399997</v>
      </c>
      <c r="G148" s="200">
        <v>3490796.2309499998</v>
      </c>
      <c r="H148" s="200">
        <v>5097250</v>
      </c>
      <c r="I148" s="200">
        <v>5475537.5</v>
      </c>
      <c r="J148" s="200">
        <v>5428283</v>
      </c>
      <c r="K148" s="200">
        <v>-47254.5</v>
      </c>
    </row>
    <row r="149" spans="1:11">
      <c r="A149" s="201" t="s">
        <v>745</v>
      </c>
      <c r="B149" s="200">
        <v>949415.97344000009</v>
      </c>
      <c r="C149" s="200">
        <v>1121622.0202500001</v>
      </c>
      <c r="D149" s="200">
        <v>1206711.0808599999</v>
      </c>
      <c r="E149" s="200">
        <v>1240639.6492099999</v>
      </c>
      <c r="F149" s="200">
        <v>1353399.6428800002</v>
      </c>
      <c r="G149" s="200">
        <v>2024201.48783</v>
      </c>
      <c r="H149" s="200">
        <v>3327495</v>
      </c>
      <c r="I149" s="200">
        <v>3874269.3</v>
      </c>
      <c r="J149" s="200">
        <v>5808926.0999999996</v>
      </c>
      <c r="K149" s="200">
        <v>1934656.7999999998</v>
      </c>
    </row>
    <row r="150" spans="1:11">
      <c r="A150" s="201" t="s">
        <v>746</v>
      </c>
      <c r="B150" s="200">
        <v>0</v>
      </c>
      <c r="C150" s="200">
        <v>0</v>
      </c>
      <c r="D150" s="200">
        <v>0</v>
      </c>
      <c r="E150" s="200">
        <v>0</v>
      </c>
      <c r="F150" s="200">
        <v>0</v>
      </c>
      <c r="G150" s="200">
        <v>0</v>
      </c>
      <c r="H150" s="200">
        <v>-22457400</v>
      </c>
      <c r="I150" s="200">
        <v>-22457400</v>
      </c>
      <c r="J150" s="200">
        <v>-22457400</v>
      </c>
      <c r="K150" s="200">
        <v>0</v>
      </c>
    </row>
    <row r="151" spans="1:11">
      <c r="A151" s="201" t="s">
        <v>747</v>
      </c>
      <c r="B151" s="200">
        <v>1940736.3657</v>
      </c>
      <c r="C151" s="200">
        <v>4617677.6363500003</v>
      </c>
      <c r="D151" s="200">
        <v>10449.13558</v>
      </c>
      <c r="E151" s="200">
        <v>0</v>
      </c>
      <c r="F151" s="200">
        <v>0</v>
      </c>
      <c r="G151" s="200">
        <v>0</v>
      </c>
      <c r="H151" s="200">
        <v>0</v>
      </c>
      <c r="I151" s="200">
        <v>0</v>
      </c>
      <c r="J151" s="200">
        <v>0</v>
      </c>
      <c r="K151" s="200">
        <v>0</v>
      </c>
    </row>
    <row r="152" spans="1:11">
      <c r="A152" s="201" t="s">
        <v>748</v>
      </c>
      <c r="B152" s="200">
        <v>390105.70532000001</v>
      </c>
      <c r="C152" s="200">
        <v>261486.78378</v>
      </c>
      <c r="D152" s="200">
        <v>233364.64259999999</v>
      </c>
      <c r="E152" s="200">
        <v>260477.56287999998</v>
      </c>
      <c r="F152" s="200">
        <v>306347.48486000003</v>
      </c>
      <c r="G152" s="200">
        <v>0</v>
      </c>
      <c r="H152" s="200">
        <v>0</v>
      </c>
      <c r="I152" s="200">
        <v>0</v>
      </c>
      <c r="J152" s="200">
        <v>0</v>
      </c>
      <c r="K152" s="200">
        <v>0</v>
      </c>
    </row>
    <row r="153" spans="1:11">
      <c r="A153" s="201" t="s">
        <v>749</v>
      </c>
      <c r="B153" s="200">
        <v>0</v>
      </c>
      <c r="C153" s="200">
        <v>0</v>
      </c>
      <c r="D153" s="200">
        <v>0</v>
      </c>
      <c r="E153" s="200">
        <v>0</v>
      </c>
      <c r="F153" s="200">
        <v>0</v>
      </c>
      <c r="G153" s="200">
        <v>0</v>
      </c>
      <c r="H153" s="200">
        <v>-58484700</v>
      </c>
      <c r="I153" s="200">
        <v>-58484700</v>
      </c>
      <c r="J153" s="200">
        <v>-58484700</v>
      </c>
      <c r="K153" s="200">
        <v>0</v>
      </c>
    </row>
    <row r="154" spans="1:11">
      <c r="A154" s="201" t="s">
        <v>750</v>
      </c>
      <c r="B154" s="200">
        <v>300000</v>
      </c>
      <c r="C154" s="200">
        <v>0</v>
      </c>
      <c r="D154" s="200">
        <v>0</v>
      </c>
      <c r="E154" s="200">
        <v>0</v>
      </c>
      <c r="F154" s="200">
        <v>0</v>
      </c>
      <c r="G154" s="200">
        <v>0</v>
      </c>
      <c r="H154" s="200">
        <v>0</v>
      </c>
      <c r="I154" s="200">
        <v>0</v>
      </c>
      <c r="J154" s="200">
        <v>0</v>
      </c>
      <c r="K154" s="200">
        <v>0</v>
      </c>
    </row>
    <row r="155" spans="1:11">
      <c r="A155" s="201" t="s">
        <v>751</v>
      </c>
      <c r="B155" s="200">
        <v>11602724.078</v>
      </c>
      <c r="C155" s="200">
        <v>9000000</v>
      </c>
      <c r="D155" s="200">
        <v>3750000</v>
      </c>
      <c r="E155" s="200">
        <v>6450000</v>
      </c>
      <c r="F155" s="200">
        <v>5217459</v>
      </c>
      <c r="G155" s="200">
        <v>5881200</v>
      </c>
      <c r="H155" s="200">
        <v>12969457.199999999</v>
      </c>
      <c r="I155" s="200">
        <v>11672511.5</v>
      </c>
      <c r="J155" s="200">
        <v>9572511.5</v>
      </c>
      <c r="K155" s="200">
        <v>-2100000</v>
      </c>
    </row>
    <row r="156" spans="1:11">
      <c r="A156" s="201" t="s">
        <v>752</v>
      </c>
      <c r="B156" s="200">
        <v>88555046.5</v>
      </c>
      <c r="C156" s="200">
        <v>138645540.70501</v>
      </c>
      <c r="D156" s="200">
        <v>153612789.38800001</v>
      </c>
      <c r="E156" s="200">
        <v>219181640.69999999</v>
      </c>
      <c r="F156" s="200">
        <v>224551307.50121999</v>
      </c>
      <c r="G156" s="200">
        <v>346760977.41299999</v>
      </c>
      <c r="H156" s="200">
        <v>0</v>
      </c>
      <c r="I156" s="200">
        <v>0</v>
      </c>
      <c r="J156" s="200">
        <v>0</v>
      </c>
      <c r="K156" s="200">
        <v>0</v>
      </c>
    </row>
    <row r="157" spans="1:11">
      <c r="A157" s="201" t="s">
        <v>753</v>
      </c>
      <c r="B157" s="200">
        <v>0</v>
      </c>
      <c r="C157" s="200">
        <v>0</v>
      </c>
      <c r="D157" s="200">
        <v>0</v>
      </c>
      <c r="E157" s="200">
        <v>0</v>
      </c>
      <c r="F157" s="200">
        <v>5000000</v>
      </c>
      <c r="G157" s="200">
        <v>0</v>
      </c>
      <c r="H157" s="200">
        <v>0</v>
      </c>
      <c r="I157" s="200">
        <v>0</v>
      </c>
      <c r="J157" s="200">
        <v>0</v>
      </c>
      <c r="K157" s="200">
        <v>0</v>
      </c>
    </row>
    <row r="158" spans="1:11">
      <c r="A158" s="201" t="s">
        <v>754</v>
      </c>
      <c r="B158" s="200">
        <v>4320580</v>
      </c>
      <c r="C158" s="200">
        <v>4485420.9791999999</v>
      </c>
      <c r="D158" s="200">
        <v>0</v>
      </c>
      <c r="E158" s="200">
        <v>0</v>
      </c>
      <c r="F158" s="200">
        <v>0</v>
      </c>
      <c r="G158" s="200">
        <v>0</v>
      </c>
      <c r="H158" s="200">
        <v>0</v>
      </c>
      <c r="I158" s="200">
        <v>0</v>
      </c>
      <c r="J158" s="200">
        <v>0</v>
      </c>
      <c r="K158" s="200">
        <v>0</v>
      </c>
    </row>
    <row r="159" spans="1:11">
      <c r="A159" s="201" t="s">
        <v>755</v>
      </c>
      <c r="B159" s="200">
        <v>0</v>
      </c>
      <c r="C159" s="200">
        <v>0</v>
      </c>
      <c r="D159" s="200">
        <v>0</v>
      </c>
      <c r="E159" s="200">
        <v>35483312.100000001</v>
      </c>
      <c r="F159" s="200">
        <v>0</v>
      </c>
      <c r="G159" s="200">
        <v>0</v>
      </c>
      <c r="H159" s="200">
        <v>0</v>
      </c>
      <c r="I159" s="200">
        <v>0</v>
      </c>
      <c r="J159" s="200">
        <v>0</v>
      </c>
      <c r="K159" s="200">
        <v>0</v>
      </c>
    </row>
    <row r="160" spans="1:11">
      <c r="A160" s="201" t="s">
        <v>756</v>
      </c>
      <c r="B160" s="200">
        <v>19626618.557080001</v>
      </c>
      <c r="C160" s="200">
        <v>0</v>
      </c>
      <c r="D160" s="200">
        <v>0</v>
      </c>
      <c r="E160" s="200">
        <v>0</v>
      </c>
      <c r="F160" s="200">
        <v>0</v>
      </c>
      <c r="G160" s="200">
        <v>0</v>
      </c>
      <c r="H160" s="200">
        <v>0</v>
      </c>
      <c r="I160" s="200">
        <v>0</v>
      </c>
      <c r="J160" s="200">
        <v>0</v>
      </c>
      <c r="K160" s="200">
        <v>0</v>
      </c>
    </row>
    <row r="161" spans="1:11">
      <c r="A161" s="201" t="s">
        <v>757</v>
      </c>
      <c r="B161" s="200">
        <v>5273710.6965299994</v>
      </c>
      <c r="C161" s="200">
        <v>4715674.5165600004</v>
      </c>
      <c r="D161" s="200">
        <v>11828499.361879999</v>
      </c>
      <c r="E161" s="200">
        <v>9325077.9231700003</v>
      </c>
      <c r="F161" s="200">
        <v>14992807.814129999</v>
      </c>
      <c r="G161" s="200">
        <v>7398004.7894799998</v>
      </c>
      <c r="H161" s="200">
        <v>0</v>
      </c>
      <c r="I161" s="200">
        <v>0</v>
      </c>
      <c r="J161" s="200">
        <v>0</v>
      </c>
      <c r="K161" s="200">
        <v>0</v>
      </c>
    </row>
    <row r="162" spans="1:11">
      <c r="A162" s="201" t="s">
        <v>758</v>
      </c>
      <c r="B162" s="200">
        <v>28955874.109999999</v>
      </c>
      <c r="C162" s="200">
        <v>0</v>
      </c>
      <c r="D162" s="200">
        <v>0</v>
      </c>
      <c r="E162" s="200">
        <v>0</v>
      </c>
      <c r="F162" s="200">
        <v>0</v>
      </c>
      <c r="G162" s="200">
        <v>0</v>
      </c>
      <c r="H162" s="200">
        <v>51320490.5</v>
      </c>
      <c r="I162" s="200">
        <v>0</v>
      </c>
      <c r="J162" s="200">
        <v>8007200</v>
      </c>
      <c r="K162" s="200">
        <v>8007200</v>
      </c>
    </row>
    <row r="163" spans="1:11">
      <c r="A163" s="201" t="s">
        <v>759</v>
      </c>
      <c r="B163" s="200">
        <v>2332482.1460799999</v>
      </c>
      <c r="C163" s="200">
        <v>0</v>
      </c>
      <c r="D163" s="200">
        <v>4953366.6591099994</v>
      </c>
      <c r="E163" s="200">
        <v>0</v>
      </c>
      <c r="F163" s="200">
        <v>0</v>
      </c>
      <c r="G163" s="200">
        <v>0</v>
      </c>
      <c r="H163" s="200">
        <v>0</v>
      </c>
      <c r="I163" s="200">
        <v>0</v>
      </c>
      <c r="J163" s="200">
        <v>0</v>
      </c>
      <c r="K163" s="200">
        <v>0</v>
      </c>
    </row>
    <row r="164" spans="1:11">
      <c r="A164" s="201" t="s">
        <v>760</v>
      </c>
      <c r="B164" s="200">
        <v>23378549.175840002</v>
      </c>
      <c r="C164" s="200">
        <v>0</v>
      </c>
      <c r="D164" s="200">
        <v>0</v>
      </c>
      <c r="E164" s="200">
        <v>0</v>
      </c>
      <c r="F164" s="200">
        <v>0</v>
      </c>
      <c r="G164" s="200">
        <v>0</v>
      </c>
      <c r="H164" s="200">
        <v>0</v>
      </c>
      <c r="I164" s="200">
        <v>0</v>
      </c>
      <c r="J164" s="200">
        <v>0</v>
      </c>
      <c r="K164" s="200">
        <v>0</v>
      </c>
    </row>
    <row r="165" spans="1:11">
      <c r="A165" s="201" t="s">
        <v>761</v>
      </c>
      <c r="B165" s="200">
        <v>429900</v>
      </c>
      <c r="C165" s="200">
        <v>374100</v>
      </c>
      <c r="D165" s="200">
        <v>190000</v>
      </c>
      <c r="E165" s="200">
        <v>415816</v>
      </c>
      <c r="F165" s="200">
        <v>0</v>
      </c>
      <c r="G165" s="200">
        <v>0</v>
      </c>
      <c r="H165" s="200">
        <v>0</v>
      </c>
      <c r="I165" s="200">
        <v>0</v>
      </c>
      <c r="J165" s="200">
        <v>0</v>
      </c>
      <c r="K165" s="200">
        <v>0</v>
      </c>
    </row>
    <row r="166" spans="1:11">
      <c r="A166" s="201" t="s">
        <v>762</v>
      </c>
      <c r="B166" s="200">
        <v>2272407.7474099998</v>
      </c>
      <c r="C166" s="200">
        <v>2652322.0378</v>
      </c>
      <c r="D166" s="200">
        <v>4152302.23006</v>
      </c>
      <c r="E166" s="200">
        <v>4004862.4558899999</v>
      </c>
      <c r="F166" s="200">
        <v>4317270.0863199998</v>
      </c>
      <c r="G166" s="200">
        <v>5165703.9267299995</v>
      </c>
      <c r="H166" s="200">
        <v>6779568.2999999998</v>
      </c>
      <c r="I166" s="200">
        <v>7198838.7000000002</v>
      </c>
      <c r="J166" s="200">
        <v>5990026.0999999996</v>
      </c>
      <c r="K166" s="200">
        <v>-1208812.6000000006</v>
      </c>
    </row>
    <row r="167" spans="1:11">
      <c r="A167" s="201" t="s">
        <v>763</v>
      </c>
      <c r="B167" s="200">
        <v>1776832.9</v>
      </c>
      <c r="C167" s="200">
        <v>0</v>
      </c>
      <c r="D167" s="200">
        <v>0</v>
      </c>
      <c r="E167" s="200">
        <v>0</v>
      </c>
      <c r="F167" s="200">
        <v>0</v>
      </c>
      <c r="G167" s="200">
        <v>0</v>
      </c>
      <c r="H167" s="200">
        <v>0</v>
      </c>
      <c r="I167" s="200">
        <v>0</v>
      </c>
      <c r="J167" s="200">
        <v>0</v>
      </c>
      <c r="K167" s="200">
        <v>0</v>
      </c>
    </row>
    <row r="168" spans="1:11">
      <c r="A168" s="201" t="s">
        <v>764</v>
      </c>
      <c r="B168" s="200">
        <v>0</v>
      </c>
      <c r="C168" s="200">
        <v>0</v>
      </c>
      <c r="D168" s="200">
        <v>6199640.7545400001</v>
      </c>
      <c r="E168" s="200">
        <v>0</v>
      </c>
      <c r="F168" s="200">
        <v>5075182.6104499996</v>
      </c>
      <c r="G168" s="200">
        <v>9873327.5092700012</v>
      </c>
      <c r="H168" s="200">
        <v>0</v>
      </c>
      <c r="I168" s="200">
        <v>0</v>
      </c>
      <c r="J168" s="200">
        <v>0</v>
      </c>
      <c r="K168" s="200">
        <v>0</v>
      </c>
    </row>
    <row r="169" spans="1:11">
      <c r="A169" s="201" t="s">
        <v>765</v>
      </c>
      <c r="B169" s="200">
        <v>-1724388.56546</v>
      </c>
      <c r="C169" s="200">
        <v>0</v>
      </c>
      <c r="D169" s="200">
        <v>0</v>
      </c>
      <c r="E169" s="200">
        <v>0</v>
      </c>
      <c r="F169" s="200">
        <v>0</v>
      </c>
      <c r="G169" s="200">
        <v>0</v>
      </c>
      <c r="H169" s="200">
        <v>0</v>
      </c>
      <c r="I169" s="200">
        <v>0</v>
      </c>
      <c r="J169" s="200">
        <v>0</v>
      </c>
      <c r="K169" s="200">
        <v>0</v>
      </c>
    </row>
    <row r="170" spans="1:11">
      <c r="A170" s="201" t="s">
        <v>766</v>
      </c>
      <c r="B170" s="200">
        <v>120000000</v>
      </c>
      <c r="C170" s="200">
        <v>111000000</v>
      </c>
      <c r="D170" s="200">
        <v>6410351.1349999998</v>
      </c>
      <c r="E170" s="200">
        <v>0</v>
      </c>
      <c r="F170" s="200">
        <v>0</v>
      </c>
      <c r="G170" s="200">
        <v>0</v>
      </c>
      <c r="H170" s="200">
        <v>0</v>
      </c>
      <c r="I170" s="200">
        <v>0</v>
      </c>
      <c r="J170" s="200">
        <v>0</v>
      </c>
      <c r="K170" s="200">
        <v>0</v>
      </c>
    </row>
    <row r="171" spans="1:11">
      <c r="A171" s="201" t="s">
        <v>767</v>
      </c>
      <c r="B171" s="200">
        <v>0</v>
      </c>
      <c r="C171" s="200">
        <v>0</v>
      </c>
      <c r="D171" s="200">
        <v>0</v>
      </c>
      <c r="E171" s="200">
        <v>2315117</v>
      </c>
      <c r="F171" s="200">
        <v>3805260.24</v>
      </c>
      <c r="G171" s="200">
        <v>0</v>
      </c>
      <c r="H171" s="200">
        <v>0</v>
      </c>
      <c r="I171" s="200">
        <v>0</v>
      </c>
      <c r="J171" s="200">
        <v>0</v>
      </c>
      <c r="K171" s="200">
        <v>0</v>
      </c>
    </row>
    <row r="172" spans="1:11">
      <c r="A172" s="201" t="s">
        <v>768</v>
      </c>
      <c r="B172" s="200">
        <v>2922579.57039</v>
      </c>
      <c r="C172" s="200">
        <v>3449331.11834</v>
      </c>
      <c r="D172" s="200">
        <v>5481837.3801199999</v>
      </c>
      <c r="E172" s="200">
        <v>6361213.52587</v>
      </c>
      <c r="F172" s="200">
        <v>3004410.2108899998</v>
      </c>
      <c r="G172" s="200">
        <v>2164345.46698</v>
      </c>
      <c r="H172" s="200">
        <v>3267223.8</v>
      </c>
      <c r="I172" s="200">
        <v>4936789</v>
      </c>
      <c r="J172" s="200">
        <v>3329643.7</v>
      </c>
      <c r="K172" s="200">
        <v>-1607145.2999999998</v>
      </c>
    </row>
    <row r="173" spans="1:11">
      <c r="A173" s="201" t="s">
        <v>769</v>
      </c>
      <c r="B173" s="200">
        <v>0</v>
      </c>
      <c r="C173" s="200">
        <v>0</v>
      </c>
      <c r="D173" s="200">
        <v>0</v>
      </c>
      <c r="E173" s="200">
        <v>0</v>
      </c>
      <c r="F173" s="200">
        <v>7028311.6334100002</v>
      </c>
      <c r="G173" s="200">
        <v>2347620.9900000002</v>
      </c>
      <c r="H173" s="200">
        <v>1748240.1</v>
      </c>
      <c r="I173" s="200">
        <v>1581300</v>
      </c>
      <c r="J173" s="200">
        <v>1581300</v>
      </c>
      <c r="K173" s="200">
        <v>0</v>
      </c>
    </row>
    <row r="174" spans="1:11">
      <c r="A174" s="201" t="s">
        <v>770</v>
      </c>
      <c r="B174" s="200">
        <v>904827.50008000003</v>
      </c>
      <c r="C174" s="200">
        <v>0</v>
      </c>
      <c r="D174" s="200">
        <v>0</v>
      </c>
      <c r="E174" s="200">
        <v>0</v>
      </c>
      <c r="F174" s="200">
        <v>0</v>
      </c>
      <c r="G174" s="200">
        <v>0</v>
      </c>
      <c r="H174" s="200">
        <v>677681</v>
      </c>
      <c r="I174" s="200">
        <v>0</v>
      </c>
      <c r="J174" s="200">
        <v>460700</v>
      </c>
      <c r="K174" s="200">
        <v>460700</v>
      </c>
    </row>
    <row r="175" spans="1:11">
      <c r="A175" s="201" t="s">
        <v>771</v>
      </c>
      <c r="B175" s="200">
        <v>0</v>
      </c>
      <c r="C175" s="200">
        <v>0</v>
      </c>
      <c r="D175" s="200">
        <v>29564682.637949999</v>
      </c>
      <c r="E175" s="200">
        <v>6585058.8443100005</v>
      </c>
      <c r="F175" s="200">
        <v>9857467.1054999996</v>
      </c>
      <c r="G175" s="200">
        <v>6739302.2138</v>
      </c>
      <c r="H175" s="200">
        <v>596495.80000000005</v>
      </c>
      <c r="I175" s="200">
        <v>0</v>
      </c>
      <c r="J175" s="200">
        <v>498707</v>
      </c>
      <c r="K175" s="200">
        <v>498707</v>
      </c>
    </row>
    <row r="176" spans="1:11">
      <c r="A176" s="201" t="s">
        <v>772</v>
      </c>
      <c r="B176" s="200">
        <v>2609733.4828499998</v>
      </c>
      <c r="C176" s="200">
        <v>5807124.3708800003</v>
      </c>
      <c r="D176" s="200">
        <v>7411094.90876</v>
      </c>
      <c r="E176" s="200">
        <v>6744704.4912399994</v>
      </c>
      <c r="F176" s="200">
        <v>7533040.4047799995</v>
      </c>
      <c r="G176" s="200">
        <v>4997121.9153100001</v>
      </c>
      <c r="H176" s="200">
        <v>0</v>
      </c>
      <c r="I176" s="200">
        <v>0</v>
      </c>
      <c r="J176" s="200">
        <v>0</v>
      </c>
      <c r="K176" s="200">
        <v>0</v>
      </c>
    </row>
    <row r="177" spans="1:11">
      <c r="A177" s="201" t="s">
        <v>773</v>
      </c>
      <c r="B177" s="200">
        <v>0</v>
      </c>
      <c r="C177" s="200">
        <v>0</v>
      </c>
      <c r="D177" s="200">
        <v>0</v>
      </c>
      <c r="E177" s="200">
        <v>0</v>
      </c>
      <c r="F177" s="200">
        <v>0</v>
      </c>
      <c r="G177" s="200">
        <v>0</v>
      </c>
      <c r="H177" s="200">
        <v>10000</v>
      </c>
      <c r="I177" s="200">
        <v>0</v>
      </c>
      <c r="J177" s="200">
        <v>0</v>
      </c>
      <c r="K177" s="200">
        <v>0</v>
      </c>
    </row>
    <row r="178" spans="1:11">
      <c r="A178" s="201" t="s">
        <v>774</v>
      </c>
      <c r="B178" s="200">
        <v>0</v>
      </c>
      <c r="C178" s="200">
        <v>0</v>
      </c>
      <c r="D178" s="200">
        <v>0</v>
      </c>
      <c r="E178" s="200">
        <v>0</v>
      </c>
      <c r="F178" s="200">
        <v>0</v>
      </c>
      <c r="G178" s="200">
        <v>31044915.993000001</v>
      </c>
      <c r="H178" s="200">
        <v>16000000</v>
      </c>
      <c r="I178" s="200">
        <v>20000000</v>
      </c>
      <c r="J178" s="200">
        <v>20000000</v>
      </c>
      <c r="K178" s="200">
        <v>0</v>
      </c>
    </row>
    <row r="179" spans="1:11">
      <c r="A179" s="201" t="s">
        <v>775</v>
      </c>
      <c r="B179" s="200">
        <v>-21192244.188140001</v>
      </c>
      <c r="C179" s="200">
        <v>-29563747.451759998</v>
      </c>
      <c r="D179" s="200">
        <v>-20841440.83439</v>
      </c>
      <c r="E179" s="200">
        <v>-1701745.8971099998</v>
      </c>
      <c r="F179" s="200">
        <v>-8989684.2253300007</v>
      </c>
      <c r="G179" s="200">
        <v>-5831600.1194399996</v>
      </c>
      <c r="H179" s="200">
        <v>-5931940</v>
      </c>
      <c r="I179" s="200">
        <v>-6163561.5999999996</v>
      </c>
      <c r="J179" s="200">
        <v>-6163561.5999999996</v>
      </c>
      <c r="K179" s="200">
        <v>0</v>
      </c>
    </row>
    <row r="180" spans="1:11">
      <c r="A180" s="201" t="s">
        <v>776</v>
      </c>
      <c r="B180" s="200">
        <v>6166593.3230400002</v>
      </c>
      <c r="C180" s="200">
        <v>0</v>
      </c>
      <c r="D180" s="200">
        <v>0</v>
      </c>
      <c r="E180" s="200">
        <v>0</v>
      </c>
      <c r="F180" s="200">
        <v>0</v>
      </c>
      <c r="G180" s="200">
        <v>0</v>
      </c>
      <c r="H180" s="200">
        <v>0</v>
      </c>
      <c r="I180" s="200">
        <v>0</v>
      </c>
      <c r="J180" s="200">
        <v>0</v>
      </c>
      <c r="K180" s="200">
        <v>0</v>
      </c>
    </row>
    <row r="181" spans="1:11">
      <c r="A181" s="201" t="s">
        <v>777</v>
      </c>
      <c r="B181" s="200">
        <v>0</v>
      </c>
      <c r="C181" s="200">
        <v>0</v>
      </c>
      <c r="D181" s="200">
        <v>0</v>
      </c>
      <c r="E181" s="200">
        <v>0</v>
      </c>
      <c r="F181" s="200">
        <v>0</v>
      </c>
      <c r="G181" s="200">
        <v>0</v>
      </c>
      <c r="H181" s="200">
        <v>4231392.0999999996</v>
      </c>
      <c r="I181" s="200">
        <v>4000000</v>
      </c>
      <c r="J181" s="200">
        <v>3185037.6</v>
      </c>
      <c r="K181" s="200">
        <v>-814962.39999999991</v>
      </c>
    </row>
    <row r="182" spans="1:11">
      <c r="A182" s="201" t="s">
        <v>778</v>
      </c>
      <c r="B182" s="200">
        <v>0</v>
      </c>
      <c r="C182" s="200">
        <v>2785615.8000500002</v>
      </c>
      <c r="D182" s="200">
        <v>20851253.77118</v>
      </c>
      <c r="E182" s="200">
        <v>0</v>
      </c>
      <c r="F182" s="200">
        <v>0</v>
      </c>
      <c r="G182" s="200">
        <v>0</v>
      </c>
      <c r="H182" s="200">
        <v>0</v>
      </c>
      <c r="I182" s="200">
        <v>0</v>
      </c>
      <c r="J182" s="200">
        <v>0</v>
      </c>
      <c r="K182" s="200">
        <v>0</v>
      </c>
    </row>
    <row r="183" spans="1:11">
      <c r="A183" s="201" t="s">
        <v>779</v>
      </c>
      <c r="B183" s="200">
        <v>0</v>
      </c>
      <c r="C183" s="200">
        <v>98475863.254820004</v>
      </c>
      <c r="D183" s="200">
        <v>0</v>
      </c>
      <c r="E183" s="200">
        <v>3872948.0170700001</v>
      </c>
      <c r="F183" s="200">
        <v>0</v>
      </c>
      <c r="G183" s="200">
        <v>0</v>
      </c>
      <c r="H183" s="200">
        <v>0</v>
      </c>
      <c r="I183" s="200">
        <v>0</v>
      </c>
      <c r="J183" s="200">
        <v>0</v>
      </c>
      <c r="K183" s="200">
        <v>0</v>
      </c>
    </row>
    <row r="184" spans="1:11">
      <c r="A184" s="201" t="s">
        <v>780</v>
      </c>
      <c r="B184" s="200">
        <v>0</v>
      </c>
      <c r="C184" s="200">
        <v>0</v>
      </c>
      <c r="D184" s="200">
        <v>10722248.032569999</v>
      </c>
      <c r="E184" s="200">
        <v>0</v>
      </c>
      <c r="F184" s="200">
        <v>0</v>
      </c>
      <c r="G184" s="200">
        <v>0</v>
      </c>
      <c r="H184" s="200">
        <v>0</v>
      </c>
      <c r="I184" s="200">
        <v>0</v>
      </c>
      <c r="J184" s="200">
        <v>0</v>
      </c>
      <c r="K184" s="200">
        <v>0</v>
      </c>
    </row>
    <row r="185" spans="1:11">
      <c r="A185" s="201" t="s">
        <v>781</v>
      </c>
      <c r="B185" s="200">
        <v>0</v>
      </c>
      <c r="C185" s="200">
        <v>12764262.064680001</v>
      </c>
      <c r="D185" s="200">
        <v>5793593.4422399998</v>
      </c>
      <c r="E185" s="200">
        <v>0</v>
      </c>
      <c r="F185" s="200">
        <v>0</v>
      </c>
      <c r="G185" s="200">
        <v>0</v>
      </c>
      <c r="H185" s="200">
        <v>0</v>
      </c>
      <c r="I185" s="200">
        <v>0</v>
      </c>
      <c r="J185" s="200">
        <v>0</v>
      </c>
      <c r="K185" s="200">
        <v>0</v>
      </c>
    </row>
    <row r="186" spans="1:11">
      <c r="A186" s="201" t="s">
        <v>782</v>
      </c>
      <c r="B186" s="200">
        <v>0</v>
      </c>
      <c r="C186" s="200">
        <v>20106889.353569999</v>
      </c>
      <c r="D186" s="200">
        <v>0</v>
      </c>
      <c r="E186" s="200">
        <v>0</v>
      </c>
      <c r="F186" s="200">
        <v>0</v>
      </c>
      <c r="G186" s="200">
        <v>0</v>
      </c>
      <c r="H186" s="200">
        <v>0</v>
      </c>
      <c r="I186" s="200">
        <v>0</v>
      </c>
      <c r="J186" s="200">
        <v>0</v>
      </c>
      <c r="K186" s="200">
        <v>0</v>
      </c>
    </row>
    <row r="187" spans="1:11">
      <c r="A187" s="201" t="s">
        <v>783</v>
      </c>
      <c r="B187" s="200">
        <v>0</v>
      </c>
      <c r="C187" s="200">
        <v>4465426.4902799996</v>
      </c>
      <c r="D187" s="200">
        <v>7837633.1152100004</v>
      </c>
      <c r="E187" s="200">
        <v>6430868.5846600002</v>
      </c>
      <c r="F187" s="200">
        <v>4374652.2296000002</v>
      </c>
      <c r="G187" s="200">
        <v>4582511.33849</v>
      </c>
      <c r="H187" s="200">
        <v>0</v>
      </c>
      <c r="I187" s="200">
        <v>0</v>
      </c>
      <c r="J187" s="200">
        <v>0</v>
      </c>
      <c r="K187" s="200">
        <v>0</v>
      </c>
    </row>
    <row r="188" spans="1:11">
      <c r="A188" s="201" t="s">
        <v>784</v>
      </c>
      <c r="B188" s="200">
        <v>0</v>
      </c>
      <c r="C188" s="200">
        <v>48821755.057860002</v>
      </c>
      <c r="D188" s="200">
        <v>1743348.25667</v>
      </c>
      <c r="E188" s="200">
        <v>4312591.4866800001</v>
      </c>
      <c r="F188" s="200">
        <v>26202369.567230001</v>
      </c>
      <c r="G188" s="200">
        <v>0</v>
      </c>
      <c r="H188" s="200">
        <v>0</v>
      </c>
      <c r="I188" s="200">
        <v>0</v>
      </c>
      <c r="J188" s="200">
        <v>0</v>
      </c>
      <c r="K188" s="200">
        <v>0</v>
      </c>
    </row>
    <row r="189" spans="1:11">
      <c r="A189" s="201" t="s">
        <v>785</v>
      </c>
      <c r="B189" s="200">
        <v>0</v>
      </c>
      <c r="C189" s="200">
        <v>0</v>
      </c>
      <c r="D189" s="200">
        <v>10634001.406570001</v>
      </c>
      <c r="E189" s="200">
        <v>2405648.6678800001</v>
      </c>
      <c r="F189" s="200">
        <v>0</v>
      </c>
      <c r="G189" s="200">
        <v>12307447.62267</v>
      </c>
      <c r="H189" s="200">
        <v>8700000</v>
      </c>
      <c r="I189" s="200">
        <v>10512200</v>
      </c>
      <c r="J189" s="200">
        <v>10512200</v>
      </c>
      <c r="K189" s="200">
        <v>0</v>
      </c>
    </row>
    <row r="190" spans="1:11">
      <c r="A190" s="201" t="s">
        <v>786</v>
      </c>
      <c r="B190" s="200">
        <v>0</v>
      </c>
      <c r="C190" s="200">
        <v>0</v>
      </c>
      <c r="D190" s="200">
        <v>0</v>
      </c>
      <c r="E190" s="200">
        <v>0</v>
      </c>
      <c r="F190" s="200">
        <v>549185.71152000001</v>
      </c>
      <c r="G190" s="200">
        <v>0</v>
      </c>
      <c r="H190" s="200">
        <v>0</v>
      </c>
      <c r="I190" s="200">
        <v>0</v>
      </c>
      <c r="J190" s="200">
        <v>0</v>
      </c>
      <c r="K190" s="200">
        <v>0</v>
      </c>
    </row>
    <row r="191" spans="1:11">
      <c r="A191" s="201" t="s">
        <v>787</v>
      </c>
      <c r="B191" s="200">
        <v>0</v>
      </c>
      <c r="C191" s="200">
        <v>5030373.2056400003</v>
      </c>
      <c r="D191" s="200">
        <v>8868806.8479800001</v>
      </c>
      <c r="E191" s="200">
        <v>2867716.4178000004</v>
      </c>
      <c r="F191" s="200">
        <v>0</v>
      </c>
      <c r="G191" s="200">
        <v>0</v>
      </c>
      <c r="H191" s="200">
        <v>0</v>
      </c>
      <c r="I191" s="200">
        <v>0</v>
      </c>
      <c r="J191" s="200">
        <v>0</v>
      </c>
      <c r="K191" s="200">
        <v>0</v>
      </c>
    </row>
    <row r="192" spans="1:11">
      <c r="A192" s="201" t="s">
        <v>788</v>
      </c>
      <c r="B192" s="200">
        <v>0</v>
      </c>
      <c r="C192" s="200">
        <v>235088.64814999999</v>
      </c>
      <c r="D192" s="200">
        <v>6340.0711500000007</v>
      </c>
      <c r="E192" s="200">
        <v>0</v>
      </c>
      <c r="F192" s="200">
        <v>0</v>
      </c>
      <c r="G192" s="200">
        <v>0</v>
      </c>
      <c r="H192" s="200">
        <v>0</v>
      </c>
      <c r="I192" s="200">
        <v>0</v>
      </c>
      <c r="J192" s="200">
        <v>0</v>
      </c>
      <c r="K192" s="200">
        <v>0</v>
      </c>
    </row>
    <row r="193" spans="1:11">
      <c r="A193" s="201" t="s">
        <v>789</v>
      </c>
      <c r="B193" s="200">
        <v>0</v>
      </c>
      <c r="C193" s="200">
        <v>69118447.485460013</v>
      </c>
      <c r="D193" s="200">
        <v>56441691.54411</v>
      </c>
      <c r="E193" s="200">
        <v>53267905.883150004</v>
      </c>
      <c r="F193" s="200">
        <v>81161703.112489998</v>
      </c>
      <c r="G193" s="200">
        <v>0</v>
      </c>
      <c r="H193" s="200">
        <v>0</v>
      </c>
      <c r="I193" s="200">
        <v>0</v>
      </c>
      <c r="J193" s="200">
        <v>930800</v>
      </c>
      <c r="K193" s="200">
        <v>930800</v>
      </c>
    </row>
    <row r="194" spans="1:11">
      <c r="A194" s="201" t="s">
        <v>790</v>
      </c>
      <c r="B194" s="200">
        <v>0</v>
      </c>
      <c r="C194" s="200">
        <v>0</v>
      </c>
      <c r="D194" s="200">
        <v>0</v>
      </c>
      <c r="E194" s="200">
        <v>0</v>
      </c>
      <c r="F194" s="200">
        <v>0</v>
      </c>
      <c r="G194" s="200">
        <v>0</v>
      </c>
      <c r="H194" s="200">
        <v>1000</v>
      </c>
      <c r="I194" s="200">
        <v>1200000</v>
      </c>
      <c r="J194" s="200">
        <v>1200000</v>
      </c>
      <c r="K194" s="200">
        <v>0</v>
      </c>
    </row>
    <row r="195" spans="1:11">
      <c r="A195" s="201" t="s">
        <v>791</v>
      </c>
      <c r="B195" s="200">
        <v>0</v>
      </c>
      <c r="C195" s="200">
        <v>3972311.52892</v>
      </c>
      <c r="D195" s="200">
        <v>8301131.6671700003</v>
      </c>
      <c r="E195" s="200">
        <v>6324620.0787800001</v>
      </c>
      <c r="F195" s="200">
        <v>3910821.9340900001</v>
      </c>
      <c r="G195" s="200">
        <v>0</v>
      </c>
      <c r="H195" s="200">
        <v>0</v>
      </c>
      <c r="I195" s="200">
        <v>0</v>
      </c>
      <c r="J195" s="200">
        <v>0</v>
      </c>
      <c r="K195" s="200">
        <v>0</v>
      </c>
    </row>
    <row r="196" spans="1:11">
      <c r="A196" s="201" t="s">
        <v>792</v>
      </c>
      <c r="B196" s="200">
        <v>0</v>
      </c>
      <c r="C196" s="200">
        <v>0</v>
      </c>
      <c r="D196" s="200">
        <v>0</v>
      </c>
      <c r="E196" s="200">
        <v>0</v>
      </c>
      <c r="F196" s="200">
        <v>0</v>
      </c>
      <c r="G196" s="200">
        <v>0</v>
      </c>
      <c r="H196" s="200">
        <v>354000</v>
      </c>
      <c r="I196" s="200">
        <v>0</v>
      </c>
      <c r="J196" s="200">
        <v>0</v>
      </c>
      <c r="K196" s="200">
        <v>0</v>
      </c>
    </row>
    <row r="197" spans="1:11">
      <c r="A197" s="201" t="s">
        <v>793</v>
      </c>
      <c r="B197" s="200">
        <v>0</v>
      </c>
      <c r="C197" s="200">
        <v>0</v>
      </c>
      <c r="D197" s="200">
        <v>11902147.805799998</v>
      </c>
      <c r="E197" s="200">
        <v>0</v>
      </c>
      <c r="F197" s="200">
        <v>0</v>
      </c>
      <c r="G197" s="200">
        <v>0</v>
      </c>
      <c r="H197" s="200">
        <v>0</v>
      </c>
      <c r="I197" s="200">
        <v>0</v>
      </c>
      <c r="J197" s="200">
        <v>0</v>
      </c>
      <c r="K197" s="200">
        <v>0</v>
      </c>
    </row>
    <row r="198" spans="1:11">
      <c r="A198" s="201" t="s">
        <v>794</v>
      </c>
      <c r="B198" s="200">
        <v>0</v>
      </c>
      <c r="C198" s="200">
        <v>17074967.095419999</v>
      </c>
      <c r="D198" s="200">
        <v>11833686.259</v>
      </c>
      <c r="E198" s="200">
        <v>4498254.5999999996</v>
      </c>
      <c r="F198" s="200">
        <v>0</v>
      </c>
      <c r="G198" s="200">
        <v>22597524.399999999</v>
      </c>
      <c r="H198" s="200">
        <v>0</v>
      </c>
      <c r="I198" s="200">
        <v>0</v>
      </c>
      <c r="J198" s="200">
        <v>0</v>
      </c>
      <c r="K198" s="200">
        <v>0</v>
      </c>
    </row>
    <row r="199" spans="1:11">
      <c r="A199" s="201" t="s">
        <v>795</v>
      </c>
      <c r="B199" s="200">
        <v>0</v>
      </c>
      <c r="C199" s="200">
        <v>26538908.389310002</v>
      </c>
      <c r="D199" s="200">
        <v>19132453.125250001</v>
      </c>
      <c r="E199" s="200">
        <v>11476243.462169999</v>
      </c>
      <c r="F199" s="200">
        <v>10709161.30366</v>
      </c>
      <c r="G199" s="200">
        <v>0</v>
      </c>
      <c r="H199" s="200">
        <v>0</v>
      </c>
      <c r="I199" s="200">
        <v>0</v>
      </c>
      <c r="J199" s="200">
        <v>0</v>
      </c>
      <c r="K199" s="200">
        <v>0</v>
      </c>
    </row>
    <row r="200" spans="1:11">
      <c r="A200" s="201" t="s">
        <v>796</v>
      </c>
      <c r="B200" s="200">
        <v>0</v>
      </c>
      <c r="C200" s="200">
        <v>1938218.21692</v>
      </c>
      <c r="D200" s="200">
        <v>0</v>
      </c>
      <c r="E200" s="200">
        <v>0</v>
      </c>
      <c r="F200" s="200">
        <v>0</v>
      </c>
      <c r="G200" s="200">
        <v>0</v>
      </c>
      <c r="H200" s="200">
        <v>0</v>
      </c>
      <c r="I200" s="200">
        <v>0</v>
      </c>
      <c r="J200" s="200">
        <v>0</v>
      </c>
      <c r="K200" s="200">
        <v>0</v>
      </c>
    </row>
    <row r="201" spans="1:11">
      <c r="A201" s="201" t="s">
        <v>797</v>
      </c>
      <c r="B201" s="200">
        <v>0</v>
      </c>
      <c r="C201" s="200">
        <v>11257607.856209999</v>
      </c>
      <c r="D201" s="200">
        <v>15345925.334379999</v>
      </c>
      <c r="E201" s="200">
        <v>10015385.82234</v>
      </c>
      <c r="F201" s="200">
        <v>9469023.5839300007</v>
      </c>
      <c r="G201" s="200">
        <v>7320636.83084</v>
      </c>
      <c r="H201" s="200">
        <v>0</v>
      </c>
      <c r="I201" s="200">
        <v>0</v>
      </c>
      <c r="J201" s="200">
        <v>0</v>
      </c>
      <c r="K201" s="200">
        <v>0</v>
      </c>
    </row>
    <row r="202" spans="1:11">
      <c r="A202" s="201" t="s">
        <v>798</v>
      </c>
      <c r="B202" s="200">
        <v>0</v>
      </c>
      <c r="C202" s="200">
        <v>85844427.437550008</v>
      </c>
      <c r="D202" s="200">
        <v>60374892.037409998</v>
      </c>
      <c r="E202" s="200">
        <v>0</v>
      </c>
      <c r="F202" s="200">
        <v>0</v>
      </c>
      <c r="G202" s="200">
        <v>0</v>
      </c>
      <c r="H202" s="200">
        <v>0</v>
      </c>
      <c r="I202" s="200">
        <v>0</v>
      </c>
      <c r="J202" s="200">
        <v>0</v>
      </c>
      <c r="K202" s="200">
        <v>0</v>
      </c>
    </row>
    <row r="203" spans="1:11">
      <c r="A203" s="201" t="s">
        <v>799</v>
      </c>
      <c r="B203" s="200">
        <v>0</v>
      </c>
      <c r="C203" s="200">
        <v>83580</v>
      </c>
      <c r="D203" s="200">
        <v>0</v>
      </c>
      <c r="E203" s="200">
        <v>0</v>
      </c>
      <c r="F203" s="200">
        <v>0</v>
      </c>
      <c r="G203" s="200">
        <v>0</v>
      </c>
      <c r="H203" s="200">
        <v>0</v>
      </c>
      <c r="I203" s="200">
        <v>0</v>
      </c>
      <c r="J203" s="200">
        <v>0</v>
      </c>
      <c r="K203" s="200">
        <v>0</v>
      </c>
    </row>
    <row r="204" spans="1:11">
      <c r="A204" s="201" t="s">
        <v>800</v>
      </c>
      <c r="B204" s="200">
        <v>0</v>
      </c>
      <c r="C204" s="200">
        <v>6595178.8757299995</v>
      </c>
      <c r="D204" s="200">
        <v>0</v>
      </c>
      <c r="E204" s="200">
        <v>0</v>
      </c>
      <c r="F204" s="200">
        <v>0</v>
      </c>
      <c r="G204" s="200">
        <v>0</v>
      </c>
      <c r="H204" s="200">
        <v>0</v>
      </c>
      <c r="I204" s="200">
        <v>0</v>
      </c>
      <c r="J204" s="200">
        <v>0</v>
      </c>
      <c r="K204" s="200">
        <v>0</v>
      </c>
    </row>
    <row r="205" spans="1:11">
      <c r="A205" s="201" t="s">
        <v>801</v>
      </c>
      <c r="B205" s="200">
        <v>0</v>
      </c>
      <c r="C205" s="200">
        <v>15944650.388660001</v>
      </c>
      <c r="D205" s="200">
        <v>0</v>
      </c>
      <c r="E205" s="200">
        <v>6928428.6767600002</v>
      </c>
      <c r="F205" s="200">
        <v>0</v>
      </c>
      <c r="G205" s="200">
        <v>0</v>
      </c>
      <c r="H205" s="200">
        <v>0</v>
      </c>
      <c r="I205" s="200">
        <v>0</v>
      </c>
      <c r="J205" s="200">
        <v>0</v>
      </c>
      <c r="K205" s="200">
        <v>0</v>
      </c>
    </row>
    <row r="206" spans="1:11">
      <c r="A206" s="201" t="s">
        <v>802</v>
      </c>
      <c r="B206" s="200">
        <v>0</v>
      </c>
      <c r="C206" s="200">
        <v>31763613.147319999</v>
      </c>
      <c r="D206" s="200">
        <v>0</v>
      </c>
      <c r="E206" s="200">
        <v>0</v>
      </c>
      <c r="F206" s="200">
        <v>4199413.4953300003</v>
      </c>
      <c r="G206" s="200">
        <v>0</v>
      </c>
      <c r="H206" s="200">
        <v>0</v>
      </c>
      <c r="I206" s="200">
        <v>0</v>
      </c>
      <c r="J206" s="200">
        <v>0</v>
      </c>
      <c r="K206" s="200">
        <v>0</v>
      </c>
    </row>
    <row r="207" spans="1:11">
      <c r="A207" s="201" t="s">
        <v>803</v>
      </c>
      <c r="B207" s="200">
        <v>0</v>
      </c>
      <c r="C207" s="200">
        <v>0</v>
      </c>
      <c r="D207" s="200">
        <v>6362479.6697399998</v>
      </c>
      <c r="E207" s="200">
        <v>0</v>
      </c>
      <c r="F207" s="200">
        <v>3039472.8538299999</v>
      </c>
      <c r="G207" s="200">
        <v>7385985.3086099997</v>
      </c>
      <c r="H207" s="200">
        <v>0</v>
      </c>
      <c r="I207" s="200">
        <v>0</v>
      </c>
      <c r="J207" s="200">
        <v>0</v>
      </c>
      <c r="K207" s="200">
        <v>0</v>
      </c>
    </row>
    <row r="208" spans="1:11">
      <c r="A208" s="201" t="s">
        <v>804</v>
      </c>
      <c r="B208" s="200">
        <v>0</v>
      </c>
      <c r="C208" s="200">
        <v>0</v>
      </c>
      <c r="D208" s="200">
        <v>3594430.12457</v>
      </c>
      <c r="E208" s="200">
        <v>0</v>
      </c>
      <c r="F208" s="200">
        <v>3807931.1292500002</v>
      </c>
      <c r="G208" s="200">
        <v>1482404.7992100001</v>
      </c>
      <c r="H208" s="200">
        <v>265640</v>
      </c>
      <c r="I208" s="200">
        <v>0</v>
      </c>
      <c r="J208" s="200">
        <v>348480</v>
      </c>
      <c r="K208" s="200">
        <v>348480</v>
      </c>
    </row>
    <row r="209" spans="1:11">
      <c r="A209" s="201" t="s">
        <v>805</v>
      </c>
      <c r="B209" s="200">
        <v>0</v>
      </c>
      <c r="C209" s="200">
        <v>0</v>
      </c>
      <c r="D209" s="200">
        <v>0</v>
      </c>
      <c r="E209" s="200">
        <v>0</v>
      </c>
      <c r="F209" s="200">
        <v>0</v>
      </c>
      <c r="G209" s="200">
        <v>0</v>
      </c>
      <c r="H209" s="200">
        <v>10000</v>
      </c>
      <c r="I209" s="200">
        <v>10000</v>
      </c>
      <c r="J209" s="200">
        <v>10000</v>
      </c>
      <c r="K209" s="200">
        <v>0</v>
      </c>
    </row>
    <row r="210" spans="1:11">
      <c r="A210" s="201" t="s">
        <v>806</v>
      </c>
      <c r="B210" s="200">
        <v>0</v>
      </c>
      <c r="C210" s="200">
        <v>39016626.796769999</v>
      </c>
      <c r="D210" s="200">
        <v>0</v>
      </c>
      <c r="E210" s="200">
        <v>0</v>
      </c>
      <c r="F210" s="200">
        <v>0</v>
      </c>
      <c r="G210" s="200">
        <v>0</v>
      </c>
      <c r="H210" s="200">
        <v>0</v>
      </c>
      <c r="I210" s="200">
        <v>0</v>
      </c>
      <c r="J210" s="200">
        <v>0</v>
      </c>
      <c r="K210" s="200">
        <v>0</v>
      </c>
    </row>
    <row r="211" spans="1:11">
      <c r="A211" s="201" t="s">
        <v>807</v>
      </c>
      <c r="B211" s="200">
        <v>0</v>
      </c>
      <c r="C211" s="200">
        <v>0</v>
      </c>
      <c r="D211" s="200">
        <v>1883511.784</v>
      </c>
      <c r="E211" s="200">
        <v>3170254.28119</v>
      </c>
      <c r="F211" s="200">
        <v>0</v>
      </c>
      <c r="G211" s="200">
        <v>0</v>
      </c>
      <c r="H211" s="200">
        <v>0</v>
      </c>
      <c r="I211" s="200">
        <v>0</v>
      </c>
      <c r="J211" s="200">
        <v>0</v>
      </c>
      <c r="K211" s="200">
        <v>0</v>
      </c>
    </row>
    <row r="212" spans="1:11">
      <c r="A212" s="201" t="s">
        <v>808</v>
      </c>
      <c r="B212" s="200">
        <v>0</v>
      </c>
      <c r="C212" s="200">
        <v>0</v>
      </c>
      <c r="D212" s="200">
        <v>0</v>
      </c>
      <c r="E212" s="200">
        <v>0</v>
      </c>
      <c r="F212" s="200">
        <v>355006.67330000002</v>
      </c>
      <c r="G212" s="200">
        <v>0</v>
      </c>
      <c r="H212" s="200">
        <v>604800</v>
      </c>
      <c r="I212" s="200">
        <v>15000000</v>
      </c>
      <c r="J212" s="200">
        <v>15000000</v>
      </c>
      <c r="K212" s="200">
        <v>0</v>
      </c>
    </row>
    <row r="213" spans="1:11">
      <c r="A213" s="201" t="s">
        <v>809</v>
      </c>
      <c r="B213" s="200">
        <v>0</v>
      </c>
      <c r="C213" s="200">
        <v>0</v>
      </c>
      <c r="D213" s="200">
        <v>0</v>
      </c>
      <c r="E213" s="200">
        <v>0</v>
      </c>
      <c r="F213" s="200">
        <v>0</v>
      </c>
      <c r="G213" s="200">
        <v>0</v>
      </c>
      <c r="H213" s="200">
        <v>934810</v>
      </c>
      <c r="I213" s="200">
        <v>0</v>
      </c>
      <c r="J213" s="200">
        <v>81200</v>
      </c>
      <c r="K213" s="200">
        <v>81200</v>
      </c>
    </row>
    <row r="214" spans="1:11">
      <c r="A214" s="201" t="s">
        <v>810</v>
      </c>
      <c r="B214" s="200">
        <v>0</v>
      </c>
      <c r="C214" s="200">
        <v>88965440.675170004</v>
      </c>
      <c r="D214" s="200">
        <v>20859365.523959998</v>
      </c>
      <c r="E214" s="200">
        <v>15516243.51977</v>
      </c>
      <c r="F214" s="200">
        <v>0</v>
      </c>
      <c r="G214" s="200">
        <v>0</v>
      </c>
      <c r="H214" s="200">
        <v>0</v>
      </c>
      <c r="I214" s="200">
        <v>0</v>
      </c>
      <c r="J214" s="200">
        <v>0</v>
      </c>
      <c r="K214" s="200">
        <v>0</v>
      </c>
    </row>
    <row r="215" spans="1:11">
      <c r="A215" s="201" t="s">
        <v>811</v>
      </c>
      <c r="B215" s="200">
        <v>0</v>
      </c>
      <c r="C215" s="200">
        <v>0</v>
      </c>
      <c r="D215" s="200">
        <v>6214121.96031</v>
      </c>
      <c r="E215" s="200">
        <v>901516.59684999997</v>
      </c>
      <c r="F215" s="200">
        <v>1497417.9614000001</v>
      </c>
      <c r="G215" s="200">
        <v>2954241.3199100001</v>
      </c>
      <c r="H215" s="200">
        <v>69000</v>
      </c>
      <c r="I215" s="200">
        <v>0</v>
      </c>
      <c r="J215" s="200">
        <v>0</v>
      </c>
      <c r="K215" s="200">
        <v>0</v>
      </c>
    </row>
    <row r="216" spans="1:11">
      <c r="A216" s="201" t="s">
        <v>812</v>
      </c>
      <c r="B216" s="200">
        <v>0</v>
      </c>
      <c r="C216" s="200">
        <v>33390584.324999999</v>
      </c>
      <c r="D216" s="200">
        <v>28433452.495250002</v>
      </c>
      <c r="E216" s="200">
        <v>28042712.18</v>
      </c>
      <c r="F216" s="200">
        <v>7769348.6150000002</v>
      </c>
      <c r="G216" s="200">
        <v>0</v>
      </c>
      <c r="H216" s="200">
        <v>0</v>
      </c>
      <c r="I216" s="200">
        <v>0</v>
      </c>
      <c r="J216" s="200">
        <v>0</v>
      </c>
      <c r="K216" s="200">
        <v>0</v>
      </c>
    </row>
    <row r="217" spans="1:11">
      <c r="A217" s="201" t="s">
        <v>813</v>
      </c>
      <c r="B217" s="200">
        <v>0</v>
      </c>
      <c r="C217" s="200">
        <v>5537308.2154999999</v>
      </c>
      <c r="D217" s="200">
        <v>3194286.9304800001</v>
      </c>
      <c r="E217" s="200">
        <v>0</v>
      </c>
      <c r="F217" s="200">
        <v>0</v>
      </c>
      <c r="G217" s="200">
        <v>0</v>
      </c>
      <c r="H217" s="200">
        <v>60306323.700000003</v>
      </c>
      <c r="I217" s="200">
        <v>40000000</v>
      </c>
      <c r="J217" s="200">
        <v>13050000</v>
      </c>
      <c r="K217" s="200">
        <v>-26950000</v>
      </c>
    </row>
    <row r="218" spans="1:11">
      <c r="A218" s="201" t="s">
        <v>814</v>
      </c>
      <c r="B218" s="200">
        <v>0</v>
      </c>
      <c r="C218" s="200">
        <v>930772.15500000003</v>
      </c>
      <c r="D218" s="200">
        <v>186320.48749999999</v>
      </c>
      <c r="E218" s="200">
        <v>0</v>
      </c>
      <c r="F218" s="200">
        <v>0</v>
      </c>
      <c r="G218" s="200">
        <v>0</v>
      </c>
      <c r="H218" s="200">
        <v>0</v>
      </c>
      <c r="I218" s="200">
        <v>0</v>
      </c>
      <c r="J218" s="200">
        <v>0</v>
      </c>
      <c r="K218" s="200">
        <v>0</v>
      </c>
    </row>
    <row r="219" spans="1:11">
      <c r="A219" s="201" t="s">
        <v>815</v>
      </c>
      <c r="B219" s="200">
        <v>0</v>
      </c>
      <c r="C219" s="200">
        <v>0</v>
      </c>
      <c r="D219" s="200">
        <v>0</v>
      </c>
      <c r="E219" s="200">
        <v>0</v>
      </c>
      <c r="F219" s="200">
        <v>0</v>
      </c>
      <c r="G219" s="200">
        <v>0</v>
      </c>
      <c r="H219" s="200">
        <v>10000</v>
      </c>
      <c r="I219" s="200">
        <v>0</v>
      </c>
      <c r="J219" s="200">
        <v>0</v>
      </c>
      <c r="K219" s="200">
        <v>0</v>
      </c>
    </row>
    <row r="220" spans="1:11">
      <c r="A220" s="201" t="s">
        <v>624</v>
      </c>
      <c r="B220" s="200">
        <v>0</v>
      </c>
      <c r="C220" s="200">
        <v>2393059.4850599999</v>
      </c>
      <c r="D220" s="200">
        <v>1399060.5322100001</v>
      </c>
      <c r="E220" s="200">
        <v>852794.79067999998</v>
      </c>
      <c r="F220" s="200">
        <v>0</v>
      </c>
      <c r="G220" s="200">
        <v>0</v>
      </c>
      <c r="H220" s="200">
        <v>0</v>
      </c>
      <c r="I220" s="200">
        <v>0</v>
      </c>
      <c r="J220" s="200">
        <v>0</v>
      </c>
      <c r="K220" s="200">
        <v>0</v>
      </c>
    </row>
    <row r="221" spans="1:11">
      <c r="A221" s="201" t="s">
        <v>816</v>
      </c>
      <c r="B221" s="200">
        <v>0</v>
      </c>
      <c r="C221" s="200">
        <v>131618.97131999998</v>
      </c>
      <c r="D221" s="200">
        <v>0</v>
      </c>
      <c r="E221" s="200">
        <v>0</v>
      </c>
      <c r="F221" s="200">
        <v>0</v>
      </c>
      <c r="G221" s="200">
        <v>0</v>
      </c>
      <c r="H221" s="200">
        <v>0</v>
      </c>
      <c r="I221" s="200">
        <v>0</v>
      </c>
      <c r="J221" s="200">
        <v>0</v>
      </c>
      <c r="K221" s="200">
        <v>0</v>
      </c>
    </row>
    <row r="222" spans="1:11">
      <c r="A222" s="201" t="s">
        <v>817</v>
      </c>
      <c r="B222" s="200">
        <v>0</v>
      </c>
      <c r="C222" s="200">
        <v>43098973.938780002</v>
      </c>
      <c r="D222" s="200">
        <v>8413406.5202700011</v>
      </c>
      <c r="E222" s="200">
        <v>0</v>
      </c>
      <c r="F222" s="200">
        <v>0</v>
      </c>
      <c r="G222" s="200">
        <v>0</v>
      </c>
      <c r="H222" s="200">
        <v>0</v>
      </c>
      <c r="I222" s="200">
        <v>0</v>
      </c>
      <c r="J222" s="200">
        <v>0</v>
      </c>
      <c r="K222" s="200">
        <v>0</v>
      </c>
    </row>
    <row r="223" spans="1:11">
      <c r="A223" s="201" t="s">
        <v>818</v>
      </c>
      <c r="B223" s="200">
        <v>0</v>
      </c>
      <c r="C223" s="200">
        <v>15117817.772700001</v>
      </c>
      <c r="D223" s="200">
        <v>6333048.5393900005</v>
      </c>
      <c r="E223" s="200">
        <v>0</v>
      </c>
      <c r="F223" s="200">
        <v>0</v>
      </c>
      <c r="G223" s="200">
        <v>0</v>
      </c>
      <c r="H223" s="200">
        <v>0</v>
      </c>
      <c r="I223" s="200">
        <v>0</v>
      </c>
      <c r="J223" s="200">
        <v>0</v>
      </c>
      <c r="K223" s="200">
        <v>0</v>
      </c>
    </row>
    <row r="224" spans="1:11">
      <c r="A224" s="201" t="s">
        <v>819</v>
      </c>
      <c r="B224" s="200">
        <v>0</v>
      </c>
      <c r="C224" s="200">
        <v>0</v>
      </c>
      <c r="D224" s="200">
        <v>2136994.65381</v>
      </c>
      <c r="E224" s="200">
        <v>0</v>
      </c>
      <c r="F224" s="200">
        <v>38082886.29631</v>
      </c>
      <c r="G224" s="200">
        <v>14133771.296190001</v>
      </c>
      <c r="H224" s="200">
        <v>824874</v>
      </c>
      <c r="I224" s="200">
        <v>11014000</v>
      </c>
      <c r="J224" s="200">
        <v>800000</v>
      </c>
      <c r="K224" s="200">
        <v>-10214000</v>
      </c>
    </row>
    <row r="225" spans="1:11">
      <c r="A225" s="201" t="s">
        <v>820</v>
      </c>
      <c r="B225" s="200">
        <v>0</v>
      </c>
      <c r="C225" s="200">
        <v>9770436.1974799987</v>
      </c>
      <c r="D225" s="200">
        <v>6470540.0521</v>
      </c>
      <c r="E225" s="200">
        <v>2232823.6197199998</v>
      </c>
      <c r="F225" s="200">
        <v>354855.45075999998</v>
      </c>
      <c r="G225" s="200">
        <v>0</v>
      </c>
      <c r="H225" s="200">
        <v>0</v>
      </c>
      <c r="I225" s="200">
        <v>0</v>
      </c>
      <c r="J225" s="200">
        <v>0</v>
      </c>
      <c r="K225" s="200">
        <v>0</v>
      </c>
    </row>
    <row r="226" spans="1:11">
      <c r="A226" s="201" t="s">
        <v>821</v>
      </c>
      <c r="B226" s="200">
        <v>0</v>
      </c>
      <c r="C226" s="200">
        <v>21924940.38885</v>
      </c>
      <c r="D226" s="200">
        <v>4157179.0744600003</v>
      </c>
      <c r="E226" s="200">
        <v>3082790.7119</v>
      </c>
      <c r="F226" s="200">
        <v>1895735.52144</v>
      </c>
      <c r="G226" s="200">
        <v>4297326.17301</v>
      </c>
      <c r="H226" s="200">
        <v>0</v>
      </c>
      <c r="I226" s="200">
        <v>0</v>
      </c>
      <c r="J226" s="200">
        <v>0</v>
      </c>
      <c r="K226" s="200">
        <v>0</v>
      </c>
    </row>
    <row r="227" spans="1:11">
      <c r="A227" s="201" t="s">
        <v>822</v>
      </c>
      <c r="B227" s="200">
        <v>0</v>
      </c>
      <c r="C227" s="200">
        <v>0</v>
      </c>
      <c r="D227" s="200">
        <v>0</v>
      </c>
      <c r="E227" s="200">
        <v>0</v>
      </c>
      <c r="F227" s="200">
        <v>0</v>
      </c>
      <c r="G227" s="200">
        <v>0</v>
      </c>
      <c r="H227" s="200">
        <v>890831</v>
      </c>
      <c r="I227" s="200">
        <v>0</v>
      </c>
      <c r="J227" s="200">
        <v>665985.4</v>
      </c>
      <c r="K227" s="200">
        <v>665985.4</v>
      </c>
    </row>
    <row r="228" spans="1:11">
      <c r="A228" s="201" t="s">
        <v>823</v>
      </c>
      <c r="B228" s="200">
        <v>0</v>
      </c>
      <c r="C228" s="200">
        <v>0</v>
      </c>
      <c r="D228" s="200">
        <v>7455971.0072299996</v>
      </c>
      <c r="E228" s="200">
        <v>0</v>
      </c>
      <c r="F228" s="200">
        <v>0</v>
      </c>
      <c r="G228" s="200">
        <v>0</v>
      </c>
      <c r="H228" s="200">
        <v>0</v>
      </c>
      <c r="I228" s="200">
        <v>0</v>
      </c>
      <c r="J228" s="200">
        <v>0</v>
      </c>
      <c r="K228" s="200">
        <v>0</v>
      </c>
    </row>
    <row r="229" spans="1:11">
      <c r="A229" s="201" t="s">
        <v>824</v>
      </c>
      <c r="B229" s="200">
        <v>0</v>
      </c>
      <c r="C229" s="200">
        <v>0</v>
      </c>
      <c r="D229" s="200">
        <v>1053687.7520099999</v>
      </c>
      <c r="E229" s="200">
        <v>2125532.8488599998</v>
      </c>
      <c r="F229" s="200">
        <v>18662699.401860002</v>
      </c>
      <c r="G229" s="200">
        <v>0</v>
      </c>
      <c r="H229" s="200">
        <v>860815.5</v>
      </c>
      <c r="I229" s="200">
        <v>0</v>
      </c>
      <c r="J229" s="200">
        <v>642928.1</v>
      </c>
      <c r="K229" s="200">
        <v>642928.1</v>
      </c>
    </row>
    <row r="230" spans="1:11">
      <c r="A230" s="201" t="s">
        <v>825</v>
      </c>
      <c r="B230" s="200">
        <v>0</v>
      </c>
      <c r="C230" s="200">
        <v>0</v>
      </c>
      <c r="D230" s="200">
        <v>1119569.9504800001</v>
      </c>
      <c r="E230" s="200">
        <v>2230410.9742899998</v>
      </c>
      <c r="F230" s="200">
        <v>0</v>
      </c>
      <c r="G230" s="200">
        <v>0</v>
      </c>
      <c r="H230" s="200">
        <v>83566500</v>
      </c>
      <c r="I230" s="200">
        <v>27123100</v>
      </c>
      <c r="J230" s="200">
        <v>8723100</v>
      </c>
      <c r="K230" s="200">
        <v>-18400000</v>
      </c>
    </row>
    <row r="231" spans="1:11">
      <c r="A231" s="201" t="s">
        <v>826</v>
      </c>
      <c r="B231" s="200">
        <v>0</v>
      </c>
      <c r="C231" s="200">
        <v>0</v>
      </c>
      <c r="D231" s="200">
        <v>51518800.453220002</v>
      </c>
      <c r="E231" s="200">
        <v>10765288.20029</v>
      </c>
      <c r="F231" s="200">
        <v>2257020.2066700002</v>
      </c>
      <c r="G231" s="200">
        <v>0</v>
      </c>
      <c r="H231" s="200">
        <v>0</v>
      </c>
      <c r="I231" s="200">
        <v>0</v>
      </c>
      <c r="J231" s="200">
        <v>0</v>
      </c>
      <c r="K231" s="200">
        <v>0</v>
      </c>
    </row>
    <row r="232" spans="1:11">
      <c r="A232" s="201" t="s">
        <v>827</v>
      </c>
      <c r="B232" s="200">
        <v>0</v>
      </c>
      <c r="C232" s="200">
        <v>9466282.7415100001</v>
      </c>
      <c r="D232" s="200">
        <v>0</v>
      </c>
      <c r="E232" s="200">
        <v>0</v>
      </c>
      <c r="F232" s="200">
        <v>0</v>
      </c>
      <c r="G232" s="200">
        <v>0</v>
      </c>
      <c r="H232" s="200">
        <v>0</v>
      </c>
      <c r="I232" s="200">
        <v>0</v>
      </c>
      <c r="J232" s="200">
        <v>0</v>
      </c>
      <c r="K232" s="200">
        <v>0</v>
      </c>
    </row>
    <row r="233" spans="1:11">
      <c r="A233" s="201" t="s">
        <v>828</v>
      </c>
      <c r="B233" s="200">
        <v>0</v>
      </c>
      <c r="C233" s="200">
        <v>0</v>
      </c>
      <c r="D233" s="200">
        <v>0</v>
      </c>
      <c r="E233" s="200">
        <v>0</v>
      </c>
      <c r="F233" s="200">
        <v>0</v>
      </c>
      <c r="G233" s="200">
        <v>0</v>
      </c>
      <c r="H233" s="200">
        <v>6800000</v>
      </c>
      <c r="I233" s="200">
        <v>21991600</v>
      </c>
      <c r="J233" s="200">
        <v>19400000</v>
      </c>
      <c r="K233" s="200">
        <v>-2591600</v>
      </c>
    </row>
    <row r="234" spans="1:11">
      <c r="A234" s="201" t="s">
        <v>829</v>
      </c>
      <c r="B234" s="200">
        <v>0</v>
      </c>
      <c r="C234" s="200">
        <v>0</v>
      </c>
      <c r="D234" s="200">
        <v>0</v>
      </c>
      <c r="E234" s="200">
        <v>0</v>
      </c>
      <c r="F234" s="200">
        <v>0</v>
      </c>
      <c r="G234" s="200">
        <v>0</v>
      </c>
      <c r="H234" s="200">
        <v>95775.6</v>
      </c>
      <c r="I234" s="200">
        <v>0</v>
      </c>
      <c r="J234" s="200">
        <v>0</v>
      </c>
      <c r="K234" s="200">
        <v>0</v>
      </c>
    </row>
    <row r="235" spans="1:11">
      <c r="A235" s="201" t="s">
        <v>830</v>
      </c>
      <c r="B235" s="200">
        <v>0</v>
      </c>
      <c r="C235" s="200">
        <v>24669306.696570002</v>
      </c>
      <c r="D235" s="200">
        <v>18450062.731770001</v>
      </c>
      <c r="E235" s="200">
        <v>4121445.8100399999</v>
      </c>
      <c r="F235" s="200">
        <v>6019577.1226300001</v>
      </c>
      <c r="G235" s="200">
        <v>4681519.5411599996</v>
      </c>
      <c r="H235" s="200">
        <v>0</v>
      </c>
      <c r="I235" s="200">
        <v>0</v>
      </c>
      <c r="J235" s="200">
        <v>0</v>
      </c>
      <c r="K235" s="200">
        <v>0</v>
      </c>
    </row>
    <row r="236" spans="1:11">
      <c r="A236" s="201" t="s">
        <v>831</v>
      </c>
      <c r="B236" s="200">
        <v>0</v>
      </c>
      <c r="C236" s="200">
        <v>0</v>
      </c>
      <c r="D236" s="200">
        <v>0</v>
      </c>
      <c r="E236" s="200">
        <v>0</v>
      </c>
      <c r="F236" s="200">
        <v>0</v>
      </c>
      <c r="G236" s="200">
        <v>0</v>
      </c>
      <c r="H236" s="200">
        <v>10000</v>
      </c>
      <c r="I236" s="200">
        <v>0</v>
      </c>
      <c r="J236" s="200">
        <v>0</v>
      </c>
      <c r="K236" s="200">
        <v>0</v>
      </c>
    </row>
    <row r="237" spans="1:11">
      <c r="A237" s="201" t="s">
        <v>832</v>
      </c>
      <c r="B237" s="200">
        <v>0</v>
      </c>
      <c r="C237" s="200">
        <v>9810310.9740699995</v>
      </c>
      <c r="D237" s="200">
        <v>13450794.72876</v>
      </c>
      <c r="E237" s="200">
        <v>17895463.236310001</v>
      </c>
      <c r="F237" s="200">
        <v>39624013.135870002</v>
      </c>
      <c r="G237" s="200">
        <v>51596518.394139998</v>
      </c>
      <c r="H237" s="200">
        <v>4500000</v>
      </c>
      <c r="I237" s="200">
        <v>0</v>
      </c>
      <c r="J237" s="200">
        <v>1131000</v>
      </c>
      <c r="K237" s="200">
        <v>1131000</v>
      </c>
    </row>
    <row r="238" spans="1:11">
      <c r="A238" s="201" t="s">
        <v>833</v>
      </c>
      <c r="B238" s="200">
        <v>0</v>
      </c>
      <c r="C238" s="200">
        <v>30097901.190000001</v>
      </c>
      <c r="D238" s="200">
        <v>0</v>
      </c>
      <c r="E238" s="200">
        <v>0</v>
      </c>
      <c r="F238" s="200">
        <v>0</v>
      </c>
      <c r="G238" s="200">
        <v>0</v>
      </c>
      <c r="H238" s="200">
        <v>0</v>
      </c>
      <c r="I238" s="200">
        <v>0</v>
      </c>
      <c r="J238" s="200">
        <v>0</v>
      </c>
      <c r="K238" s="200">
        <v>0</v>
      </c>
    </row>
    <row r="239" spans="1:11">
      <c r="A239" s="201" t="s">
        <v>834</v>
      </c>
      <c r="B239" s="200">
        <v>0</v>
      </c>
      <c r="C239" s="200">
        <v>0</v>
      </c>
      <c r="D239" s="200">
        <v>0</v>
      </c>
      <c r="E239" s="200">
        <v>0</v>
      </c>
      <c r="F239" s="200">
        <v>0</v>
      </c>
      <c r="G239" s="200">
        <v>0</v>
      </c>
      <c r="H239" s="200">
        <v>1000</v>
      </c>
      <c r="I239" s="200">
        <v>15000000</v>
      </c>
      <c r="J239" s="200">
        <v>19700000</v>
      </c>
      <c r="K239" s="200">
        <v>4700000</v>
      </c>
    </row>
    <row r="240" spans="1:11">
      <c r="A240" s="201" t="s">
        <v>835</v>
      </c>
      <c r="B240" s="200">
        <v>0</v>
      </c>
      <c r="C240" s="200">
        <v>23327535.172279999</v>
      </c>
      <c r="D240" s="200">
        <v>14340150.470930001</v>
      </c>
      <c r="E240" s="200">
        <v>1353662.60815</v>
      </c>
      <c r="F240" s="200">
        <v>3842009.9186300002</v>
      </c>
      <c r="G240" s="200">
        <v>0</v>
      </c>
      <c r="H240" s="200">
        <v>0</v>
      </c>
      <c r="I240" s="200">
        <v>0</v>
      </c>
      <c r="J240" s="200">
        <v>0</v>
      </c>
      <c r="K240" s="200">
        <v>0</v>
      </c>
    </row>
    <row r="241" spans="1:11">
      <c r="A241" s="201" t="s">
        <v>836</v>
      </c>
      <c r="B241" s="200">
        <v>0</v>
      </c>
      <c r="C241" s="200">
        <v>5100139.1706600003</v>
      </c>
      <c r="D241" s="200">
        <v>4784181.5642799996</v>
      </c>
      <c r="E241" s="200">
        <v>7206442.7312899996</v>
      </c>
      <c r="F241" s="200">
        <v>7000385.4257399999</v>
      </c>
      <c r="G241" s="200">
        <v>937503.17415999994</v>
      </c>
      <c r="H241" s="200">
        <v>0</v>
      </c>
      <c r="I241" s="200">
        <v>0</v>
      </c>
      <c r="J241" s="200">
        <v>0</v>
      </c>
      <c r="K241" s="200">
        <v>0</v>
      </c>
    </row>
    <row r="242" spans="1:11">
      <c r="A242" s="201" t="s">
        <v>837</v>
      </c>
      <c r="B242" s="200">
        <v>0</v>
      </c>
      <c r="C242" s="200">
        <v>2290155.2212100001</v>
      </c>
      <c r="D242" s="200">
        <v>951664.31904999993</v>
      </c>
      <c r="E242" s="200">
        <v>4521.2538399999994</v>
      </c>
      <c r="F242" s="200">
        <v>4521.2538399999994</v>
      </c>
      <c r="G242" s="200">
        <v>0</v>
      </c>
      <c r="H242" s="200">
        <v>0</v>
      </c>
      <c r="I242" s="200">
        <v>0</v>
      </c>
      <c r="J242" s="200">
        <v>0</v>
      </c>
      <c r="K242" s="200">
        <v>0</v>
      </c>
    </row>
    <row r="243" spans="1:11">
      <c r="A243" s="201" t="s">
        <v>838</v>
      </c>
      <c r="B243" s="200">
        <v>0</v>
      </c>
      <c r="C243" s="200">
        <v>0</v>
      </c>
      <c r="D243" s="200">
        <v>0</v>
      </c>
      <c r="E243" s="200">
        <v>0</v>
      </c>
      <c r="F243" s="200">
        <v>0</v>
      </c>
      <c r="G243" s="200">
        <v>0</v>
      </c>
      <c r="H243" s="200">
        <v>178160.6</v>
      </c>
      <c r="I243" s="200">
        <v>0</v>
      </c>
      <c r="J243" s="200">
        <v>0</v>
      </c>
      <c r="K243" s="200">
        <v>0</v>
      </c>
    </row>
    <row r="244" spans="1:11">
      <c r="A244" s="201" t="s">
        <v>839</v>
      </c>
      <c r="B244" s="200">
        <v>0</v>
      </c>
      <c r="C244" s="200">
        <v>0</v>
      </c>
      <c r="D244" s="200">
        <v>34093126.296060003</v>
      </c>
      <c r="E244" s="200">
        <v>16010296.18111</v>
      </c>
      <c r="F244" s="200">
        <v>23646006.30618</v>
      </c>
      <c r="G244" s="200">
        <v>21545832.424320001</v>
      </c>
      <c r="H244" s="200">
        <v>36886300</v>
      </c>
      <c r="I244" s="200">
        <v>0</v>
      </c>
      <c r="J244" s="200">
        <v>0</v>
      </c>
      <c r="K244" s="200">
        <v>0</v>
      </c>
    </row>
    <row r="245" spans="1:11">
      <c r="A245" s="201" t="s">
        <v>840</v>
      </c>
      <c r="B245" s="200">
        <v>0</v>
      </c>
      <c r="C245" s="200">
        <v>0</v>
      </c>
      <c r="D245" s="200">
        <v>0</v>
      </c>
      <c r="E245" s="200">
        <v>853284.58354999998</v>
      </c>
      <c r="F245" s="200">
        <v>2242245.4936100002</v>
      </c>
      <c r="G245" s="200">
        <v>2985804.36057</v>
      </c>
      <c r="H245" s="200">
        <v>855268</v>
      </c>
      <c r="I245" s="200">
        <v>0</v>
      </c>
      <c r="J245" s="200">
        <v>804311</v>
      </c>
      <c r="K245" s="200">
        <v>804311</v>
      </c>
    </row>
    <row r="246" spans="1:11">
      <c r="A246" s="201" t="s">
        <v>841</v>
      </c>
      <c r="B246" s="200">
        <v>0</v>
      </c>
      <c r="C246" s="200">
        <v>0</v>
      </c>
      <c r="D246" s="200">
        <v>0</v>
      </c>
      <c r="E246" s="200">
        <v>0</v>
      </c>
      <c r="F246" s="200">
        <v>0</v>
      </c>
      <c r="G246" s="200">
        <v>0</v>
      </c>
      <c r="H246" s="200">
        <v>1000</v>
      </c>
      <c r="I246" s="200">
        <v>0</v>
      </c>
      <c r="J246" s="200">
        <v>0</v>
      </c>
      <c r="K246" s="200">
        <v>0</v>
      </c>
    </row>
    <row r="247" spans="1:11">
      <c r="A247" s="201" t="s">
        <v>842</v>
      </c>
      <c r="B247" s="200">
        <v>0</v>
      </c>
      <c r="C247" s="200">
        <v>20721119.899999999</v>
      </c>
      <c r="D247" s="200">
        <v>0</v>
      </c>
      <c r="E247" s="200">
        <v>0</v>
      </c>
      <c r="F247" s="200">
        <v>0</v>
      </c>
      <c r="G247" s="200">
        <v>0</v>
      </c>
      <c r="H247" s="200">
        <v>0</v>
      </c>
      <c r="I247" s="200">
        <v>0</v>
      </c>
      <c r="J247" s="200">
        <v>0</v>
      </c>
      <c r="K247" s="200">
        <v>0</v>
      </c>
    </row>
    <row r="248" spans="1:11">
      <c r="A248" s="201" t="s">
        <v>843</v>
      </c>
      <c r="B248" s="200">
        <v>0</v>
      </c>
      <c r="C248" s="200">
        <v>52095.017999999996</v>
      </c>
      <c r="D248" s="200">
        <v>2490069.0012699999</v>
      </c>
      <c r="E248" s="200">
        <v>4050093.9744199999</v>
      </c>
      <c r="F248" s="200">
        <v>3224323.92667</v>
      </c>
      <c r="G248" s="200">
        <v>11816107.086379999</v>
      </c>
      <c r="H248" s="200">
        <v>22477660</v>
      </c>
      <c r="I248" s="200">
        <v>21260000</v>
      </c>
      <c r="J248" s="200">
        <v>21260000</v>
      </c>
      <c r="K248" s="200">
        <v>0</v>
      </c>
    </row>
    <row r="249" spans="1:11">
      <c r="A249" s="201" t="s">
        <v>844</v>
      </c>
      <c r="B249" s="200">
        <v>0</v>
      </c>
      <c r="C249" s="200">
        <v>0</v>
      </c>
      <c r="D249" s="200">
        <v>0</v>
      </c>
      <c r="E249" s="200">
        <v>0</v>
      </c>
      <c r="F249" s="200">
        <v>711334.56847000006</v>
      </c>
      <c r="G249" s="200">
        <v>12544117.635569999</v>
      </c>
      <c r="H249" s="200">
        <v>24048300</v>
      </c>
      <c r="I249" s="200">
        <v>7736400</v>
      </c>
      <c r="J249" s="200">
        <v>10414800</v>
      </c>
      <c r="K249" s="200">
        <v>2678400</v>
      </c>
    </row>
    <row r="250" spans="1:11">
      <c r="A250" s="201" t="s">
        <v>845</v>
      </c>
      <c r="B250" s="200">
        <v>0</v>
      </c>
      <c r="C250" s="200">
        <v>2132643.4005</v>
      </c>
      <c r="D250" s="200">
        <v>1828185.8430000001</v>
      </c>
      <c r="E250" s="200">
        <v>0</v>
      </c>
      <c r="F250" s="200">
        <v>1315886.3447999998</v>
      </c>
      <c r="G250" s="200">
        <v>0</v>
      </c>
      <c r="H250" s="200">
        <v>0</v>
      </c>
      <c r="I250" s="200">
        <v>0</v>
      </c>
      <c r="J250" s="200">
        <v>0</v>
      </c>
      <c r="K250" s="200">
        <v>0</v>
      </c>
    </row>
    <row r="251" spans="1:11">
      <c r="A251" s="201" t="s">
        <v>846</v>
      </c>
      <c r="B251" s="200">
        <v>0</v>
      </c>
      <c r="C251" s="200">
        <v>0</v>
      </c>
      <c r="D251" s="200">
        <v>1319645.96254</v>
      </c>
      <c r="E251" s="200">
        <v>1206909.6417400001</v>
      </c>
      <c r="F251" s="200">
        <v>2929589.71123</v>
      </c>
      <c r="G251" s="200">
        <v>0</v>
      </c>
      <c r="H251" s="200">
        <v>0</v>
      </c>
      <c r="I251" s="200">
        <v>0</v>
      </c>
      <c r="J251" s="200">
        <v>0</v>
      </c>
      <c r="K251" s="200">
        <v>0</v>
      </c>
    </row>
    <row r="252" spans="1:11">
      <c r="A252" s="201" t="s">
        <v>847</v>
      </c>
      <c r="B252" s="200">
        <v>0</v>
      </c>
      <c r="C252" s="200">
        <v>498312.26632999995</v>
      </c>
      <c r="D252" s="200">
        <v>210761720.93516001</v>
      </c>
      <c r="E252" s="200">
        <v>67599339.31882</v>
      </c>
      <c r="F252" s="200">
        <v>149141884.74664998</v>
      </c>
      <c r="G252" s="200">
        <v>46997914.276199996</v>
      </c>
      <c r="H252" s="200">
        <v>220636500</v>
      </c>
      <c r="I252" s="200">
        <v>80000000</v>
      </c>
      <c r="J252" s="200">
        <v>80000000</v>
      </c>
      <c r="K252" s="200">
        <v>0</v>
      </c>
    </row>
    <row r="253" spans="1:11">
      <c r="A253" s="201" t="s">
        <v>848</v>
      </c>
      <c r="B253" s="200">
        <v>0</v>
      </c>
      <c r="C253" s="200">
        <v>877768.86032000009</v>
      </c>
      <c r="D253" s="200">
        <v>0</v>
      </c>
      <c r="E253" s="200">
        <v>0</v>
      </c>
      <c r="F253" s="200">
        <v>0</v>
      </c>
      <c r="G253" s="200">
        <v>0</v>
      </c>
      <c r="H253" s="200">
        <v>0</v>
      </c>
      <c r="I253" s="200">
        <v>0</v>
      </c>
      <c r="J253" s="200">
        <v>0</v>
      </c>
      <c r="K253" s="200">
        <v>0</v>
      </c>
    </row>
    <row r="254" spans="1:11">
      <c r="A254" s="201" t="s">
        <v>849</v>
      </c>
      <c r="B254" s="200">
        <v>0</v>
      </c>
      <c r="C254" s="200">
        <v>0</v>
      </c>
      <c r="D254" s="200">
        <v>0</v>
      </c>
      <c r="E254" s="200">
        <v>12546198.55524</v>
      </c>
      <c r="F254" s="200">
        <v>3372553.3791199997</v>
      </c>
      <c r="G254" s="200">
        <v>952226.00729999994</v>
      </c>
      <c r="H254" s="200">
        <v>0</v>
      </c>
      <c r="I254" s="200">
        <v>0</v>
      </c>
      <c r="J254" s="200">
        <v>0</v>
      </c>
      <c r="K254" s="200">
        <v>0</v>
      </c>
    </row>
    <row r="255" spans="1:11">
      <c r="A255" s="201" t="s">
        <v>850</v>
      </c>
      <c r="B255" s="200">
        <v>0</v>
      </c>
      <c r="C255" s="200">
        <v>0</v>
      </c>
      <c r="D255" s="200">
        <v>2275658</v>
      </c>
      <c r="E255" s="200">
        <v>12619439.47768</v>
      </c>
      <c r="F255" s="200">
        <v>6426251.8750499999</v>
      </c>
      <c r="G255" s="200">
        <v>2081375.16759</v>
      </c>
      <c r="H255" s="200">
        <v>0</v>
      </c>
      <c r="I255" s="200">
        <v>0</v>
      </c>
      <c r="J255" s="200">
        <v>0</v>
      </c>
      <c r="K255" s="200">
        <v>0</v>
      </c>
    </row>
    <row r="256" spans="1:11">
      <c r="A256" s="201" t="s">
        <v>851</v>
      </c>
      <c r="B256" s="200">
        <v>0</v>
      </c>
      <c r="C256" s="200">
        <v>488089.04772999999</v>
      </c>
      <c r="D256" s="200">
        <v>1235964.29263</v>
      </c>
      <c r="E256" s="200">
        <v>0</v>
      </c>
      <c r="F256" s="200">
        <v>41665184.645669997</v>
      </c>
      <c r="G256" s="200">
        <v>9643503.0614400003</v>
      </c>
      <c r="H256" s="200">
        <v>49668100</v>
      </c>
      <c r="I256" s="200">
        <v>40231800</v>
      </c>
      <c r="J256" s="200">
        <v>40231800</v>
      </c>
      <c r="K256" s="200">
        <v>0</v>
      </c>
    </row>
    <row r="257" spans="1:11">
      <c r="A257" s="201" t="s">
        <v>852</v>
      </c>
      <c r="B257" s="200">
        <v>0</v>
      </c>
      <c r="C257" s="200">
        <v>52459025.387419999</v>
      </c>
      <c r="D257" s="200">
        <v>51324167.268969998</v>
      </c>
      <c r="E257" s="200">
        <v>19602250.244880002</v>
      </c>
      <c r="F257" s="200">
        <v>104401215.10588001</v>
      </c>
      <c r="G257" s="200">
        <v>39035924.244350001</v>
      </c>
      <c r="H257" s="200">
        <v>877240.6</v>
      </c>
      <c r="I257" s="200">
        <v>0</v>
      </c>
      <c r="J257" s="200">
        <v>564263.19999999995</v>
      </c>
      <c r="K257" s="200">
        <v>564263.19999999995</v>
      </c>
    </row>
    <row r="258" spans="1:11">
      <c r="A258" s="201" t="s">
        <v>853</v>
      </c>
      <c r="B258" s="200">
        <v>0</v>
      </c>
      <c r="C258" s="200">
        <v>0</v>
      </c>
      <c r="D258" s="200">
        <v>0</v>
      </c>
      <c r="E258" s="200">
        <v>0</v>
      </c>
      <c r="F258" s="200">
        <v>0</v>
      </c>
      <c r="G258" s="200">
        <v>0</v>
      </c>
      <c r="H258" s="200">
        <v>27067700</v>
      </c>
      <c r="I258" s="200">
        <v>3527500</v>
      </c>
      <c r="J258" s="200">
        <v>4127500</v>
      </c>
      <c r="K258" s="200">
        <v>600000</v>
      </c>
    </row>
    <row r="259" spans="1:11">
      <c r="A259" s="201" t="s">
        <v>854</v>
      </c>
      <c r="B259" s="200">
        <v>0</v>
      </c>
      <c r="C259" s="200">
        <v>3284045.8869099999</v>
      </c>
      <c r="D259" s="200">
        <v>27439.452359999999</v>
      </c>
      <c r="E259" s="200">
        <v>0</v>
      </c>
      <c r="F259" s="200">
        <v>0</v>
      </c>
      <c r="G259" s="200">
        <v>0</v>
      </c>
      <c r="H259" s="200">
        <v>0</v>
      </c>
      <c r="I259" s="200">
        <v>0</v>
      </c>
      <c r="J259" s="200">
        <v>0</v>
      </c>
      <c r="K259" s="200">
        <v>0</v>
      </c>
    </row>
    <row r="260" spans="1:11">
      <c r="A260" s="201" t="s">
        <v>855</v>
      </c>
      <c r="B260" s="200">
        <v>0</v>
      </c>
      <c r="C260" s="200">
        <v>186002.64525999999</v>
      </c>
      <c r="D260" s="200">
        <v>0</v>
      </c>
      <c r="E260" s="200">
        <v>2966636.1720199999</v>
      </c>
      <c r="F260" s="200">
        <v>3105540.6111300001</v>
      </c>
      <c r="G260" s="200">
        <v>1372888.6743299998</v>
      </c>
      <c r="H260" s="200">
        <v>950000</v>
      </c>
      <c r="I260" s="200">
        <v>1000000</v>
      </c>
      <c r="J260" s="200">
        <v>2750000</v>
      </c>
      <c r="K260" s="200">
        <v>1750000</v>
      </c>
    </row>
    <row r="261" spans="1:11">
      <c r="A261" s="201" t="s">
        <v>856</v>
      </c>
      <c r="B261" s="200">
        <v>0</v>
      </c>
      <c r="C261" s="200">
        <v>41814530.413699999</v>
      </c>
      <c r="D261" s="200">
        <v>18030308.438849997</v>
      </c>
      <c r="E261" s="200">
        <v>86547702.44160001</v>
      </c>
      <c r="F261" s="200">
        <v>180052344.72599</v>
      </c>
      <c r="G261" s="200">
        <v>356485666.53034997</v>
      </c>
      <c r="H261" s="200">
        <v>170550000</v>
      </c>
      <c r="I261" s="200">
        <v>209918600</v>
      </c>
      <c r="J261" s="200">
        <v>346666022</v>
      </c>
      <c r="K261" s="200">
        <v>136747422</v>
      </c>
    </row>
    <row r="262" spans="1:11">
      <c r="A262" s="201" t="s">
        <v>857</v>
      </c>
      <c r="B262" s="200">
        <v>0</v>
      </c>
      <c r="C262" s="200">
        <v>0</v>
      </c>
      <c r="D262" s="200">
        <v>650713.71428999992</v>
      </c>
      <c r="E262" s="200">
        <v>0</v>
      </c>
      <c r="F262" s="200">
        <v>10740726.31346</v>
      </c>
      <c r="G262" s="200">
        <v>18147528.241490003</v>
      </c>
      <c r="H262" s="200">
        <v>485556</v>
      </c>
      <c r="I262" s="200">
        <v>0</v>
      </c>
      <c r="J262" s="200">
        <v>513750</v>
      </c>
      <c r="K262" s="200">
        <v>513750</v>
      </c>
    </row>
    <row r="263" spans="1:11">
      <c r="A263" s="201" t="s">
        <v>858</v>
      </c>
      <c r="B263" s="200">
        <v>0</v>
      </c>
      <c r="C263" s="200">
        <v>0</v>
      </c>
      <c r="D263" s="200">
        <v>0</v>
      </c>
      <c r="E263" s="200">
        <v>0</v>
      </c>
      <c r="F263" s="200">
        <v>0</v>
      </c>
      <c r="G263" s="200">
        <v>0</v>
      </c>
      <c r="H263" s="200">
        <v>1000</v>
      </c>
      <c r="I263" s="200">
        <v>0</v>
      </c>
      <c r="J263" s="200">
        <v>0</v>
      </c>
      <c r="K263" s="200">
        <v>0</v>
      </c>
    </row>
    <row r="264" spans="1:11">
      <c r="A264" s="201" t="s">
        <v>859</v>
      </c>
      <c r="B264" s="200">
        <v>0</v>
      </c>
      <c r="C264" s="200">
        <v>0</v>
      </c>
      <c r="D264" s="200">
        <v>2318940.8936000001</v>
      </c>
      <c r="E264" s="200">
        <v>0</v>
      </c>
      <c r="F264" s="200">
        <v>3055520.5985900001</v>
      </c>
      <c r="G264" s="200">
        <v>693207.14010000008</v>
      </c>
      <c r="H264" s="200">
        <v>164070</v>
      </c>
      <c r="I264" s="200">
        <v>0</v>
      </c>
      <c r="J264" s="200">
        <v>8500</v>
      </c>
      <c r="K264" s="200">
        <v>8500</v>
      </c>
    </row>
    <row r="265" spans="1:11">
      <c r="A265" s="201" t="s">
        <v>860</v>
      </c>
      <c r="B265" s="200">
        <v>0</v>
      </c>
      <c r="C265" s="200">
        <v>369092.24712999997</v>
      </c>
      <c r="D265" s="200">
        <v>782119.76584999997</v>
      </c>
      <c r="E265" s="200">
        <v>0</v>
      </c>
      <c r="F265" s="200">
        <v>933556.70260000008</v>
      </c>
      <c r="G265" s="200">
        <v>1008238.0916</v>
      </c>
      <c r="H265" s="200">
        <v>256801000</v>
      </c>
      <c r="I265" s="200">
        <v>70000000</v>
      </c>
      <c r="J265" s="200">
        <v>271600000</v>
      </c>
      <c r="K265" s="200">
        <v>201600000</v>
      </c>
    </row>
    <row r="266" spans="1:11">
      <c r="A266" s="201" t="s">
        <v>861</v>
      </c>
      <c r="B266" s="200">
        <v>0</v>
      </c>
      <c r="C266" s="200">
        <v>834614.42978000001</v>
      </c>
      <c r="D266" s="200">
        <v>1556421.8032799999</v>
      </c>
      <c r="E266" s="200">
        <v>0</v>
      </c>
      <c r="F266" s="200">
        <v>0</v>
      </c>
      <c r="G266" s="200">
        <v>0</v>
      </c>
      <c r="H266" s="200">
        <v>490404.5</v>
      </c>
      <c r="I266" s="200">
        <v>0</v>
      </c>
      <c r="J266" s="200">
        <v>525000</v>
      </c>
      <c r="K266" s="200">
        <v>525000</v>
      </c>
    </row>
    <row r="267" spans="1:11">
      <c r="A267" s="201" t="s">
        <v>862</v>
      </c>
      <c r="B267" s="200">
        <v>0</v>
      </c>
      <c r="C267" s="200">
        <v>0</v>
      </c>
      <c r="D267" s="200">
        <v>0</v>
      </c>
      <c r="E267" s="200">
        <v>0</v>
      </c>
      <c r="F267" s="200">
        <v>0</v>
      </c>
      <c r="G267" s="200">
        <v>0</v>
      </c>
      <c r="H267" s="200">
        <v>15227000</v>
      </c>
      <c r="I267" s="200">
        <v>18982900</v>
      </c>
      <c r="J267" s="200">
        <v>13000000</v>
      </c>
      <c r="K267" s="200">
        <v>-5982900</v>
      </c>
    </row>
    <row r="268" spans="1:11">
      <c r="A268" s="201" t="s">
        <v>863</v>
      </c>
      <c r="B268" s="200">
        <v>0</v>
      </c>
      <c r="C268" s="200">
        <v>0</v>
      </c>
      <c r="D268" s="200">
        <v>0</v>
      </c>
      <c r="E268" s="200">
        <v>0</v>
      </c>
      <c r="F268" s="200">
        <v>0</v>
      </c>
      <c r="G268" s="200">
        <v>0</v>
      </c>
      <c r="H268" s="200">
        <v>8579310</v>
      </c>
      <c r="I268" s="200">
        <v>6404000</v>
      </c>
      <c r="J268" s="200">
        <v>5244000</v>
      </c>
      <c r="K268" s="200">
        <v>-1160000</v>
      </c>
    </row>
    <row r="269" spans="1:11">
      <c r="A269" s="201" t="s">
        <v>864</v>
      </c>
      <c r="B269" s="200">
        <v>0</v>
      </c>
      <c r="C269" s="200">
        <v>0</v>
      </c>
      <c r="D269" s="200">
        <v>0</v>
      </c>
      <c r="E269" s="200">
        <v>0</v>
      </c>
      <c r="F269" s="200">
        <v>0</v>
      </c>
      <c r="G269" s="200">
        <v>0</v>
      </c>
      <c r="H269" s="200">
        <v>8762100</v>
      </c>
      <c r="I269" s="200">
        <v>4514300</v>
      </c>
      <c r="J269" s="200">
        <v>4514300</v>
      </c>
      <c r="K269" s="200">
        <v>0</v>
      </c>
    </row>
    <row r="270" spans="1:11">
      <c r="A270" s="201" t="s">
        <v>865</v>
      </c>
      <c r="B270" s="200">
        <v>0</v>
      </c>
      <c r="C270" s="200">
        <v>0</v>
      </c>
      <c r="D270" s="200">
        <v>0</v>
      </c>
      <c r="E270" s="200">
        <v>0</v>
      </c>
      <c r="F270" s="200">
        <v>6961031.4667299995</v>
      </c>
      <c r="G270" s="200">
        <v>6445758.22059</v>
      </c>
      <c r="H270" s="200">
        <v>1470000</v>
      </c>
      <c r="I270" s="200">
        <v>10116000</v>
      </c>
      <c r="J270" s="200">
        <v>3916000</v>
      </c>
      <c r="K270" s="200">
        <v>-6200000</v>
      </c>
    </row>
    <row r="271" spans="1:11">
      <c r="A271" s="201" t="s">
        <v>866</v>
      </c>
      <c r="B271" s="200">
        <v>0</v>
      </c>
      <c r="C271" s="200">
        <v>0</v>
      </c>
      <c r="D271" s="200">
        <v>0</v>
      </c>
      <c r="E271" s="200">
        <v>0</v>
      </c>
      <c r="F271" s="200">
        <v>0</v>
      </c>
      <c r="G271" s="200">
        <v>0</v>
      </c>
      <c r="H271" s="200">
        <v>1000</v>
      </c>
      <c r="I271" s="200">
        <v>4338500</v>
      </c>
      <c r="J271" s="200">
        <v>4338500</v>
      </c>
      <c r="K271" s="200">
        <v>0</v>
      </c>
    </row>
    <row r="272" spans="1:11">
      <c r="A272" s="201" t="s">
        <v>867</v>
      </c>
      <c r="B272" s="200">
        <v>0</v>
      </c>
      <c r="C272" s="200">
        <v>371181.98125999997</v>
      </c>
      <c r="D272" s="200">
        <v>1185444.4580899999</v>
      </c>
      <c r="E272" s="200">
        <v>1224299.6373299998</v>
      </c>
      <c r="F272" s="200">
        <v>1198439.0497000001</v>
      </c>
      <c r="G272" s="200">
        <v>5210179.6523599997</v>
      </c>
      <c r="H272" s="200">
        <v>2510500</v>
      </c>
      <c r="I272" s="200">
        <v>0</v>
      </c>
      <c r="J272" s="200">
        <v>0</v>
      </c>
      <c r="K272" s="200">
        <v>0</v>
      </c>
    </row>
    <row r="273" spans="1:11">
      <c r="A273" s="201" t="s">
        <v>868</v>
      </c>
      <c r="B273" s="200">
        <v>0</v>
      </c>
      <c r="C273" s="200">
        <v>0</v>
      </c>
      <c r="D273" s="200">
        <v>24726695.52</v>
      </c>
      <c r="E273" s="200">
        <v>0</v>
      </c>
      <c r="F273" s="200">
        <v>0</v>
      </c>
      <c r="G273" s="200">
        <v>0</v>
      </c>
      <c r="H273" s="200">
        <v>0</v>
      </c>
      <c r="I273" s="200">
        <v>1647200</v>
      </c>
      <c r="J273" s="200">
        <v>1647200</v>
      </c>
      <c r="K273" s="200">
        <v>0</v>
      </c>
    </row>
    <row r="274" spans="1:11">
      <c r="A274" s="201" t="s">
        <v>869</v>
      </c>
      <c r="B274" s="200">
        <v>0</v>
      </c>
      <c r="C274" s="200">
        <v>0</v>
      </c>
      <c r="D274" s="200">
        <v>0</v>
      </c>
      <c r="E274" s="200">
        <v>3599292.2340199999</v>
      </c>
      <c r="F274" s="200">
        <v>10475459.920030002</v>
      </c>
      <c r="G274" s="200">
        <v>20392096.377189998</v>
      </c>
      <c r="H274" s="200">
        <v>4910000</v>
      </c>
      <c r="I274" s="200">
        <v>0</v>
      </c>
      <c r="J274" s="200">
        <v>800000</v>
      </c>
      <c r="K274" s="200">
        <v>800000</v>
      </c>
    </row>
    <row r="275" spans="1:11">
      <c r="A275" s="201" t="s">
        <v>870</v>
      </c>
      <c r="B275" s="200">
        <v>0</v>
      </c>
      <c r="C275" s="200">
        <v>56330453.704719998</v>
      </c>
      <c r="D275" s="200">
        <v>13157402.464680001</v>
      </c>
      <c r="E275" s="200">
        <v>8251767.5756400004</v>
      </c>
      <c r="F275" s="200">
        <v>5139866.0163700003</v>
      </c>
      <c r="G275" s="200">
        <v>4158802.8098400002</v>
      </c>
      <c r="H275" s="200">
        <v>0</v>
      </c>
      <c r="I275" s="200">
        <v>0</v>
      </c>
      <c r="J275" s="200">
        <v>0</v>
      </c>
      <c r="K275" s="200">
        <v>0</v>
      </c>
    </row>
    <row r="276" spans="1:11">
      <c r="A276" s="201" t="s">
        <v>871</v>
      </c>
      <c r="B276" s="200">
        <v>0</v>
      </c>
      <c r="C276" s="200">
        <v>0</v>
      </c>
      <c r="D276" s="200">
        <v>0</v>
      </c>
      <c r="E276" s="200">
        <v>0</v>
      </c>
      <c r="F276" s="200">
        <v>0</v>
      </c>
      <c r="G276" s="200">
        <v>0</v>
      </c>
      <c r="H276" s="200">
        <v>1900050</v>
      </c>
      <c r="I276" s="200">
        <v>0</v>
      </c>
      <c r="J276" s="200">
        <v>2460000</v>
      </c>
      <c r="K276" s="200">
        <v>2460000</v>
      </c>
    </row>
    <row r="277" spans="1:11">
      <c r="A277" s="201" t="s">
        <v>872</v>
      </c>
      <c r="B277" s="200">
        <v>0</v>
      </c>
      <c r="C277" s="200">
        <v>976895.49675000005</v>
      </c>
      <c r="D277" s="200">
        <v>2043354.9360999998</v>
      </c>
      <c r="E277" s="200">
        <v>388117.72188999999</v>
      </c>
      <c r="F277" s="200">
        <v>1347279.4391099999</v>
      </c>
      <c r="G277" s="200">
        <v>0</v>
      </c>
      <c r="H277" s="200">
        <v>0</v>
      </c>
      <c r="I277" s="200">
        <v>0</v>
      </c>
      <c r="J277" s="200">
        <v>0</v>
      </c>
      <c r="K277" s="200">
        <v>0</v>
      </c>
    </row>
    <row r="278" spans="1:11">
      <c r="A278" s="201" t="s">
        <v>873</v>
      </c>
      <c r="B278" s="200">
        <v>0</v>
      </c>
      <c r="C278" s="200">
        <v>172537.13716999997</v>
      </c>
      <c r="D278" s="200">
        <v>154863.18547</v>
      </c>
      <c r="E278" s="200">
        <v>168608.67121</v>
      </c>
      <c r="F278" s="200">
        <v>207665.06177999999</v>
      </c>
      <c r="G278" s="200">
        <v>224664.62266999998</v>
      </c>
      <c r="H278" s="200">
        <v>288873</v>
      </c>
      <c r="I278" s="200">
        <v>341905.6</v>
      </c>
      <c r="J278" s="200">
        <v>341905.6</v>
      </c>
      <c r="K278" s="200">
        <v>0</v>
      </c>
    </row>
    <row r="279" spans="1:11">
      <c r="A279" s="201" t="s">
        <v>874</v>
      </c>
      <c r="B279" s="200">
        <v>0</v>
      </c>
      <c r="C279" s="200">
        <v>47550.226000000002</v>
      </c>
      <c r="D279" s="200">
        <v>0</v>
      </c>
      <c r="E279" s="200">
        <v>0</v>
      </c>
      <c r="F279" s="200">
        <v>0</v>
      </c>
      <c r="G279" s="200">
        <v>0</v>
      </c>
      <c r="H279" s="200">
        <v>0</v>
      </c>
      <c r="I279" s="200">
        <v>0</v>
      </c>
      <c r="J279" s="200">
        <v>0</v>
      </c>
      <c r="K279" s="200">
        <v>0</v>
      </c>
    </row>
    <row r="280" spans="1:11">
      <c r="A280" s="201" t="s">
        <v>875</v>
      </c>
      <c r="B280" s="200">
        <v>0</v>
      </c>
      <c r="C280" s="200">
        <v>0</v>
      </c>
      <c r="D280" s="200">
        <v>0</v>
      </c>
      <c r="E280" s="200">
        <v>0</v>
      </c>
      <c r="F280" s="200">
        <v>0</v>
      </c>
      <c r="G280" s="200">
        <v>0</v>
      </c>
      <c r="H280" s="200">
        <v>33831894.799999997</v>
      </c>
      <c r="I280" s="200">
        <v>46462241</v>
      </c>
      <c r="J280" s="200">
        <v>33926117.700000003</v>
      </c>
      <c r="K280" s="200">
        <v>-12536123.299999997</v>
      </c>
    </row>
    <row r="281" spans="1:11">
      <c r="A281" s="201" t="s">
        <v>876</v>
      </c>
      <c r="B281" s="200">
        <v>0</v>
      </c>
      <c r="C281" s="200">
        <v>0</v>
      </c>
      <c r="D281" s="200">
        <v>0</v>
      </c>
      <c r="E281" s="200">
        <v>0</v>
      </c>
      <c r="F281" s="200">
        <v>0</v>
      </c>
      <c r="G281" s="200">
        <v>0</v>
      </c>
      <c r="H281" s="200">
        <v>22080555.399999999</v>
      </c>
      <c r="I281" s="200">
        <v>29659739</v>
      </c>
      <c r="J281" s="200">
        <v>19388143.399999999</v>
      </c>
      <c r="K281" s="200">
        <v>-10271595.600000001</v>
      </c>
    </row>
    <row r="282" spans="1:11">
      <c r="A282" s="201" t="s">
        <v>877</v>
      </c>
      <c r="B282" s="200">
        <v>0</v>
      </c>
      <c r="C282" s="200">
        <v>0</v>
      </c>
      <c r="D282" s="200">
        <v>0</v>
      </c>
      <c r="E282" s="200">
        <v>0</v>
      </c>
      <c r="F282" s="200">
        <v>0</v>
      </c>
      <c r="G282" s="200">
        <v>0</v>
      </c>
      <c r="H282" s="200">
        <v>34182466.700000003</v>
      </c>
      <c r="I282" s="200">
        <v>37765291.100000001</v>
      </c>
      <c r="J282" s="200">
        <v>29016145.300000001</v>
      </c>
      <c r="K282" s="200">
        <v>-8749145.8000000007</v>
      </c>
    </row>
    <row r="283" spans="1:11">
      <c r="A283" s="201" t="s">
        <v>878</v>
      </c>
      <c r="B283" s="200">
        <v>0</v>
      </c>
      <c r="C283" s="200">
        <v>0</v>
      </c>
      <c r="D283" s="200">
        <v>0</v>
      </c>
      <c r="E283" s="200">
        <v>0</v>
      </c>
      <c r="F283" s="200">
        <v>0</v>
      </c>
      <c r="G283" s="200">
        <v>0</v>
      </c>
      <c r="H283" s="200">
        <v>10232264.9</v>
      </c>
      <c r="I283" s="200">
        <v>17895275.399999999</v>
      </c>
      <c r="J283" s="200">
        <v>0</v>
      </c>
      <c r="K283" s="200">
        <v>-17895275.399999999</v>
      </c>
    </row>
    <row r="284" spans="1:11">
      <c r="A284" s="201" t="s">
        <v>879</v>
      </c>
      <c r="B284" s="200">
        <v>0</v>
      </c>
      <c r="C284" s="200">
        <v>0</v>
      </c>
      <c r="D284" s="200">
        <v>0</v>
      </c>
      <c r="E284" s="200">
        <v>0</v>
      </c>
      <c r="F284" s="200">
        <v>0</v>
      </c>
      <c r="G284" s="200">
        <v>0</v>
      </c>
      <c r="H284" s="200">
        <v>26064970.899999999</v>
      </c>
      <c r="I284" s="200">
        <v>29685159</v>
      </c>
      <c r="J284" s="200">
        <v>19693625.699999999</v>
      </c>
      <c r="K284" s="200">
        <v>-9991533.3000000007</v>
      </c>
    </row>
    <row r="285" spans="1:11">
      <c r="A285" s="201" t="s">
        <v>880</v>
      </c>
      <c r="B285" s="200">
        <v>0</v>
      </c>
      <c r="C285" s="200">
        <v>0</v>
      </c>
      <c r="D285" s="200">
        <v>0</v>
      </c>
      <c r="E285" s="200">
        <v>0</v>
      </c>
      <c r="F285" s="200">
        <v>0</v>
      </c>
      <c r="G285" s="200">
        <v>0</v>
      </c>
      <c r="H285" s="200">
        <v>18195618.600000001</v>
      </c>
      <c r="I285" s="200">
        <v>19308658.100000001</v>
      </c>
      <c r="J285" s="200">
        <v>0</v>
      </c>
      <c r="K285" s="200">
        <v>-19308658.100000001</v>
      </c>
    </row>
    <row r="286" spans="1:11">
      <c r="A286" s="201" t="s">
        <v>881</v>
      </c>
      <c r="B286" s="200">
        <v>0</v>
      </c>
      <c r="C286" s="200">
        <v>0</v>
      </c>
      <c r="D286" s="200">
        <v>0</v>
      </c>
      <c r="E286" s="200">
        <v>0</v>
      </c>
      <c r="F286" s="200">
        <v>0</v>
      </c>
      <c r="G286" s="200">
        <v>0</v>
      </c>
      <c r="H286" s="200">
        <v>37581859.899999999</v>
      </c>
      <c r="I286" s="200">
        <v>47684433.299999997</v>
      </c>
      <c r="J286" s="200">
        <v>35938803</v>
      </c>
      <c r="K286" s="200">
        <v>-11745630.299999997</v>
      </c>
    </row>
    <row r="287" spans="1:11">
      <c r="A287" s="201" t="s">
        <v>882</v>
      </c>
      <c r="B287" s="200">
        <v>0</v>
      </c>
      <c r="C287" s="200">
        <v>0</v>
      </c>
      <c r="D287" s="200">
        <v>0</v>
      </c>
      <c r="E287" s="200">
        <v>0</v>
      </c>
      <c r="F287" s="200">
        <v>0</v>
      </c>
      <c r="G287" s="200">
        <v>0</v>
      </c>
      <c r="H287" s="200">
        <v>27680801.100000001</v>
      </c>
      <c r="I287" s="200">
        <v>36362011.5</v>
      </c>
      <c r="J287" s="200">
        <v>21917395.800000001</v>
      </c>
      <c r="K287" s="200">
        <v>-14444615.699999999</v>
      </c>
    </row>
    <row r="288" spans="1:11">
      <c r="A288" s="201" t="s">
        <v>883</v>
      </c>
      <c r="B288" s="200">
        <v>0</v>
      </c>
      <c r="C288" s="200">
        <v>0</v>
      </c>
      <c r="D288" s="200">
        <v>0</v>
      </c>
      <c r="E288" s="200">
        <v>0</v>
      </c>
      <c r="F288" s="200">
        <v>0</v>
      </c>
      <c r="G288" s="200">
        <v>0</v>
      </c>
      <c r="H288" s="200">
        <v>13917589.1</v>
      </c>
      <c r="I288" s="200">
        <v>22417223.5</v>
      </c>
      <c r="J288" s="200">
        <v>9375493.5</v>
      </c>
      <c r="K288" s="200">
        <v>-13041730</v>
      </c>
    </row>
    <row r="289" spans="1:11">
      <c r="A289" s="201" t="s">
        <v>884</v>
      </c>
      <c r="B289" s="200">
        <v>0</v>
      </c>
      <c r="C289" s="200">
        <v>0</v>
      </c>
      <c r="D289" s="200">
        <v>0</v>
      </c>
      <c r="E289" s="200">
        <v>0</v>
      </c>
      <c r="F289" s="200">
        <v>0</v>
      </c>
      <c r="G289" s="200">
        <v>0</v>
      </c>
      <c r="H289" s="200">
        <v>16840606</v>
      </c>
      <c r="I289" s="200">
        <v>2154022.7000000002</v>
      </c>
      <c r="J289" s="200">
        <v>0</v>
      </c>
      <c r="K289" s="200">
        <v>-2154022.7000000002</v>
      </c>
    </row>
    <row r="290" spans="1:11">
      <c r="A290" s="201" t="s">
        <v>885</v>
      </c>
      <c r="B290" s="200">
        <v>0</v>
      </c>
      <c r="C290" s="200">
        <v>0</v>
      </c>
      <c r="D290" s="200">
        <v>0</v>
      </c>
      <c r="E290" s="200">
        <v>0</v>
      </c>
      <c r="F290" s="200">
        <v>0</v>
      </c>
      <c r="G290" s="200">
        <v>0</v>
      </c>
      <c r="H290" s="200">
        <v>30877042.199999999</v>
      </c>
      <c r="I290" s="200">
        <v>39573027.399999999</v>
      </c>
      <c r="J290" s="200">
        <v>28380524.799999997</v>
      </c>
      <c r="K290" s="200">
        <v>-11192502.600000001</v>
      </c>
    </row>
    <row r="291" spans="1:11">
      <c r="A291" s="201" t="s">
        <v>886</v>
      </c>
      <c r="B291" s="200">
        <v>0</v>
      </c>
      <c r="C291" s="200">
        <v>0</v>
      </c>
      <c r="D291" s="200">
        <v>0</v>
      </c>
      <c r="E291" s="200">
        <v>0</v>
      </c>
      <c r="F291" s="200">
        <v>0</v>
      </c>
      <c r="G291" s="200">
        <v>0</v>
      </c>
      <c r="H291" s="200">
        <v>12982126.199999999</v>
      </c>
      <c r="I291" s="200">
        <v>14041590.9</v>
      </c>
      <c r="J291" s="200">
        <v>4904342.9000000004</v>
      </c>
      <c r="K291" s="200">
        <v>-9137248</v>
      </c>
    </row>
    <row r="292" spans="1:11">
      <c r="A292" s="201" t="s">
        <v>887</v>
      </c>
      <c r="B292" s="200">
        <v>0</v>
      </c>
      <c r="C292" s="200">
        <v>0</v>
      </c>
      <c r="D292" s="200">
        <v>0</v>
      </c>
      <c r="E292" s="200">
        <v>0</v>
      </c>
      <c r="F292" s="200">
        <v>0</v>
      </c>
      <c r="G292" s="200">
        <v>0</v>
      </c>
      <c r="H292" s="200">
        <v>37957813.899999999</v>
      </c>
      <c r="I292" s="200">
        <v>52173390.299999997</v>
      </c>
      <c r="J292" s="200">
        <v>38650601.099999994</v>
      </c>
      <c r="K292" s="200">
        <v>-13522789.200000003</v>
      </c>
    </row>
    <row r="293" spans="1:11">
      <c r="A293" s="201" t="s">
        <v>888</v>
      </c>
      <c r="B293" s="200">
        <v>0</v>
      </c>
      <c r="C293" s="200">
        <v>0</v>
      </c>
      <c r="D293" s="200">
        <v>0</v>
      </c>
      <c r="E293" s="200">
        <v>0</v>
      </c>
      <c r="F293" s="200">
        <v>0</v>
      </c>
      <c r="G293" s="200">
        <v>0</v>
      </c>
      <c r="H293" s="200">
        <v>38777636.200000003</v>
      </c>
      <c r="I293" s="200">
        <v>40849407.799999997</v>
      </c>
      <c r="J293" s="200">
        <v>27344672.699999996</v>
      </c>
      <c r="K293" s="200">
        <v>-13504735.100000001</v>
      </c>
    </row>
    <row r="294" spans="1:11">
      <c r="A294" s="201" t="s">
        <v>889</v>
      </c>
      <c r="B294" s="200">
        <v>0</v>
      </c>
      <c r="C294" s="200">
        <v>0</v>
      </c>
      <c r="D294" s="200">
        <v>0</v>
      </c>
      <c r="E294" s="200">
        <v>0</v>
      </c>
      <c r="F294" s="200">
        <v>0</v>
      </c>
      <c r="G294" s="200">
        <v>0</v>
      </c>
      <c r="H294" s="200">
        <v>6836413.0999999996</v>
      </c>
      <c r="I294" s="200">
        <v>9281976.3000000007</v>
      </c>
      <c r="J294" s="200">
        <v>5134216.9000000004</v>
      </c>
      <c r="K294" s="200">
        <v>-4147759.4000000004</v>
      </c>
    </row>
    <row r="295" spans="1:11">
      <c r="A295" s="201" t="s">
        <v>890</v>
      </c>
      <c r="B295" s="200">
        <v>0</v>
      </c>
      <c r="C295" s="200">
        <v>0</v>
      </c>
      <c r="D295" s="200">
        <v>0</v>
      </c>
      <c r="E295" s="200">
        <v>0</v>
      </c>
      <c r="F295" s="200">
        <v>0</v>
      </c>
      <c r="G295" s="200">
        <v>0</v>
      </c>
      <c r="H295" s="200">
        <v>12690839</v>
      </c>
      <c r="I295" s="200">
        <v>14505666.699999999</v>
      </c>
      <c r="J295" s="200">
        <v>9698399.6999999993</v>
      </c>
      <c r="K295" s="200">
        <v>-4807267</v>
      </c>
    </row>
    <row r="296" spans="1:11">
      <c r="A296" s="201" t="s">
        <v>891</v>
      </c>
      <c r="B296" s="200">
        <v>0</v>
      </c>
      <c r="C296" s="200">
        <v>0</v>
      </c>
      <c r="D296" s="200">
        <v>0</v>
      </c>
      <c r="E296" s="200">
        <v>0</v>
      </c>
      <c r="F296" s="200">
        <v>0</v>
      </c>
      <c r="G296" s="200">
        <v>0</v>
      </c>
      <c r="H296" s="200">
        <v>11949543</v>
      </c>
      <c r="I296" s="200">
        <v>14026316.4</v>
      </c>
      <c r="J296" s="200">
        <v>9395602.4000000004</v>
      </c>
      <c r="K296" s="200">
        <v>-4630714</v>
      </c>
    </row>
    <row r="297" spans="1:11">
      <c r="A297" s="201" t="s">
        <v>892</v>
      </c>
      <c r="B297" s="200">
        <v>0</v>
      </c>
      <c r="C297" s="200">
        <v>0</v>
      </c>
      <c r="D297" s="200">
        <v>0</v>
      </c>
      <c r="E297" s="200">
        <v>0</v>
      </c>
      <c r="F297" s="200">
        <v>0</v>
      </c>
      <c r="G297" s="200">
        <v>0</v>
      </c>
      <c r="H297" s="200">
        <v>21576982</v>
      </c>
      <c r="I297" s="200">
        <v>23502433</v>
      </c>
      <c r="J297" s="200">
        <v>18124753.699999999</v>
      </c>
      <c r="K297" s="200">
        <v>-5377679.3000000007</v>
      </c>
    </row>
    <row r="298" spans="1:11">
      <c r="A298" s="201" t="s">
        <v>893</v>
      </c>
      <c r="B298" s="200">
        <v>0</v>
      </c>
      <c r="C298" s="200">
        <v>0</v>
      </c>
      <c r="D298" s="200">
        <v>0</v>
      </c>
      <c r="E298" s="200">
        <v>0</v>
      </c>
      <c r="F298" s="200">
        <v>0</v>
      </c>
      <c r="G298" s="200">
        <v>0</v>
      </c>
      <c r="H298" s="200">
        <v>14228427</v>
      </c>
      <c r="I298" s="200">
        <v>15258106.4</v>
      </c>
      <c r="J298" s="200">
        <v>11079762.4</v>
      </c>
      <c r="K298" s="200">
        <v>-4178344</v>
      </c>
    </row>
    <row r="299" spans="1:11">
      <c r="A299" s="201" t="s">
        <v>894</v>
      </c>
      <c r="B299" s="200">
        <v>0</v>
      </c>
      <c r="C299" s="200">
        <v>0</v>
      </c>
      <c r="D299" s="200">
        <v>0</v>
      </c>
      <c r="E299" s="200">
        <v>0</v>
      </c>
      <c r="F299" s="200">
        <v>0</v>
      </c>
      <c r="G299" s="200">
        <v>0</v>
      </c>
      <c r="H299" s="200">
        <v>17357430</v>
      </c>
      <c r="I299" s="200">
        <v>24990202.300000001</v>
      </c>
      <c r="J299" s="200">
        <v>18303676.300000001</v>
      </c>
      <c r="K299" s="200">
        <v>-6686526</v>
      </c>
    </row>
    <row r="300" spans="1:11">
      <c r="A300" s="201" t="s">
        <v>895</v>
      </c>
      <c r="B300" s="200">
        <v>0</v>
      </c>
      <c r="C300" s="200">
        <v>0</v>
      </c>
      <c r="D300" s="200">
        <v>0</v>
      </c>
      <c r="E300" s="200">
        <v>0</v>
      </c>
      <c r="F300" s="200">
        <v>0</v>
      </c>
      <c r="G300" s="200">
        <v>0</v>
      </c>
      <c r="H300" s="200">
        <v>42708149</v>
      </c>
      <c r="I300" s="200">
        <v>55686941.600000001</v>
      </c>
      <c r="J300" s="200">
        <v>33362204.600000001</v>
      </c>
      <c r="K300" s="200">
        <v>-22324737</v>
      </c>
    </row>
    <row r="301" spans="1:11">
      <c r="A301" s="201" t="s">
        <v>896</v>
      </c>
      <c r="B301" s="200">
        <v>0</v>
      </c>
      <c r="C301" s="200">
        <v>0</v>
      </c>
      <c r="D301" s="200">
        <v>0</v>
      </c>
      <c r="E301" s="200">
        <v>0</v>
      </c>
      <c r="F301" s="200">
        <v>0</v>
      </c>
      <c r="G301" s="200">
        <v>0</v>
      </c>
      <c r="H301" s="200">
        <v>25421998</v>
      </c>
      <c r="I301" s="200">
        <v>30428320.399999999</v>
      </c>
      <c r="J301" s="200">
        <v>22933701.399999999</v>
      </c>
      <c r="K301" s="200">
        <v>-7494619</v>
      </c>
    </row>
    <row r="302" spans="1:11">
      <c r="A302" s="201" t="s">
        <v>897</v>
      </c>
      <c r="B302" s="200">
        <v>0</v>
      </c>
      <c r="C302" s="200">
        <v>0</v>
      </c>
      <c r="D302" s="200">
        <v>0</v>
      </c>
      <c r="E302" s="200">
        <v>0</v>
      </c>
      <c r="F302" s="200">
        <v>0</v>
      </c>
      <c r="G302" s="200">
        <v>0</v>
      </c>
      <c r="H302" s="200">
        <v>15880396</v>
      </c>
      <c r="I302" s="200">
        <v>18250368</v>
      </c>
      <c r="J302" s="200">
        <v>13039842</v>
      </c>
      <c r="K302" s="200">
        <v>-5210526</v>
      </c>
    </row>
    <row r="303" spans="1:11">
      <c r="A303" s="201" t="s">
        <v>898</v>
      </c>
      <c r="B303" s="200">
        <v>0</v>
      </c>
      <c r="C303" s="200">
        <v>0</v>
      </c>
      <c r="D303" s="200">
        <v>0</v>
      </c>
      <c r="E303" s="200">
        <v>0</v>
      </c>
      <c r="F303" s="200">
        <v>0</v>
      </c>
      <c r="G303" s="200">
        <v>0</v>
      </c>
      <c r="H303" s="200">
        <v>14700731</v>
      </c>
      <c r="I303" s="200">
        <v>17294854.100000001</v>
      </c>
      <c r="J303" s="200">
        <v>12419442.100000001</v>
      </c>
      <c r="K303" s="200">
        <v>-4875412</v>
      </c>
    </row>
    <row r="304" spans="1:11">
      <c r="A304" s="201" t="s">
        <v>899</v>
      </c>
      <c r="B304" s="200">
        <v>0</v>
      </c>
      <c r="C304" s="200">
        <v>0</v>
      </c>
      <c r="D304" s="200">
        <v>0</v>
      </c>
      <c r="E304" s="200">
        <v>0</v>
      </c>
      <c r="F304" s="200">
        <v>0</v>
      </c>
      <c r="G304" s="200">
        <v>0</v>
      </c>
      <c r="H304" s="200">
        <v>14480765</v>
      </c>
      <c r="I304" s="200">
        <v>17299861.300000001</v>
      </c>
      <c r="J304" s="200">
        <v>12182243.300000001</v>
      </c>
      <c r="K304" s="200">
        <v>-5117618</v>
      </c>
    </row>
    <row r="305" spans="1:11">
      <c r="A305" s="201" t="s">
        <v>900</v>
      </c>
      <c r="B305" s="200">
        <v>0</v>
      </c>
      <c r="C305" s="200">
        <v>0</v>
      </c>
      <c r="D305" s="200">
        <v>0</v>
      </c>
      <c r="E305" s="200">
        <v>0</v>
      </c>
      <c r="F305" s="200">
        <v>0</v>
      </c>
      <c r="G305" s="200">
        <v>0</v>
      </c>
      <c r="H305" s="200">
        <v>47716026</v>
      </c>
      <c r="I305" s="200">
        <v>60770511.600000001</v>
      </c>
      <c r="J305" s="200">
        <v>43789690.600000001</v>
      </c>
      <c r="K305" s="200">
        <v>-16980821</v>
      </c>
    </row>
    <row r="306" spans="1:11">
      <c r="A306" s="201" t="s">
        <v>901</v>
      </c>
      <c r="B306" s="200">
        <v>0</v>
      </c>
      <c r="C306" s="200">
        <v>0</v>
      </c>
      <c r="D306" s="200">
        <v>0</v>
      </c>
      <c r="E306" s="200">
        <v>0</v>
      </c>
      <c r="F306" s="200">
        <v>0</v>
      </c>
      <c r="G306" s="200">
        <v>0</v>
      </c>
      <c r="H306" s="200">
        <v>18215729</v>
      </c>
      <c r="I306" s="200">
        <v>26562673.5</v>
      </c>
      <c r="J306" s="200">
        <v>19709489.5</v>
      </c>
      <c r="K306" s="200">
        <v>-6853184</v>
      </c>
    </row>
    <row r="307" spans="1:11">
      <c r="A307" s="201" t="s">
        <v>902</v>
      </c>
      <c r="B307" s="200">
        <v>0</v>
      </c>
      <c r="C307" s="200">
        <v>0</v>
      </c>
      <c r="D307" s="200">
        <v>0</v>
      </c>
      <c r="E307" s="200">
        <v>0</v>
      </c>
      <c r="F307" s="200">
        <v>0</v>
      </c>
      <c r="G307" s="200">
        <v>0</v>
      </c>
      <c r="H307" s="200">
        <v>27768351</v>
      </c>
      <c r="I307" s="200">
        <v>31298989.899999999</v>
      </c>
      <c r="J307" s="200">
        <v>23056103.899999999</v>
      </c>
      <c r="K307" s="200">
        <v>-8242886</v>
      </c>
    </row>
    <row r="308" spans="1:11">
      <c r="A308" s="201" t="s">
        <v>903</v>
      </c>
      <c r="B308" s="200">
        <v>0</v>
      </c>
      <c r="C308" s="200">
        <v>0</v>
      </c>
      <c r="D308" s="200">
        <v>0</v>
      </c>
      <c r="E308" s="200">
        <v>0</v>
      </c>
      <c r="F308" s="200">
        <v>0</v>
      </c>
      <c r="G308" s="200">
        <v>0</v>
      </c>
      <c r="H308" s="200">
        <v>28366758</v>
      </c>
      <c r="I308" s="200">
        <v>28947220</v>
      </c>
      <c r="J308" s="200">
        <v>24987519</v>
      </c>
      <c r="K308" s="200">
        <v>-3959701</v>
      </c>
    </row>
    <row r="309" spans="1:11">
      <c r="A309" s="201" t="s">
        <v>904</v>
      </c>
      <c r="B309" s="200">
        <v>0</v>
      </c>
      <c r="C309" s="200">
        <v>0</v>
      </c>
      <c r="D309" s="200">
        <v>0</v>
      </c>
      <c r="E309" s="200">
        <v>0</v>
      </c>
      <c r="F309" s="200">
        <v>0</v>
      </c>
      <c r="G309" s="200">
        <v>0</v>
      </c>
      <c r="H309" s="200">
        <v>13069029</v>
      </c>
      <c r="I309" s="200">
        <v>16422809.5</v>
      </c>
      <c r="J309" s="200">
        <v>10770884.5</v>
      </c>
      <c r="K309" s="200">
        <v>-5651925</v>
      </c>
    </row>
    <row r="310" spans="1:11">
      <c r="A310" s="201" t="s">
        <v>905</v>
      </c>
      <c r="B310" s="200">
        <v>0</v>
      </c>
      <c r="C310" s="200">
        <v>0</v>
      </c>
      <c r="D310" s="200">
        <v>0</v>
      </c>
      <c r="E310" s="200">
        <v>0</v>
      </c>
      <c r="F310" s="200">
        <v>0</v>
      </c>
      <c r="G310" s="200">
        <v>0</v>
      </c>
      <c r="H310" s="200">
        <v>29385175</v>
      </c>
      <c r="I310" s="200">
        <v>30475813.199999999</v>
      </c>
      <c r="J310" s="200">
        <v>18010822.199999999</v>
      </c>
      <c r="K310" s="200">
        <v>-12464991</v>
      </c>
    </row>
    <row r="311" spans="1:11">
      <c r="A311" s="201" t="s">
        <v>906</v>
      </c>
      <c r="B311" s="200">
        <v>0</v>
      </c>
      <c r="C311" s="200">
        <v>0</v>
      </c>
      <c r="D311" s="200">
        <v>0</v>
      </c>
      <c r="E311" s="200">
        <v>0</v>
      </c>
      <c r="F311" s="200">
        <v>0</v>
      </c>
      <c r="G311" s="200">
        <v>0</v>
      </c>
      <c r="H311" s="200">
        <v>16739111</v>
      </c>
      <c r="I311" s="200">
        <v>20848563.699999999</v>
      </c>
      <c r="J311" s="200">
        <v>14457658.699999999</v>
      </c>
      <c r="K311" s="200">
        <v>-6390905</v>
      </c>
    </row>
    <row r="312" spans="1:11">
      <c r="A312" s="201" t="s">
        <v>907</v>
      </c>
      <c r="B312" s="200">
        <v>0</v>
      </c>
      <c r="C312" s="200">
        <v>0</v>
      </c>
      <c r="D312" s="200">
        <v>0</v>
      </c>
      <c r="E312" s="200">
        <v>0</v>
      </c>
      <c r="F312" s="200">
        <v>0</v>
      </c>
      <c r="G312" s="200">
        <v>0</v>
      </c>
      <c r="H312" s="200">
        <v>18587125</v>
      </c>
      <c r="I312" s="200">
        <v>23761059</v>
      </c>
      <c r="J312" s="200">
        <v>16234166</v>
      </c>
      <c r="K312" s="200">
        <v>-7526893</v>
      </c>
    </row>
    <row r="313" spans="1:11">
      <c r="A313" s="201" t="s">
        <v>908</v>
      </c>
      <c r="B313" s="200">
        <v>0</v>
      </c>
      <c r="C313" s="200">
        <v>0</v>
      </c>
      <c r="D313" s="200">
        <v>0</v>
      </c>
      <c r="E313" s="200">
        <v>0</v>
      </c>
      <c r="F313" s="200">
        <v>0</v>
      </c>
      <c r="G313" s="200">
        <v>0</v>
      </c>
      <c r="H313" s="200">
        <v>20763448</v>
      </c>
      <c r="I313" s="200">
        <v>21288845</v>
      </c>
      <c r="J313" s="200">
        <v>13203586</v>
      </c>
      <c r="K313" s="200">
        <v>-8085259</v>
      </c>
    </row>
    <row r="314" spans="1:11">
      <c r="A314" s="201" t="s">
        <v>909</v>
      </c>
      <c r="B314" s="200">
        <v>0</v>
      </c>
      <c r="C314" s="200">
        <v>0</v>
      </c>
      <c r="D314" s="200">
        <v>0</v>
      </c>
      <c r="E314" s="200">
        <v>0</v>
      </c>
      <c r="F314" s="200">
        <v>0</v>
      </c>
      <c r="G314" s="200">
        <v>0</v>
      </c>
      <c r="H314" s="200">
        <v>50166984</v>
      </c>
      <c r="I314" s="200">
        <v>60333009.799999997</v>
      </c>
      <c r="J314" s="200">
        <v>39536685.799999997</v>
      </c>
      <c r="K314" s="200">
        <v>-20796324</v>
      </c>
    </row>
    <row r="315" spans="1:11">
      <c r="A315" s="201" t="s">
        <v>910</v>
      </c>
      <c r="B315" s="200">
        <v>0</v>
      </c>
      <c r="C315" s="200">
        <v>0</v>
      </c>
      <c r="D315" s="200">
        <v>0</v>
      </c>
      <c r="E315" s="200">
        <v>0</v>
      </c>
      <c r="F315" s="200">
        <v>0</v>
      </c>
      <c r="G315" s="200">
        <v>0</v>
      </c>
      <c r="H315" s="200">
        <v>34710272</v>
      </c>
      <c r="I315" s="200">
        <v>38727697.5</v>
      </c>
      <c r="J315" s="200">
        <v>26251673.5</v>
      </c>
      <c r="K315" s="200">
        <v>-12476024</v>
      </c>
    </row>
    <row r="316" spans="1:11">
      <c r="A316" s="201" t="s">
        <v>911</v>
      </c>
      <c r="B316" s="200">
        <v>0</v>
      </c>
      <c r="C316" s="200">
        <v>0</v>
      </c>
      <c r="D316" s="200">
        <v>0</v>
      </c>
      <c r="E316" s="200">
        <v>0</v>
      </c>
      <c r="F316" s="200">
        <v>0</v>
      </c>
      <c r="G316" s="200">
        <v>0</v>
      </c>
      <c r="H316" s="200">
        <v>7000332</v>
      </c>
      <c r="I316" s="200">
        <v>8374251.5</v>
      </c>
      <c r="J316" s="200">
        <v>5829689.5</v>
      </c>
      <c r="K316" s="200">
        <v>-2544562</v>
      </c>
    </row>
    <row r="317" spans="1:11">
      <c r="A317" s="201" t="s">
        <v>912</v>
      </c>
      <c r="B317" s="200">
        <v>0</v>
      </c>
      <c r="C317" s="200">
        <v>0</v>
      </c>
      <c r="D317" s="200">
        <v>0</v>
      </c>
      <c r="E317" s="200">
        <v>839535.30260000005</v>
      </c>
      <c r="F317" s="200">
        <v>98879196.068820015</v>
      </c>
      <c r="G317" s="200">
        <v>56326437.201980002</v>
      </c>
      <c r="H317" s="200">
        <v>1380735.3</v>
      </c>
      <c r="I317" s="200">
        <v>1630742</v>
      </c>
      <c r="J317" s="200">
        <v>1630742</v>
      </c>
      <c r="K317" s="200">
        <v>0</v>
      </c>
    </row>
    <row r="318" spans="1:11">
      <c r="A318" s="201" t="s">
        <v>913</v>
      </c>
      <c r="B318" s="200">
        <v>0</v>
      </c>
      <c r="C318" s="200">
        <v>0</v>
      </c>
      <c r="D318" s="200">
        <v>0</v>
      </c>
      <c r="E318" s="200">
        <v>33138.379999999997</v>
      </c>
      <c r="F318" s="200">
        <v>21143</v>
      </c>
      <c r="G318" s="200">
        <v>0</v>
      </c>
      <c r="H318" s="200">
        <v>20000</v>
      </c>
      <c r="I318" s="200">
        <v>0</v>
      </c>
      <c r="J318" s="200">
        <v>0</v>
      </c>
      <c r="K318" s="200">
        <v>0</v>
      </c>
    </row>
    <row r="319" spans="1:11">
      <c r="A319" s="201" t="s">
        <v>914</v>
      </c>
      <c r="B319" s="200">
        <v>0</v>
      </c>
      <c r="C319" s="200">
        <v>0</v>
      </c>
      <c r="D319" s="200">
        <v>0</v>
      </c>
      <c r="E319" s="200">
        <v>0</v>
      </c>
      <c r="F319" s="200">
        <v>0</v>
      </c>
      <c r="G319" s="200">
        <v>0</v>
      </c>
      <c r="H319" s="200">
        <v>5355</v>
      </c>
      <c r="I319" s="200">
        <v>3964</v>
      </c>
      <c r="J319" s="200">
        <v>3964</v>
      </c>
      <c r="K319" s="200">
        <v>0</v>
      </c>
    </row>
    <row r="320" spans="1:11">
      <c r="A320" s="201" t="s">
        <v>915</v>
      </c>
      <c r="B320" s="200">
        <v>0</v>
      </c>
      <c r="C320" s="200">
        <v>0</v>
      </c>
      <c r="D320" s="200">
        <v>0</v>
      </c>
      <c r="E320" s="200">
        <v>0</v>
      </c>
      <c r="F320" s="200">
        <v>0</v>
      </c>
      <c r="G320" s="200">
        <v>116877.51</v>
      </c>
      <c r="H320" s="200">
        <v>0</v>
      </c>
      <c r="I320" s="200">
        <v>0</v>
      </c>
      <c r="J320" s="200">
        <v>0</v>
      </c>
      <c r="K320" s="200">
        <v>0</v>
      </c>
    </row>
    <row r="321" spans="1:11">
      <c r="A321" s="201" t="s">
        <v>916</v>
      </c>
      <c r="B321" s="200">
        <v>0</v>
      </c>
      <c r="C321" s="200">
        <v>0</v>
      </c>
      <c r="D321" s="200">
        <v>0</v>
      </c>
      <c r="E321" s="200">
        <v>0</v>
      </c>
      <c r="F321" s="200">
        <v>0</v>
      </c>
      <c r="G321" s="200">
        <v>0</v>
      </c>
      <c r="H321" s="200">
        <v>550044.19999999995</v>
      </c>
      <c r="I321" s="200">
        <v>556399.5</v>
      </c>
      <c r="J321" s="200">
        <v>556399.5</v>
      </c>
      <c r="K321" s="200">
        <v>0</v>
      </c>
    </row>
    <row r="322" spans="1:11">
      <c r="A322" s="201" t="s">
        <v>917</v>
      </c>
      <c r="B322" s="200">
        <v>0</v>
      </c>
      <c r="C322" s="200">
        <v>0</v>
      </c>
      <c r="D322" s="200">
        <v>0</v>
      </c>
      <c r="E322" s="200">
        <v>0</v>
      </c>
      <c r="F322" s="200">
        <v>0</v>
      </c>
      <c r="G322" s="200">
        <v>0</v>
      </c>
      <c r="H322" s="200">
        <v>1167563</v>
      </c>
      <c r="I322" s="200">
        <v>1317977</v>
      </c>
      <c r="J322" s="200">
        <v>1317977</v>
      </c>
      <c r="K322" s="200">
        <v>0</v>
      </c>
    </row>
    <row r="323" spans="1:11">
      <c r="A323" s="201" t="s">
        <v>918</v>
      </c>
      <c r="B323" s="200">
        <v>0</v>
      </c>
      <c r="C323" s="200">
        <v>0</v>
      </c>
      <c r="D323" s="200">
        <v>0</v>
      </c>
      <c r="E323" s="200">
        <v>0</v>
      </c>
      <c r="F323" s="200">
        <v>0</v>
      </c>
      <c r="G323" s="200">
        <v>858652.30753999995</v>
      </c>
      <c r="H323" s="200">
        <v>1449447</v>
      </c>
      <c r="I323" s="200">
        <v>1617240</v>
      </c>
      <c r="J323" s="200">
        <v>1617240</v>
      </c>
      <c r="K323" s="200">
        <v>0</v>
      </c>
    </row>
    <row r="324" spans="1:11">
      <c r="A324" s="201" t="s">
        <v>919</v>
      </c>
      <c r="B324" s="200">
        <v>0</v>
      </c>
      <c r="C324" s="200">
        <v>0</v>
      </c>
      <c r="D324" s="200">
        <v>0</v>
      </c>
      <c r="E324" s="200">
        <v>997914.42507</v>
      </c>
      <c r="F324" s="200">
        <v>0</v>
      </c>
      <c r="G324" s="200">
        <v>0</v>
      </c>
      <c r="H324" s="200">
        <v>1947164.5</v>
      </c>
      <c r="I324" s="200">
        <v>2128000</v>
      </c>
      <c r="J324" s="200">
        <v>2128000</v>
      </c>
      <c r="K324" s="200">
        <v>0</v>
      </c>
    </row>
    <row r="325" spans="1:11">
      <c r="A325" s="201" t="s">
        <v>920</v>
      </c>
      <c r="B325" s="200">
        <v>0</v>
      </c>
      <c r="C325" s="200">
        <v>0</v>
      </c>
      <c r="D325" s="200">
        <v>321160.42813000001</v>
      </c>
      <c r="E325" s="200">
        <v>0</v>
      </c>
      <c r="F325" s="200">
        <v>0</v>
      </c>
      <c r="G325" s="200">
        <v>0</v>
      </c>
      <c r="H325" s="200">
        <v>282000</v>
      </c>
      <c r="I325" s="200">
        <v>95192</v>
      </c>
      <c r="J325" s="200">
        <v>157555</v>
      </c>
      <c r="K325" s="200">
        <v>62363</v>
      </c>
    </row>
    <row r="326" spans="1:11">
      <c r="A326" s="201" t="s">
        <v>921</v>
      </c>
      <c r="B326" s="200">
        <v>0</v>
      </c>
      <c r="C326" s="200">
        <v>0</v>
      </c>
      <c r="D326" s="200">
        <v>0</v>
      </c>
      <c r="E326" s="200">
        <v>776072.94790000003</v>
      </c>
      <c r="F326" s="200">
        <v>0</v>
      </c>
      <c r="G326" s="200">
        <v>876346.34724000003</v>
      </c>
      <c r="H326" s="200">
        <v>1354165.9</v>
      </c>
      <c r="I326" s="200">
        <v>1638563.4</v>
      </c>
      <c r="J326" s="200">
        <v>1638563.4</v>
      </c>
      <c r="K326" s="200">
        <v>0</v>
      </c>
    </row>
    <row r="327" spans="1:11">
      <c r="A327" s="201" t="s">
        <v>922</v>
      </c>
      <c r="B327" s="200">
        <v>0</v>
      </c>
      <c r="C327" s="200">
        <v>20396681.634779997</v>
      </c>
      <c r="D327" s="200">
        <v>14696429.686249999</v>
      </c>
      <c r="E327" s="200">
        <v>11792584.02606</v>
      </c>
      <c r="F327" s="200">
        <v>9785445.5379900001</v>
      </c>
      <c r="G327" s="200">
        <v>21138202.37616</v>
      </c>
      <c r="H327" s="200">
        <v>0</v>
      </c>
      <c r="I327" s="200">
        <v>0</v>
      </c>
      <c r="J327" s="200">
        <v>0</v>
      </c>
      <c r="K327" s="200">
        <v>0</v>
      </c>
    </row>
    <row r="328" spans="1:11">
      <c r="A328" s="201" t="s">
        <v>923</v>
      </c>
      <c r="B328" s="200">
        <v>0</v>
      </c>
      <c r="C328" s="200">
        <v>1788550.0594500001</v>
      </c>
      <c r="D328" s="200">
        <v>0</v>
      </c>
      <c r="E328" s="200">
        <v>2025482.35093</v>
      </c>
      <c r="F328" s="200">
        <v>7066469.9916400006</v>
      </c>
      <c r="G328" s="200">
        <v>20369438.968340002</v>
      </c>
      <c r="H328" s="200">
        <v>5467500</v>
      </c>
      <c r="I328" s="200">
        <v>0</v>
      </c>
      <c r="J328" s="200">
        <v>0</v>
      </c>
      <c r="K328" s="200">
        <v>0</v>
      </c>
    </row>
    <row r="329" spans="1:11">
      <c r="A329" s="201" t="s">
        <v>924</v>
      </c>
      <c r="B329" s="200">
        <v>0</v>
      </c>
      <c r="C329" s="200">
        <v>31792949.600650001</v>
      </c>
      <c r="D329" s="200">
        <v>23561438.329520002</v>
      </c>
      <c r="E329" s="200">
        <v>2694406.5865100003</v>
      </c>
      <c r="F329" s="200">
        <v>0</v>
      </c>
      <c r="G329" s="200">
        <v>0</v>
      </c>
      <c r="H329" s="200">
        <v>0</v>
      </c>
      <c r="I329" s="200">
        <v>0</v>
      </c>
      <c r="J329" s="200">
        <v>0</v>
      </c>
      <c r="K329" s="200">
        <v>0</v>
      </c>
    </row>
    <row r="330" spans="1:11">
      <c r="A330" s="201" t="s">
        <v>925</v>
      </c>
      <c r="B330" s="200">
        <v>0</v>
      </c>
      <c r="C330" s="200">
        <v>5574412.6851300001</v>
      </c>
      <c r="D330" s="200">
        <v>3883201.7436700002</v>
      </c>
      <c r="E330" s="200">
        <v>5373695.5757200001</v>
      </c>
      <c r="F330" s="200">
        <v>11507984.377209999</v>
      </c>
      <c r="G330" s="200">
        <v>4760839.1411999995</v>
      </c>
      <c r="H330" s="200">
        <v>5501000</v>
      </c>
      <c r="I330" s="200">
        <v>15000000</v>
      </c>
      <c r="J330" s="200">
        <v>9358000</v>
      </c>
      <c r="K330" s="200">
        <v>-5642000</v>
      </c>
    </row>
    <row r="331" spans="1:11">
      <c r="A331" s="201" t="s">
        <v>926</v>
      </c>
      <c r="B331" s="200">
        <v>0</v>
      </c>
      <c r="C331" s="200">
        <v>0</v>
      </c>
      <c r="D331" s="200">
        <v>0</v>
      </c>
      <c r="E331" s="200">
        <v>13813838.135219999</v>
      </c>
      <c r="F331" s="200">
        <v>0</v>
      </c>
      <c r="G331" s="200">
        <v>0</v>
      </c>
      <c r="H331" s="200">
        <v>9259794</v>
      </c>
      <c r="I331" s="200">
        <v>10000000</v>
      </c>
      <c r="J331" s="200">
        <v>8600000</v>
      </c>
      <c r="K331" s="200">
        <v>-1400000</v>
      </c>
    </row>
    <row r="332" spans="1:11">
      <c r="A332" s="201" t="s">
        <v>927</v>
      </c>
      <c r="B332" s="200">
        <v>0</v>
      </c>
      <c r="C332" s="200">
        <v>1486834.51199</v>
      </c>
      <c r="D332" s="200">
        <v>0</v>
      </c>
      <c r="E332" s="200">
        <v>0</v>
      </c>
      <c r="F332" s="200">
        <v>0</v>
      </c>
      <c r="G332" s="200">
        <v>0</v>
      </c>
      <c r="H332" s="200">
        <v>8140650</v>
      </c>
      <c r="I332" s="200">
        <v>7713800</v>
      </c>
      <c r="J332" s="200">
        <v>3351800</v>
      </c>
      <c r="K332" s="200">
        <v>-4362000</v>
      </c>
    </row>
    <row r="333" spans="1:11">
      <c r="A333" s="201" t="s">
        <v>928</v>
      </c>
      <c r="B333" s="200">
        <v>0</v>
      </c>
      <c r="C333" s="200">
        <v>34318261.016029999</v>
      </c>
      <c r="D333" s="200">
        <v>0</v>
      </c>
      <c r="E333" s="200">
        <v>17793708.99808</v>
      </c>
      <c r="F333" s="200">
        <v>30979977.797419999</v>
      </c>
      <c r="G333" s="200">
        <v>16350099.61256</v>
      </c>
      <c r="H333" s="200">
        <v>24005000</v>
      </c>
      <c r="I333" s="200">
        <v>0</v>
      </c>
      <c r="J333" s="200">
        <v>637300</v>
      </c>
      <c r="K333" s="200">
        <v>637300</v>
      </c>
    </row>
    <row r="334" spans="1:11">
      <c r="A334" s="201" t="s">
        <v>929</v>
      </c>
      <c r="B334" s="200">
        <v>0</v>
      </c>
      <c r="C334" s="200">
        <v>6140925.4744700007</v>
      </c>
      <c r="D334" s="200">
        <v>17663777.52973</v>
      </c>
      <c r="E334" s="200">
        <v>0</v>
      </c>
      <c r="F334" s="200">
        <v>0</v>
      </c>
      <c r="G334" s="200">
        <v>0</v>
      </c>
      <c r="H334" s="200">
        <v>0</v>
      </c>
      <c r="I334" s="200">
        <v>0</v>
      </c>
      <c r="J334" s="200">
        <v>0</v>
      </c>
      <c r="K334" s="200">
        <v>0</v>
      </c>
    </row>
    <row r="335" spans="1:11">
      <c r="A335" s="201" t="s">
        <v>930</v>
      </c>
      <c r="B335" s="200">
        <v>0</v>
      </c>
      <c r="C335" s="200">
        <v>17418645.398839999</v>
      </c>
      <c r="D335" s="200">
        <v>25694340.393310003</v>
      </c>
      <c r="E335" s="200">
        <v>10718897.75106</v>
      </c>
      <c r="F335" s="200">
        <v>13439.530869999999</v>
      </c>
      <c r="G335" s="200">
        <v>0</v>
      </c>
      <c r="H335" s="200">
        <v>0</v>
      </c>
      <c r="I335" s="200">
        <v>0</v>
      </c>
      <c r="J335" s="200">
        <v>0</v>
      </c>
      <c r="K335" s="200">
        <v>0</v>
      </c>
    </row>
    <row r="336" spans="1:11">
      <c r="A336" s="201" t="s">
        <v>931</v>
      </c>
      <c r="B336" s="200">
        <v>0</v>
      </c>
      <c r="C336" s="200">
        <v>12048253.587400001</v>
      </c>
      <c r="D336" s="200">
        <v>17368515.486439999</v>
      </c>
      <c r="E336" s="200">
        <v>8350469.6493699998</v>
      </c>
      <c r="F336" s="200">
        <v>6832319.5493999999</v>
      </c>
      <c r="G336" s="200">
        <v>4448145.9555799998</v>
      </c>
      <c r="H336" s="200">
        <v>0</v>
      </c>
      <c r="I336" s="200">
        <v>0</v>
      </c>
      <c r="J336" s="200">
        <v>0</v>
      </c>
      <c r="K336" s="200">
        <v>0</v>
      </c>
    </row>
    <row r="337" spans="1:11">
      <c r="A337" s="201" t="s">
        <v>932</v>
      </c>
      <c r="B337" s="200">
        <v>0</v>
      </c>
      <c r="C337" s="200">
        <v>516663.68316000002</v>
      </c>
      <c r="D337" s="200">
        <v>0</v>
      </c>
      <c r="E337" s="200">
        <v>0</v>
      </c>
      <c r="F337" s="200">
        <v>0</v>
      </c>
      <c r="G337" s="200">
        <v>0</v>
      </c>
      <c r="H337" s="200">
        <v>0</v>
      </c>
      <c r="I337" s="200">
        <v>0</v>
      </c>
      <c r="J337" s="200">
        <v>0</v>
      </c>
      <c r="K337" s="200">
        <v>0</v>
      </c>
    </row>
    <row r="338" spans="1:11">
      <c r="A338" s="201" t="s">
        <v>933</v>
      </c>
      <c r="B338" s="200">
        <v>0</v>
      </c>
      <c r="C338" s="200">
        <v>1909180.4135499999</v>
      </c>
      <c r="D338" s="200">
        <v>0</v>
      </c>
      <c r="E338" s="200">
        <v>9190938.6757299993</v>
      </c>
      <c r="F338" s="200">
        <v>0</v>
      </c>
      <c r="G338" s="200">
        <v>0</v>
      </c>
      <c r="H338" s="200">
        <v>1647100</v>
      </c>
      <c r="I338" s="200">
        <v>12527900</v>
      </c>
      <c r="J338" s="200">
        <v>4238000</v>
      </c>
      <c r="K338" s="200">
        <v>-8289900</v>
      </c>
    </row>
    <row r="339" spans="1:11">
      <c r="A339" s="201" t="s">
        <v>934</v>
      </c>
      <c r="B339" s="200">
        <v>0</v>
      </c>
      <c r="C339" s="200">
        <v>783864.56446999998</v>
      </c>
      <c r="D339" s="200">
        <v>0</v>
      </c>
      <c r="E339" s="200">
        <v>0</v>
      </c>
      <c r="F339" s="200">
        <v>0</v>
      </c>
      <c r="G339" s="200">
        <v>0</v>
      </c>
      <c r="H339" s="200">
        <v>24890000</v>
      </c>
      <c r="I339" s="200">
        <v>0</v>
      </c>
      <c r="J339" s="200">
        <v>4058903</v>
      </c>
      <c r="K339" s="200">
        <v>4058903</v>
      </c>
    </row>
    <row r="340" spans="1:11">
      <c r="A340" s="201" t="s">
        <v>935</v>
      </c>
      <c r="B340" s="200">
        <v>0</v>
      </c>
      <c r="C340" s="200">
        <v>12477313.629419999</v>
      </c>
      <c r="D340" s="200">
        <v>11302467.178299999</v>
      </c>
      <c r="E340" s="200">
        <v>12356555.604259999</v>
      </c>
      <c r="F340" s="200">
        <v>34151224.961139999</v>
      </c>
      <c r="G340" s="200">
        <v>28735191.428569999</v>
      </c>
      <c r="H340" s="200">
        <v>16845000</v>
      </c>
      <c r="I340" s="200">
        <v>18737400</v>
      </c>
      <c r="J340" s="200">
        <v>8770000</v>
      </c>
      <c r="K340" s="200">
        <v>-9967400</v>
      </c>
    </row>
    <row r="341" spans="1:11">
      <c r="A341" s="201" t="s">
        <v>936</v>
      </c>
      <c r="B341" s="200">
        <v>0</v>
      </c>
      <c r="C341" s="200">
        <v>13346380.643469999</v>
      </c>
      <c r="D341" s="200">
        <v>0</v>
      </c>
      <c r="E341" s="200">
        <v>4364896.7089499999</v>
      </c>
      <c r="F341" s="200">
        <v>9495063.5684699994</v>
      </c>
      <c r="G341" s="200">
        <v>2798528.8244899996</v>
      </c>
      <c r="H341" s="200">
        <v>0</v>
      </c>
      <c r="I341" s="200">
        <v>0</v>
      </c>
      <c r="J341" s="200">
        <v>0</v>
      </c>
      <c r="K341" s="200">
        <v>0</v>
      </c>
    </row>
    <row r="342" spans="1:11">
      <c r="A342" s="201" t="s">
        <v>937</v>
      </c>
      <c r="B342" s="200">
        <v>0</v>
      </c>
      <c r="C342" s="200">
        <v>157767.38849000001</v>
      </c>
      <c r="D342" s="200">
        <v>0</v>
      </c>
      <c r="E342" s="200">
        <v>0</v>
      </c>
      <c r="F342" s="200">
        <v>0</v>
      </c>
      <c r="G342" s="200">
        <v>13466017.76231</v>
      </c>
      <c r="H342" s="200">
        <v>5000000</v>
      </c>
      <c r="I342" s="200">
        <v>8513700</v>
      </c>
      <c r="J342" s="200">
        <v>4661700</v>
      </c>
      <c r="K342" s="200">
        <v>-3852000</v>
      </c>
    </row>
    <row r="343" spans="1:11">
      <c r="A343" s="201" t="s">
        <v>938</v>
      </c>
      <c r="B343" s="200">
        <v>0</v>
      </c>
      <c r="C343" s="200">
        <v>6110559.5630700001</v>
      </c>
      <c r="D343" s="200">
        <v>44493429.056160003</v>
      </c>
      <c r="E343" s="200">
        <v>26338733.133609999</v>
      </c>
      <c r="F343" s="200">
        <v>0</v>
      </c>
      <c r="G343" s="200">
        <v>0</v>
      </c>
      <c r="H343" s="200">
        <v>0</v>
      </c>
      <c r="I343" s="200">
        <v>0</v>
      </c>
      <c r="J343" s="200">
        <v>0</v>
      </c>
      <c r="K343" s="200">
        <v>0</v>
      </c>
    </row>
    <row r="344" spans="1:11">
      <c r="A344" s="201" t="s">
        <v>939</v>
      </c>
      <c r="B344" s="200">
        <v>0</v>
      </c>
      <c r="C344" s="200">
        <v>16624918.65526</v>
      </c>
      <c r="D344" s="200">
        <v>29827063.587889999</v>
      </c>
      <c r="E344" s="200">
        <v>41071402.074940003</v>
      </c>
      <c r="F344" s="200">
        <v>27525311.427470002</v>
      </c>
      <c r="G344" s="200">
        <v>0</v>
      </c>
      <c r="H344" s="200">
        <v>0</v>
      </c>
      <c r="I344" s="200">
        <v>0</v>
      </c>
      <c r="J344" s="200">
        <v>0</v>
      </c>
      <c r="K344" s="200">
        <v>0</v>
      </c>
    </row>
    <row r="345" spans="1:11">
      <c r="A345" s="201" t="s">
        <v>940</v>
      </c>
      <c r="B345" s="200">
        <v>0</v>
      </c>
      <c r="C345" s="200">
        <v>6029473.1848200001</v>
      </c>
      <c r="D345" s="200">
        <v>6072808.2211600002</v>
      </c>
      <c r="E345" s="200">
        <v>190.97060000000002</v>
      </c>
      <c r="F345" s="200">
        <v>0</v>
      </c>
      <c r="G345" s="200">
        <v>0</v>
      </c>
      <c r="H345" s="200">
        <v>0</v>
      </c>
      <c r="I345" s="200">
        <v>0</v>
      </c>
      <c r="J345" s="200">
        <v>0</v>
      </c>
      <c r="K345" s="200">
        <v>0</v>
      </c>
    </row>
    <row r="346" spans="1:11">
      <c r="A346" s="201" t="s">
        <v>941</v>
      </c>
      <c r="B346" s="200">
        <v>0</v>
      </c>
      <c r="C346" s="200">
        <v>29516016.88538</v>
      </c>
      <c r="D346" s="200">
        <v>22095733.371660002</v>
      </c>
      <c r="E346" s="200">
        <v>29363841.77643</v>
      </c>
      <c r="F346" s="200">
        <v>15131438.334700001</v>
      </c>
      <c r="G346" s="200">
        <v>12023286.232889999</v>
      </c>
      <c r="H346" s="200">
        <v>5600000</v>
      </c>
      <c r="I346" s="200">
        <v>23137000</v>
      </c>
      <c r="J346" s="200">
        <v>16396000</v>
      </c>
      <c r="K346" s="200">
        <v>-6741000</v>
      </c>
    </row>
    <row r="347" spans="1:11">
      <c r="A347" s="201" t="s">
        <v>942</v>
      </c>
      <c r="B347" s="200">
        <v>0</v>
      </c>
      <c r="C347" s="200">
        <v>0</v>
      </c>
      <c r="D347" s="200">
        <v>0</v>
      </c>
      <c r="E347" s="200">
        <v>9372151.5204699989</v>
      </c>
      <c r="F347" s="200">
        <v>22296977.543599997</v>
      </c>
      <c r="G347" s="200">
        <v>15148285.010989999</v>
      </c>
      <c r="H347" s="200">
        <v>4074400</v>
      </c>
      <c r="I347" s="200">
        <v>10642200</v>
      </c>
      <c r="J347" s="200">
        <v>3309850</v>
      </c>
      <c r="K347" s="200">
        <v>-7332350</v>
      </c>
    </row>
    <row r="348" spans="1:11">
      <c r="A348" s="201" t="s">
        <v>943</v>
      </c>
      <c r="B348" s="200">
        <v>0</v>
      </c>
      <c r="C348" s="200">
        <v>2592276.1242399998</v>
      </c>
      <c r="D348" s="200">
        <v>1342922.5714</v>
      </c>
      <c r="E348" s="200">
        <v>7986272.7875100002</v>
      </c>
      <c r="F348" s="200">
        <v>10377570.163700001</v>
      </c>
      <c r="G348" s="200">
        <v>16008755.55161</v>
      </c>
      <c r="H348" s="200">
        <v>840000</v>
      </c>
      <c r="I348" s="200">
        <v>0</v>
      </c>
      <c r="J348" s="200">
        <v>0</v>
      </c>
      <c r="K348" s="200">
        <v>0</v>
      </c>
    </row>
    <row r="349" spans="1:11">
      <c r="A349" s="201" t="s">
        <v>944</v>
      </c>
      <c r="B349" s="200">
        <v>0</v>
      </c>
      <c r="C349" s="200">
        <v>10950450.857350001</v>
      </c>
      <c r="D349" s="200">
        <v>0</v>
      </c>
      <c r="E349" s="200">
        <v>10136020.226569999</v>
      </c>
      <c r="F349" s="200">
        <v>5904250.4141899999</v>
      </c>
      <c r="G349" s="200">
        <v>0</v>
      </c>
      <c r="H349" s="200">
        <v>0</v>
      </c>
      <c r="I349" s="200">
        <v>0</v>
      </c>
      <c r="J349" s="200">
        <v>0</v>
      </c>
      <c r="K349" s="200">
        <v>0</v>
      </c>
    </row>
    <row r="350" spans="1:11">
      <c r="A350" s="201" t="s">
        <v>945</v>
      </c>
      <c r="B350" s="200">
        <v>0</v>
      </c>
      <c r="C350" s="200">
        <v>9434568.1923500001</v>
      </c>
      <c r="D350" s="200">
        <v>0</v>
      </c>
      <c r="E350" s="200">
        <v>0</v>
      </c>
      <c r="F350" s="200">
        <v>0</v>
      </c>
      <c r="G350" s="200">
        <v>0</v>
      </c>
      <c r="H350" s="200">
        <v>0</v>
      </c>
      <c r="I350" s="200">
        <v>0</v>
      </c>
      <c r="J350" s="200">
        <v>0</v>
      </c>
      <c r="K350" s="200">
        <v>0</v>
      </c>
    </row>
    <row r="351" spans="1:11">
      <c r="A351" s="201" t="s">
        <v>946</v>
      </c>
      <c r="B351" s="200">
        <v>0</v>
      </c>
      <c r="C351" s="200">
        <v>0</v>
      </c>
      <c r="D351" s="200">
        <v>0</v>
      </c>
      <c r="E351" s="200">
        <v>0</v>
      </c>
      <c r="F351" s="200">
        <v>0</v>
      </c>
      <c r="G351" s="200">
        <v>0</v>
      </c>
      <c r="H351" s="200">
        <v>9640</v>
      </c>
      <c r="I351" s="200">
        <v>0</v>
      </c>
      <c r="J351" s="200">
        <v>0</v>
      </c>
      <c r="K351" s="200">
        <v>0</v>
      </c>
    </row>
    <row r="352" spans="1:11">
      <c r="A352" s="201" t="s">
        <v>947</v>
      </c>
      <c r="B352" s="200">
        <v>0</v>
      </c>
      <c r="C352" s="200">
        <v>2296400.58482</v>
      </c>
      <c r="D352" s="200">
        <v>7703525.7109200004</v>
      </c>
      <c r="E352" s="200">
        <v>0</v>
      </c>
      <c r="F352" s="200">
        <v>0</v>
      </c>
      <c r="G352" s="200">
        <v>0</v>
      </c>
      <c r="H352" s="200">
        <v>0</v>
      </c>
      <c r="I352" s="200">
        <v>0</v>
      </c>
      <c r="J352" s="200">
        <v>0</v>
      </c>
      <c r="K352" s="200">
        <v>0</v>
      </c>
    </row>
    <row r="353" spans="1:11">
      <c r="A353" s="201" t="s">
        <v>948</v>
      </c>
      <c r="B353" s="200">
        <v>0</v>
      </c>
      <c r="C353" s="200">
        <v>3634736.1266399999</v>
      </c>
      <c r="D353" s="200">
        <v>1951361.43083</v>
      </c>
      <c r="E353" s="200">
        <v>298618.92774000001</v>
      </c>
      <c r="F353" s="200">
        <v>0</v>
      </c>
      <c r="G353" s="200">
        <v>0</v>
      </c>
      <c r="H353" s="200">
        <v>0</v>
      </c>
      <c r="I353" s="200">
        <v>0</v>
      </c>
      <c r="J353" s="200">
        <v>0</v>
      </c>
      <c r="K353" s="200">
        <v>0</v>
      </c>
    </row>
    <row r="354" spans="1:11">
      <c r="A354" s="201" t="s">
        <v>949</v>
      </c>
      <c r="B354" s="200">
        <v>0</v>
      </c>
      <c r="C354" s="200">
        <v>4094377.4905900001</v>
      </c>
      <c r="D354" s="200">
        <v>0</v>
      </c>
      <c r="E354" s="200">
        <v>0</v>
      </c>
      <c r="F354" s="200">
        <v>0</v>
      </c>
      <c r="G354" s="200">
        <v>0</v>
      </c>
      <c r="H354" s="200">
        <v>0</v>
      </c>
      <c r="I354" s="200">
        <v>0</v>
      </c>
      <c r="J354" s="200">
        <v>0</v>
      </c>
      <c r="K354" s="200">
        <v>0</v>
      </c>
    </row>
    <row r="355" spans="1:11">
      <c r="A355" s="201" t="s">
        <v>950</v>
      </c>
      <c r="B355" s="200">
        <v>0</v>
      </c>
      <c r="C355" s="200">
        <v>296178.89925000002</v>
      </c>
      <c r="D355" s="200">
        <v>0</v>
      </c>
      <c r="E355" s="200">
        <v>0</v>
      </c>
      <c r="F355" s="200">
        <v>0</v>
      </c>
      <c r="G355" s="200">
        <v>0</v>
      </c>
      <c r="H355" s="200">
        <v>232000</v>
      </c>
      <c r="I355" s="200">
        <v>0</v>
      </c>
      <c r="J355" s="200">
        <v>0</v>
      </c>
      <c r="K355" s="200">
        <v>0</v>
      </c>
    </row>
    <row r="356" spans="1:11">
      <c r="A356" s="201" t="s">
        <v>951</v>
      </c>
      <c r="B356" s="200">
        <v>0</v>
      </c>
      <c r="C356" s="200">
        <v>937845.68569000007</v>
      </c>
      <c r="D356" s="200">
        <v>0</v>
      </c>
      <c r="E356" s="200">
        <v>1204794.8090299999</v>
      </c>
      <c r="F356" s="200">
        <v>0</v>
      </c>
      <c r="G356" s="200">
        <v>0</v>
      </c>
      <c r="H356" s="200">
        <v>2139887</v>
      </c>
      <c r="I356" s="200">
        <v>0</v>
      </c>
      <c r="J356" s="200">
        <v>572500</v>
      </c>
      <c r="K356" s="200">
        <v>572500</v>
      </c>
    </row>
    <row r="357" spans="1:11">
      <c r="A357" s="201" t="s">
        <v>952</v>
      </c>
      <c r="B357" s="200">
        <v>0</v>
      </c>
      <c r="C357" s="200">
        <v>72879.600000000006</v>
      </c>
      <c r="D357" s="200">
        <v>72880</v>
      </c>
      <c r="E357" s="200">
        <v>0</v>
      </c>
      <c r="F357" s="200">
        <v>0</v>
      </c>
      <c r="G357" s="200">
        <v>0</v>
      </c>
      <c r="H357" s="200">
        <v>0</v>
      </c>
      <c r="I357" s="200">
        <v>0</v>
      </c>
      <c r="J357" s="200">
        <v>0</v>
      </c>
      <c r="K357" s="200">
        <v>0</v>
      </c>
    </row>
    <row r="358" spans="1:11">
      <c r="A358" s="201" t="s">
        <v>953</v>
      </c>
      <c r="B358" s="200">
        <v>0</v>
      </c>
      <c r="C358" s="200">
        <v>0</v>
      </c>
      <c r="D358" s="200">
        <v>0</v>
      </c>
      <c r="E358" s="200">
        <v>0</v>
      </c>
      <c r="F358" s="200">
        <v>0</v>
      </c>
      <c r="G358" s="200">
        <v>0</v>
      </c>
      <c r="H358" s="200">
        <v>17280</v>
      </c>
      <c r="I358" s="200">
        <v>0</v>
      </c>
      <c r="J358" s="200">
        <v>0</v>
      </c>
      <c r="K358" s="200">
        <v>0</v>
      </c>
    </row>
    <row r="359" spans="1:11">
      <c r="A359" s="201" t="s">
        <v>954</v>
      </c>
      <c r="B359" s="200">
        <v>0</v>
      </c>
      <c r="C359" s="200">
        <v>0</v>
      </c>
      <c r="D359" s="200">
        <v>0</v>
      </c>
      <c r="E359" s="200">
        <v>0</v>
      </c>
      <c r="F359" s="200">
        <v>0</v>
      </c>
      <c r="G359" s="200">
        <v>0</v>
      </c>
      <c r="H359" s="200">
        <v>20087603</v>
      </c>
      <c r="I359" s="200">
        <v>0</v>
      </c>
      <c r="J359" s="200">
        <v>4647000</v>
      </c>
      <c r="K359" s="200">
        <v>4647000</v>
      </c>
    </row>
    <row r="360" spans="1:11">
      <c r="A360" s="201" t="s">
        <v>955</v>
      </c>
      <c r="B360" s="200">
        <v>0</v>
      </c>
      <c r="C360" s="200">
        <v>10219651.375149999</v>
      </c>
      <c r="D360" s="200">
        <v>0</v>
      </c>
      <c r="E360" s="200">
        <v>3414425.4072800004</v>
      </c>
      <c r="F360" s="200">
        <v>0</v>
      </c>
      <c r="G360" s="200">
        <v>0</v>
      </c>
      <c r="H360" s="200">
        <v>3292600</v>
      </c>
      <c r="I360" s="200">
        <v>0</v>
      </c>
      <c r="J360" s="200">
        <v>0</v>
      </c>
      <c r="K360" s="200">
        <v>0</v>
      </c>
    </row>
    <row r="361" spans="1:11">
      <c r="A361" s="201" t="s">
        <v>956</v>
      </c>
      <c r="B361" s="200">
        <v>0</v>
      </c>
      <c r="C361" s="200">
        <v>146914.18508000002</v>
      </c>
      <c r="D361" s="200">
        <v>0</v>
      </c>
      <c r="E361" s="200">
        <v>0</v>
      </c>
      <c r="F361" s="200">
        <v>0</v>
      </c>
      <c r="G361" s="200">
        <v>1029649.671</v>
      </c>
      <c r="H361" s="200">
        <v>0</v>
      </c>
      <c r="I361" s="200">
        <v>0</v>
      </c>
      <c r="J361" s="200">
        <v>0</v>
      </c>
      <c r="K361" s="200">
        <v>0</v>
      </c>
    </row>
    <row r="362" spans="1:11">
      <c r="A362" s="201" t="s">
        <v>957</v>
      </c>
      <c r="B362" s="200">
        <v>0</v>
      </c>
      <c r="C362" s="200">
        <v>0</v>
      </c>
      <c r="D362" s="200">
        <v>0</v>
      </c>
      <c r="E362" s="200">
        <v>12080314.302540001</v>
      </c>
      <c r="F362" s="200">
        <v>0</v>
      </c>
      <c r="G362" s="200">
        <v>0</v>
      </c>
      <c r="H362" s="200">
        <v>2841000</v>
      </c>
      <c r="I362" s="200">
        <v>25307100</v>
      </c>
      <c r="J362" s="200">
        <v>25307100</v>
      </c>
      <c r="K362" s="200">
        <v>0</v>
      </c>
    </row>
    <row r="363" spans="1:11">
      <c r="A363" s="201" t="s">
        <v>958</v>
      </c>
      <c r="B363" s="200">
        <v>0</v>
      </c>
      <c r="C363" s="200">
        <v>0</v>
      </c>
      <c r="D363" s="200">
        <v>0</v>
      </c>
      <c r="E363" s="200">
        <v>0</v>
      </c>
      <c r="F363" s="200">
        <v>0</v>
      </c>
      <c r="G363" s="200">
        <v>0</v>
      </c>
      <c r="H363" s="200">
        <v>1963500</v>
      </c>
      <c r="I363" s="200">
        <v>529600</v>
      </c>
      <c r="J363" s="200">
        <v>529600</v>
      </c>
      <c r="K363" s="200">
        <v>0</v>
      </c>
    </row>
    <row r="364" spans="1:11">
      <c r="A364" s="201" t="s">
        <v>959</v>
      </c>
      <c r="B364" s="200">
        <v>0</v>
      </c>
      <c r="C364" s="200">
        <v>0</v>
      </c>
      <c r="D364" s="200">
        <v>0</v>
      </c>
      <c r="E364" s="200">
        <v>0</v>
      </c>
      <c r="F364" s="200">
        <v>0</v>
      </c>
      <c r="G364" s="200">
        <v>0</v>
      </c>
      <c r="H364" s="200">
        <v>4464000</v>
      </c>
      <c r="I364" s="200">
        <v>10342200</v>
      </c>
      <c r="J364" s="200">
        <v>5258600</v>
      </c>
      <c r="K364" s="200">
        <v>-5083600</v>
      </c>
    </row>
    <row r="365" spans="1:11">
      <c r="A365" s="201" t="s">
        <v>960</v>
      </c>
      <c r="B365" s="200">
        <v>0</v>
      </c>
      <c r="C365" s="200">
        <v>2108587.6678200001</v>
      </c>
      <c r="D365" s="200">
        <v>637682.08453999995</v>
      </c>
      <c r="E365" s="200">
        <v>3160</v>
      </c>
      <c r="F365" s="200">
        <v>3160</v>
      </c>
      <c r="G365" s="200">
        <v>0</v>
      </c>
      <c r="H365" s="200">
        <v>0</v>
      </c>
      <c r="I365" s="200">
        <v>0</v>
      </c>
      <c r="J365" s="200">
        <v>0</v>
      </c>
      <c r="K365" s="200">
        <v>0</v>
      </c>
    </row>
    <row r="366" spans="1:11">
      <c r="A366" s="201" t="s">
        <v>961</v>
      </c>
      <c r="B366" s="200">
        <v>0</v>
      </c>
      <c r="C366" s="200">
        <v>0</v>
      </c>
      <c r="D366" s="200">
        <v>-12563763.018999999</v>
      </c>
      <c r="E366" s="200">
        <v>-263289934.15459999</v>
      </c>
      <c r="F366" s="200">
        <v>-15720129</v>
      </c>
      <c r="G366" s="200">
        <v>0</v>
      </c>
      <c r="H366" s="200">
        <v>0</v>
      </c>
      <c r="I366" s="200">
        <v>0</v>
      </c>
      <c r="J366" s="200">
        <v>0</v>
      </c>
      <c r="K366" s="200">
        <v>0</v>
      </c>
    </row>
    <row r="367" spans="1:11">
      <c r="A367" s="201" t="s">
        <v>962</v>
      </c>
      <c r="B367" s="200">
        <v>0</v>
      </c>
      <c r="C367" s="200">
        <v>0</v>
      </c>
      <c r="D367" s="200">
        <v>97280982.492259994</v>
      </c>
      <c r="E367" s="200">
        <v>4904336.5411999999</v>
      </c>
      <c r="F367" s="200">
        <v>45431358.970239997</v>
      </c>
      <c r="G367" s="200">
        <v>8568432.6544000003</v>
      </c>
      <c r="H367" s="200">
        <v>30716600</v>
      </c>
      <c r="I367" s="200">
        <v>0</v>
      </c>
      <c r="J367" s="200">
        <v>0</v>
      </c>
      <c r="K367" s="200">
        <v>0</v>
      </c>
    </row>
    <row r="368" spans="1:11">
      <c r="A368" s="201" t="s">
        <v>963</v>
      </c>
      <c r="B368" s="200">
        <v>0</v>
      </c>
      <c r="C368" s="200">
        <v>0</v>
      </c>
      <c r="D368" s="200">
        <v>780122.99924999999</v>
      </c>
      <c r="E368" s="200">
        <v>1565035.2656500002</v>
      </c>
      <c r="F368" s="200">
        <v>4147136.9076999999</v>
      </c>
      <c r="G368" s="200">
        <v>1739818.8440699999</v>
      </c>
      <c r="H368" s="200">
        <v>0</v>
      </c>
      <c r="I368" s="200">
        <v>0</v>
      </c>
      <c r="J368" s="200">
        <v>0</v>
      </c>
      <c r="K368" s="200">
        <v>0</v>
      </c>
    </row>
    <row r="369" spans="1:11">
      <c r="A369" s="201" t="s">
        <v>825</v>
      </c>
      <c r="B369" s="200">
        <v>0</v>
      </c>
      <c r="C369" s="200">
        <v>0</v>
      </c>
      <c r="D369" s="200">
        <v>0</v>
      </c>
      <c r="E369" s="200">
        <v>0</v>
      </c>
      <c r="F369" s="200">
        <v>0</v>
      </c>
      <c r="G369" s="200">
        <v>0</v>
      </c>
      <c r="H369" s="200">
        <v>31000000</v>
      </c>
      <c r="I369" s="200">
        <v>27735700</v>
      </c>
      <c r="J369" s="200">
        <v>27735700</v>
      </c>
      <c r="K369" s="200">
        <v>0</v>
      </c>
    </row>
    <row r="370" spans="1:11">
      <c r="A370" s="201" t="s">
        <v>964</v>
      </c>
      <c r="B370" s="200">
        <v>0</v>
      </c>
      <c r="C370" s="200">
        <v>0</v>
      </c>
      <c r="D370" s="200">
        <v>0</v>
      </c>
      <c r="E370" s="200">
        <v>5786733.2909799991</v>
      </c>
      <c r="F370" s="200">
        <v>25514532.484340001</v>
      </c>
      <c r="G370" s="200">
        <v>37401144.269929998</v>
      </c>
      <c r="H370" s="200">
        <v>1000000</v>
      </c>
      <c r="I370" s="200">
        <v>0</v>
      </c>
      <c r="J370" s="200">
        <v>996500</v>
      </c>
      <c r="K370" s="200">
        <v>996500</v>
      </c>
    </row>
    <row r="371" spans="1:11">
      <c r="A371" s="201" t="s">
        <v>965</v>
      </c>
      <c r="B371" s="200">
        <v>0</v>
      </c>
      <c r="C371" s="200">
        <v>0</v>
      </c>
      <c r="D371" s="200">
        <v>0</v>
      </c>
      <c r="E371" s="200">
        <v>0</v>
      </c>
      <c r="F371" s="200">
        <v>8148620.21997</v>
      </c>
      <c r="G371" s="200">
        <v>1784409.87243</v>
      </c>
      <c r="H371" s="200">
        <v>3325000</v>
      </c>
      <c r="I371" s="200">
        <v>3421800</v>
      </c>
      <c r="J371" s="200">
        <v>3421800</v>
      </c>
      <c r="K371" s="200">
        <v>0</v>
      </c>
    </row>
    <row r="372" spans="1:11">
      <c r="A372" s="201" t="s">
        <v>966</v>
      </c>
      <c r="B372" s="200">
        <v>0</v>
      </c>
      <c r="C372" s="200">
        <v>0</v>
      </c>
      <c r="D372" s="200">
        <v>5257792.6550500002</v>
      </c>
      <c r="E372" s="200">
        <v>33615252.994720004</v>
      </c>
      <c r="F372" s="200">
        <v>11760447.36531</v>
      </c>
      <c r="G372" s="200">
        <v>5979798.1662299996</v>
      </c>
      <c r="H372" s="200">
        <v>6765000</v>
      </c>
      <c r="I372" s="200">
        <v>5649000</v>
      </c>
      <c r="J372" s="200">
        <v>5649000</v>
      </c>
      <c r="K372" s="200">
        <v>0</v>
      </c>
    </row>
    <row r="373" spans="1:11">
      <c r="A373" s="201" t="s">
        <v>967</v>
      </c>
      <c r="B373" s="200">
        <v>0</v>
      </c>
      <c r="C373" s="200">
        <v>0</v>
      </c>
      <c r="D373" s="200">
        <v>0</v>
      </c>
      <c r="E373" s="200">
        <v>458846.03880000004</v>
      </c>
      <c r="F373" s="200">
        <v>934813.84400000004</v>
      </c>
      <c r="G373" s="200">
        <v>469050.25797999999</v>
      </c>
      <c r="H373" s="200">
        <v>428809</v>
      </c>
      <c r="I373" s="200">
        <v>0</v>
      </c>
      <c r="J373" s="200">
        <v>485000</v>
      </c>
      <c r="K373" s="200">
        <v>485000</v>
      </c>
    </row>
    <row r="374" spans="1:11">
      <c r="A374" s="201" t="s">
        <v>968</v>
      </c>
      <c r="B374" s="200">
        <v>0</v>
      </c>
      <c r="C374" s="200">
        <v>0</v>
      </c>
      <c r="D374" s="200">
        <v>0</v>
      </c>
      <c r="E374" s="200">
        <v>1488088.09345</v>
      </c>
      <c r="F374" s="200">
        <v>27213344.907259997</v>
      </c>
      <c r="G374" s="200">
        <v>87703350.87387</v>
      </c>
      <c r="H374" s="200">
        <v>556521</v>
      </c>
      <c r="I374" s="200">
        <v>0</v>
      </c>
      <c r="J374" s="200">
        <v>531000</v>
      </c>
      <c r="K374" s="200">
        <v>531000</v>
      </c>
    </row>
    <row r="375" spans="1:11">
      <c r="A375" s="201" t="s">
        <v>969</v>
      </c>
      <c r="B375" s="200">
        <v>0</v>
      </c>
      <c r="C375" s="200">
        <v>0</v>
      </c>
      <c r="D375" s="200">
        <v>0</v>
      </c>
      <c r="E375" s="200">
        <v>4532319.5520000001</v>
      </c>
      <c r="F375" s="200">
        <v>8762484.5136000011</v>
      </c>
      <c r="G375" s="200">
        <v>42716956.491999999</v>
      </c>
      <c r="H375" s="200">
        <v>252463577.5</v>
      </c>
      <c r="I375" s="200">
        <v>70000000</v>
      </c>
      <c r="J375" s="200">
        <v>70000000</v>
      </c>
      <c r="K375" s="200">
        <v>0</v>
      </c>
    </row>
    <row r="376" spans="1:11">
      <c r="A376" s="201" t="s">
        <v>970</v>
      </c>
      <c r="B376" s="200">
        <v>0</v>
      </c>
      <c r="C376" s="200">
        <v>0</v>
      </c>
      <c r="D376" s="200">
        <v>0</v>
      </c>
      <c r="E376" s="200">
        <v>0</v>
      </c>
      <c r="F376" s="200">
        <v>0</v>
      </c>
      <c r="G376" s="200">
        <v>1132336.1024000002</v>
      </c>
      <c r="H376" s="200">
        <v>1000</v>
      </c>
      <c r="I376" s="200">
        <v>15000000</v>
      </c>
      <c r="J376" s="200">
        <v>2000000</v>
      </c>
      <c r="K376" s="200">
        <v>-13000000</v>
      </c>
    </row>
    <row r="377" spans="1:11">
      <c r="A377" s="201" t="s">
        <v>971</v>
      </c>
      <c r="B377" s="200">
        <v>0</v>
      </c>
      <c r="C377" s="200">
        <v>0</v>
      </c>
      <c r="D377" s="200">
        <v>0</v>
      </c>
      <c r="E377" s="200">
        <v>599460.43189999997</v>
      </c>
      <c r="F377" s="200">
        <v>686351.19432000001</v>
      </c>
      <c r="G377" s="200">
        <v>395524.28911000001</v>
      </c>
      <c r="H377" s="200">
        <v>1018630</v>
      </c>
      <c r="I377" s="200">
        <v>9816800</v>
      </c>
      <c r="J377" s="200">
        <v>9816800</v>
      </c>
      <c r="K377" s="200">
        <v>0</v>
      </c>
    </row>
    <row r="378" spans="1:11">
      <c r="A378" s="201" t="s">
        <v>972</v>
      </c>
      <c r="B378" s="200">
        <v>0</v>
      </c>
      <c r="C378" s="200">
        <v>0</v>
      </c>
      <c r="D378" s="200">
        <v>22661172.379730001</v>
      </c>
      <c r="E378" s="200">
        <v>49374899.746250004</v>
      </c>
      <c r="F378" s="200">
        <v>60691317.259000003</v>
      </c>
      <c r="G378" s="200">
        <v>77695151.941200003</v>
      </c>
      <c r="H378" s="200">
        <v>209040000</v>
      </c>
      <c r="I378" s="200">
        <v>59141700</v>
      </c>
      <c r="J378" s="200">
        <v>33744800</v>
      </c>
      <c r="K378" s="200">
        <v>-25396900</v>
      </c>
    </row>
    <row r="379" spans="1:11">
      <c r="A379" s="201" t="s">
        <v>973</v>
      </c>
      <c r="B379" s="200">
        <v>0</v>
      </c>
      <c r="C379" s="200">
        <v>0</v>
      </c>
      <c r="D379" s="200">
        <v>0</v>
      </c>
      <c r="E379" s="200">
        <v>0</v>
      </c>
      <c r="F379" s="200">
        <v>0</v>
      </c>
      <c r="G379" s="200">
        <v>0</v>
      </c>
      <c r="H379" s="200">
        <v>328356821.10000002</v>
      </c>
      <c r="I379" s="200">
        <v>202388300</v>
      </c>
      <c r="J379" s="200">
        <v>201016667.59999999</v>
      </c>
      <c r="K379" s="200">
        <v>-1371632.400000006</v>
      </c>
    </row>
    <row r="380" spans="1:11">
      <c r="A380" s="201" t="s">
        <v>974</v>
      </c>
      <c r="B380" s="200">
        <v>0</v>
      </c>
      <c r="C380" s="200">
        <v>0</v>
      </c>
      <c r="D380" s="200">
        <v>0</v>
      </c>
      <c r="E380" s="200">
        <v>0</v>
      </c>
      <c r="F380" s="200">
        <v>11163035.6884</v>
      </c>
      <c r="G380" s="200">
        <v>2154882.9831999997</v>
      </c>
      <c r="H380" s="200">
        <v>1600000</v>
      </c>
      <c r="I380" s="200">
        <v>50000000</v>
      </c>
      <c r="J380" s="200">
        <v>40260000</v>
      </c>
      <c r="K380" s="200">
        <v>-9740000</v>
      </c>
    </row>
    <row r="381" spans="1:11">
      <c r="A381" s="201" t="s">
        <v>975</v>
      </c>
      <c r="B381" s="200">
        <v>0</v>
      </c>
      <c r="C381" s="200">
        <v>0</v>
      </c>
      <c r="D381" s="200">
        <v>0</v>
      </c>
      <c r="E381" s="200">
        <v>0</v>
      </c>
      <c r="F381" s="200">
        <v>0</v>
      </c>
      <c r="G381" s="200">
        <v>0</v>
      </c>
      <c r="H381" s="200">
        <v>10000</v>
      </c>
      <c r="I381" s="200">
        <v>10000</v>
      </c>
      <c r="J381" s="200">
        <v>10000</v>
      </c>
      <c r="K381" s="200">
        <v>0</v>
      </c>
    </row>
    <row r="382" spans="1:11">
      <c r="A382" s="201" t="s">
        <v>976</v>
      </c>
      <c r="B382" s="200">
        <v>0</v>
      </c>
      <c r="C382" s="200">
        <v>0</v>
      </c>
      <c r="D382" s="200">
        <v>0</v>
      </c>
      <c r="E382" s="200">
        <v>0</v>
      </c>
      <c r="F382" s="200">
        <v>0</v>
      </c>
      <c r="G382" s="200">
        <v>0</v>
      </c>
      <c r="H382" s="200">
        <v>2208000</v>
      </c>
      <c r="I382" s="200">
        <v>7934800</v>
      </c>
      <c r="J382" s="200">
        <v>7934800</v>
      </c>
      <c r="K382" s="200">
        <v>0</v>
      </c>
    </row>
    <row r="383" spans="1:11">
      <c r="A383" s="201" t="s">
        <v>977</v>
      </c>
      <c r="B383" s="200">
        <v>0</v>
      </c>
      <c r="C383" s="200">
        <v>0</v>
      </c>
      <c r="D383" s="200">
        <v>0</v>
      </c>
      <c r="E383" s="200">
        <v>0</v>
      </c>
      <c r="F383" s="200">
        <v>0</v>
      </c>
      <c r="G383" s="200">
        <v>0</v>
      </c>
      <c r="H383" s="200">
        <v>5250000</v>
      </c>
      <c r="I383" s="200">
        <v>2625000</v>
      </c>
      <c r="J383" s="200">
        <v>2625000</v>
      </c>
      <c r="K383" s="200">
        <v>0</v>
      </c>
    </row>
    <row r="384" spans="1:11">
      <c r="A384" s="201" t="s">
        <v>978</v>
      </c>
      <c r="B384" s="200">
        <v>0</v>
      </c>
      <c r="C384" s="200">
        <v>0</v>
      </c>
      <c r="D384" s="200">
        <v>0</v>
      </c>
      <c r="E384" s="200">
        <v>0</v>
      </c>
      <c r="F384" s="200">
        <v>0</v>
      </c>
      <c r="G384" s="200">
        <v>0</v>
      </c>
      <c r="H384" s="200">
        <v>10000000</v>
      </c>
      <c r="I384" s="200">
        <v>2541600</v>
      </c>
      <c r="J384" s="200">
        <v>2541600</v>
      </c>
      <c r="K384" s="200">
        <v>0</v>
      </c>
    </row>
    <row r="385" spans="1:11">
      <c r="A385" s="201" t="s">
        <v>979</v>
      </c>
      <c r="B385" s="200">
        <v>0</v>
      </c>
      <c r="C385" s="200">
        <v>0</v>
      </c>
      <c r="D385" s="200">
        <v>0</v>
      </c>
      <c r="E385" s="200">
        <v>0</v>
      </c>
      <c r="F385" s="200">
        <v>0</v>
      </c>
      <c r="G385" s="200">
        <v>0</v>
      </c>
      <c r="H385" s="200">
        <v>457054</v>
      </c>
      <c r="I385" s="200">
        <v>0</v>
      </c>
      <c r="J385" s="200">
        <v>0</v>
      </c>
      <c r="K385" s="200">
        <v>0</v>
      </c>
    </row>
    <row r="386" spans="1:11">
      <c r="A386" s="201" t="s">
        <v>980</v>
      </c>
      <c r="B386" s="200">
        <v>0</v>
      </c>
      <c r="C386" s="200">
        <v>0</v>
      </c>
      <c r="D386" s="200">
        <v>19218.750250000001</v>
      </c>
      <c r="E386" s="200">
        <v>0</v>
      </c>
      <c r="F386" s="200">
        <v>3575376.56825</v>
      </c>
      <c r="G386" s="200">
        <v>1494105.68655</v>
      </c>
      <c r="H386" s="200">
        <v>0</v>
      </c>
      <c r="I386" s="200">
        <v>0</v>
      </c>
      <c r="J386" s="200">
        <v>0</v>
      </c>
      <c r="K386" s="200">
        <v>0</v>
      </c>
    </row>
    <row r="387" spans="1:11">
      <c r="A387" s="201" t="s">
        <v>981</v>
      </c>
      <c r="B387" s="200">
        <v>0</v>
      </c>
      <c r="C387" s="200">
        <v>0</v>
      </c>
      <c r="D387" s="200">
        <v>0</v>
      </c>
      <c r="E387" s="200">
        <v>0</v>
      </c>
      <c r="F387" s="200">
        <v>0</v>
      </c>
      <c r="G387" s="200">
        <v>0</v>
      </c>
      <c r="H387" s="200">
        <v>699398</v>
      </c>
      <c r="I387" s="200">
        <v>0</v>
      </c>
      <c r="J387" s="200">
        <v>902275.4</v>
      </c>
      <c r="K387" s="200">
        <v>902275.4</v>
      </c>
    </row>
    <row r="388" spans="1:11">
      <c r="A388" s="201" t="s">
        <v>982</v>
      </c>
      <c r="B388" s="200">
        <v>0</v>
      </c>
      <c r="C388" s="200">
        <v>0</v>
      </c>
      <c r="D388" s="200">
        <v>7244533.8317</v>
      </c>
      <c r="E388" s="200">
        <v>173817875.38982001</v>
      </c>
      <c r="F388" s="200">
        <v>0</v>
      </c>
      <c r="G388" s="200">
        <v>0</v>
      </c>
      <c r="H388" s="200">
        <v>369790</v>
      </c>
      <c r="I388" s="200">
        <v>0</v>
      </c>
      <c r="J388" s="200">
        <v>415194.7</v>
      </c>
      <c r="K388" s="200">
        <v>415194.7</v>
      </c>
    </row>
    <row r="389" spans="1:11">
      <c r="A389" s="201" t="s">
        <v>983</v>
      </c>
      <c r="B389" s="200">
        <v>0</v>
      </c>
      <c r="C389" s="200">
        <v>0</v>
      </c>
      <c r="D389" s="200">
        <v>74451172.861100003</v>
      </c>
      <c r="E389" s="200">
        <v>637192.46400000004</v>
      </c>
      <c r="F389" s="200">
        <v>602877.04726999998</v>
      </c>
      <c r="G389" s="200">
        <v>0</v>
      </c>
      <c r="H389" s="200">
        <v>0</v>
      </c>
      <c r="I389" s="200">
        <v>0</v>
      </c>
      <c r="J389" s="200">
        <v>0</v>
      </c>
      <c r="K389" s="200">
        <v>0</v>
      </c>
    </row>
    <row r="390" spans="1:11">
      <c r="A390" s="201" t="s">
        <v>984</v>
      </c>
      <c r="B390" s="200">
        <v>0</v>
      </c>
      <c r="C390" s="200">
        <v>0</v>
      </c>
      <c r="D390" s="200">
        <v>22677899.522880003</v>
      </c>
      <c r="E390" s="200">
        <v>0</v>
      </c>
      <c r="F390" s="200">
        <v>0</v>
      </c>
      <c r="G390" s="200">
        <v>0</v>
      </c>
      <c r="H390" s="200">
        <v>750300</v>
      </c>
      <c r="I390" s="200">
        <v>20000000</v>
      </c>
      <c r="J390" s="200">
        <v>20000000</v>
      </c>
      <c r="K390" s="200">
        <v>0</v>
      </c>
    </row>
    <row r="391" spans="1:11">
      <c r="A391" s="201" t="s">
        <v>985</v>
      </c>
      <c r="B391" s="200">
        <v>0</v>
      </c>
      <c r="C391" s="200">
        <v>0</v>
      </c>
      <c r="D391" s="200">
        <v>0</v>
      </c>
      <c r="E391" s="200">
        <v>0</v>
      </c>
      <c r="F391" s="200">
        <v>1967557.8718399999</v>
      </c>
      <c r="G391" s="200">
        <v>2754417.5254699998</v>
      </c>
      <c r="H391" s="200">
        <v>120595.6</v>
      </c>
      <c r="I391" s="200">
        <v>0</v>
      </c>
      <c r="J391" s="200">
        <v>0</v>
      </c>
      <c r="K391" s="200">
        <v>0</v>
      </c>
    </row>
    <row r="392" spans="1:11">
      <c r="A392" s="201" t="s">
        <v>986</v>
      </c>
      <c r="B392" s="200">
        <v>0</v>
      </c>
      <c r="C392" s="200">
        <v>0</v>
      </c>
      <c r="D392" s="200">
        <v>0</v>
      </c>
      <c r="E392" s="200">
        <v>306388.62874000001</v>
      </c>
      <c r="F392" s="200">
        <v>0</v>
      </c>
      <c r="G392" s="200">
        <v>0</v>
      </c>
      <c r="H392" s="200">
        <v>1520610.2</v>
      </c>
      <c r="I392" s="200">
        <v>0</v>
      </c>
      <c r="J392" s="200">
        <v>0</v>
      </c>
      <c r="K392" s="200">
        <v>0</v>
      </c>
    </row>
    <row r="393" spans="1:11">
      <c r="A393" s="201" t="s">
        <v>987</v>
      </c>
      <c r="B393" s="200">
        <v>0</v>
      </c>
      <c r="C393" s="200">
        <v>0</v>
      </c>
      <c r="D393" s="200">
        <v>214408.08171999999</v>
      </c>
      <c r="E393" s="200">
        <v>611482.48719000001</v>
      </c>
      <c r="F393" s="200">
        <v>779421.00100000005</v>
      </c>
      <c r="G393" s="200">
        <v>1562349.23853</v>
      </c>
      <c r="H393" s="200">
        <v>4311000</v>
      </c>
      <c r="I393" s="200">
        <v>0</v>
      </c>
      <c r="J393" s="200">
        <v>0</v>
      </c>
      <c r="K393" s="200">
        <v>0</v>
      </c>
    </row>
    <row r="394" spans="1:11">
      <c r="A394" s="201" t="s">
        <v>988</v>
      </c>
      <c r="B394" s="200">
        <v>0</v>
      </c>
      <c r="C394" s="200">
        <v>0</v>
      </c>
      <c r="D394" s="200">
        <v>0</v>
      </c>
      <c r="E394" s="200">
        <v>0</v>
      </c>
      <c r="F394" s="200">
        <v>0</v>
      </c>
      <c r="G394" s="200">
        <v>0</v>
      </c>
      <c r="H394" s="200">
        <v>123804500</v>
      </c>
      <c r="I394" s="200">
        <v>40006572.899999999</v>
      </c>
      <c r="J394" s="200">
        <v>24000000</v>
      </c>
      <c r="K394" s="200">
        <v>-16006572.899999999</v>
      </c>
    </row>
    <row r="395" spans="1:11">
      <c r="A395" s="201" t="s">
        <v>989</v>
      </c>
      <c r="B395" s="200">
        <v>0</v>
      </c>
      <c r="C395" s="200">
        <v>0</v>
      </c>
      <c r="D395" s="200">
        <v>0</v>
      </c>
      <c r="E395" s="200">
        <v>1101758.20682</v>
      </c>
      <c r="F395" s="200">
        <v>0</v>
      </c>
      <c r="G395" s="200">
        <v>0</v>
      </c>
      <c r="H395" s="200">
        <v>0</v>
      </c>
      <c r="I395" s="200">
        <v>0</v>
      </c>
      <c r="J395" s="200">
        <v>0</v>
      </c>
      <c r="K395" s="200">
        <v>0</v>
      </c>
    </row>
    <row r="396" spans="1:11">
      <c r="A396" s="201" t="s">
        <v>990</v>
      </c>
      <c r="B396" s="200">
        <v>0</v>
      </c>
      <c r="C396" s="200">
        <v>0</v>
      </c>
      <c r="D396" s="200">
        <v>0</v>
      </c>
      <c r="E396" s="200">
        <v>0</v>
      </c>
      <c r="F396" s="200">
        <v>0</v>
      </c>
      <c r="G396" s="200">
        <v>0</v>
      </c>
      <c r="H396" s="200">
        <v>3263000</v>
      </c>
      <c r="I396" s="200">
        <v>9868800</v>
      </c>
      <c r="J396" s="200">
        <v>5344500</v>
      </c>
      <c r="K396" s="200">
        <v>-4524300</v>
      </c>
    </row>
    <row r="397" spans="1:11">
      <c r="A397" s="201" t="s">
        <v>991</v>
      </c>
      <c r="B397" s="200">
        <v>0</v>
      </c>
      <c r="C397" s="200">
        <v>0</v>
      </c>
      <c r="D397" s="200">
        <v>0</v>
      </c>
      <c r="E397" s="200">
        <v>4254000</v>
      </c>
      <c r="F397" s="200">
        <v>0</v>
      </c>
      <c r="G397" s="200">
        <v>0</v>
      </c>
      <c r="H397" s="200">
        <v>0</v>
      </c>
      <c r="I397" s="200">
        <v>0</v>
      </c>
      <c r="J397" s="200">
        <v>0</v>
      </c>
      <c r="K397" s="200">
        <v>0</v>
      </c>
    </row>
    <row r="398" spans="1:11">
      <c r="A398" s="201" t="s">
        <v>992</v>
      </c>
      <c r="B398" s="200">
        <v>0</v>
      </c>
      <c r="C398" s="200">
        <v>0</v>
      </c>
      <c r="D398" s="200">
        <v>0</v>
      </c>
      <c r="E398" s="200">
        <v>2594768.1977600004</v>
      </c>
      <c r="F398" s="200">
        <v>0</v>
      </c>
      <c r="G398" s="200">
        <v>0</v>
      </c>
      <c r="H398" s="200">
        <v>8897000</v>
      </c>
      <c r="I398" s="200">
        <v>21516400</v>
      </c>
      <c r="J398" s="200">
        <v>10229700</v>
      </c>
      <c r="K398" s="200">
        <v>-11286700</v>
      </c>
    </row>
    <row r="399" spans="1:11">
      <c r="A399" s="201" t="s">
        <v>993</v>
      </c>
      <c r="B399" s="200">
        <v>0</v>
      </c>
      <c r="C399" s="200">
        <v>0</v>
      </c>
      <c r="D399" s="200">
        <v>0</v>
      </c>
      <c r="E399" s="200">
        <v>0</v>
      </c>
      <c r="F399" s="200">
        <v>0</v>
      </c>
      <c r="G399" s="200">
        <v>0</v>
      </c>
      <c r="H399" s="200">
        <v>680000</v>
      </c>
      <c r="I399" s="200">
        <v>438900</v>
      </c>
      <c r="J399" s="200">
        <v>438900</v>
      </c>
      <c r="K399" s="200">
        <v>0</v>
      </c>
    </row>
    <row r="400" spans="1:11">
      <c r="A400" s="201" t="s">
        <v>994</v>
      </c>
      <c r="B400" s="200">
        <v>0</v>
      </c>
      <c r="C400" s="200">
        <v>0</v>
      </c>
      <c r="D400" s="200">
        <v>0</v>
      </c>
      <c r="E400" s="200">
        <v>0</v>
      </c>
      <c r="F400" s="200">
        <v>0</v>
      </c>
      <c r="G400" s="200">
        <v>0</v>
      </c>
      <c r="H400" s="200">
        <v>525840</v>
      </c>
      <c r="I400" s="200">
        <v>0</v>
      </c>
      <c r="J400" s="200">
        <v>0</v>
      </c>
      <c r="K400" s="200">
        <v>0</v>
      </c>
    </row>
    <row r="401" spans="1:11">
      <c r="A401" s="201" t="s">
        <v>995</v>
      </c>
      <c r="B401" s="200">
        <v>0</v>
      </c>
      <c r="C401" s="200">
        <v>0</v>
      </c>
      <c r="D401" s="200">
        <v>0</v>
      </c>
      <c r="E401" s="200">
        <v>0</v>
      </c>
      <c r="F401" s="200">
        <v>0</v>
      </c>
      <c r="G401" s="200">
        <v>0</v>
      </c>
      <c r="H401" s="200">
        <v>16531200</v>
      </c>
      <c r="I401" s="200">
        <v>34058300</v>
      </c>
      <c r="J401" s="200">
        <v>15973100</v>
      </c>
      <c r="K401" s="200">
        <v>-18085200</v>
      </c>
    </row>
    <row r="402" spans="1:11">
      <c r="A402" s="201" t="s">
        <v>996</v>
      </c>
      <c r="B402" s="200">
        <v>0</v>
      </c>
      <c r="C402" s="200">
        <v>0</v>
      </c>
      <c r="D402" s="200">
        <v>0</v>
      </c>
      <c r="E402" s="200">
        <v>0</v>
      </c>
      <c r="F402" s="200">
        <v>0</v>
      </c>
      <c r="G402" s="200">
        <v>0</v>
      </c>
      <c r="H402" s="200">
        <v>2864000</v>
      </c>
      <c r="I402" s="200">
        <v>28060000</v>
      </c>
      <c r="J402" s="200">
        <v>13937300</v>
      </c>
      <c r="K402" s="200">
        <v>-14122700</v>
      </c>
    </row>
    <row r="403" spans="1:11">
      <c r="A403" s="201" t="s">
        <v>997</v>
      </c>
      <c r="B403" s="200">
        <v>0</v>
      </c>
      <c r="C403" s="200">
        <v>0</v>
      </c>
      <c r="D403" s="200">
        <v>50329.915840000001</v>
      </c>
      <c r="E403" s="200">
        <v>0</v>
      </c>
      <c r="F403" s="200">
        <v>0</v>
      </c>
      <c r="G403" s="200">
        <v>0</v>
      </c>
      <c r="H403" s="200">
        <v>50000</v>
      </c>
      <c r="I403" s="200">
        <v>93750</v>
      </c>
      <c r="J403" s="200">
        <v>93750</v>
      </c>
      <c r="K403" s="200">
        <v>0</v>
      </c>
    </row>
    <row r="404" spans="1:11">
      <c r="A404" s="201" t="s">
        <v>998</v>
      </c>
      <c r="B404" s="200">
        <v>0</v>
      </c>
      <c r="C404" s="200">
        <v>0</v>
      </c>
      <c r="D404" s="200">
        <v>28450085.4901</v>
      </c>
      <c r="E404" s="200">
        <v>7920</v>
      </c>
      <c r="F404" s="200">
        <v>697158.86013000004</v>
      </c>
      <c r="G404" s="200">
        <v>618934.53885999997</v>
      </c>
      <c r="H404" s="200">
        <v>15585750</v>
      </c>
      <c r="I404" s="200">
        <v>0</v>
      </c>
      <c r="J404" s="200">
        <v>950000</v>
      </c>
      <c r="K404" s="200">
        <v>950000</v>
      </c>
    </row>
    <row r="405" spans="1:11">
      <c r="A405" s="201" t="s">
        <v>999</v>
      </c>
      <c r="B405" s="200">
        <v>0</v>
      </c>
      <c r="C405" s="200">
        <v>0</v>
      </c>
      <c r="D405" s="200">
        <v>0</v>
      </c>
      <c r="E405" s="200">
        <v>0</v>
      </c>
      <c r="F405" s="200">
        <v>0</v>
      </c>
      <c r="G405" s="200">
        <v>5848690.8808800001</v>
      </c>
      <c r="H405" s="200">
        <v>21988900</v>
      </c>
      <c r="I405" s="200">
        <v>0</v>
      </c>
      <c r="J405" s="200">
        <v>0</v>
      </c>
      <c r="K405" s="200">
        <v>0</v>
      </c>
    </row>
    <row r="406" spans="1:11">
      <c r="A406" s="201" t="s">
        <v>1000</v>
      </c>
      <c r="B406" s="200">
        <v>0</v>
      </c>
      <c r="C406" s="200">
        <v>0</v>
      </c>
      <c r="D406" s="200">
        <v>0</v>
      </c>
      <c r="E406" s="200">
        <v>0</v>
      </c>
      <c r="F406" s="200">
        <v>0</v>
      </c>
      <c r="G406" s="200">
        <v>0</v>
      </c>
      <c r="H406" s="200">
        <v>745612.5</v>
      </c>
      <c r="I406" s="200">
        <v>0</v>
      </c>
      <c r="J406" s="200">
        <v>379712.2</v>
      </c>
      <c r="K406" s="200">
        <v>379712.2</v>
      </c>
    </row>
    <row r="407" spans="1:11">
      <c r="A407" s="201" t="s">
        <v>1001</v>
      </c>
      <c r="B407" s="200">
        <v>0</v>
      </c>
      <c r="C407" s="200">
        <v>0</v>
      </c>
      <c r="D407" s="200">
        <v>0</v>
      </c>
      <c r="E407" s="200">
        <v>8022816</v>
      </c>
      <c r="F407" s="200">
        <v>3126548.3321999996</v>
      </c>
      <c r="G407" s="200">
        <v>17380745.9366</v>
      </c>
      <c r="H407" s="200">
        <v>0</v>
      </c>
      <c r="I407" s="200">
        <v>0</v>
      </c>
      <c r="J407" s="200">
        <v>0</v>
      </c>
      <c r="K407" s="200">
        <v>0</v>
      </c>
    </row>
    <row r="408" spans="1:11">
      <c r="A408" s="201" t="s">
        <v>1002</v>
      </c>
      <c r="B408" s="200">
        <v>0</v>
      </c>
      <c r="C408" s="200">
        <v>0</v>
      </c>
      <c r="D408" s="200">
        <v>0</v>
      </c>
      <c r="E408" s="200">
        <v>0</v>
      </c>
      <c r="F408" s="200">
        <v>0</v>
      </c>
      <c r="G408" s="200">
        <v>0</v>
      </c>
      <c r="H408" s="200">
        <v>26490500</v>
      </c>
      <c r="I408" s="200">
        <v>0</v>
      </c>
      <c r="J408" s="200">
        <v>0</v>
      </c>
      <c r="K408" s="200">
        <v>0</v>
      </c>
    </row>
    <row r="409" spans="1:11">
      <c r="A409" s="201" t="s">
        <v>1003</v>
      </c>
      <c r="B409" s="200">
        <v>0</v>
      </c>
      <c r="C409" s="200">
        <v>0</v>
      </c>
      <c r="D409" s="200">
        <v>0</v>
      </c>
      <c r="E409" s="200">
        <v>0</v>
      </c>
      <c r="F409" s="200">
        <v>41491.858999999997</v>
      </c>
      <c r="G409" s="200">
        <v>0</v>
      </c>
      <c r="H409" s="200">
        <v>919523.5</v>
      </c>
      <c r="I409" s="200">
        <v>0</v>
      </c>
      <c r="J409" s="200">
        <v>0</v>
      </c>
      <c r="K409" s="200">
        <v>0</v>
      </c>
    </row>
    <row r="410" spans="1:11">
      <c r="A410" s="201" t="s">
        <v>1004</v>
      </c>
      <c r="B410" s="200">
        <v>0</v>
      </c>
      <c r="C410" s="200">
        <v>0</v>
      </c>
      <c r="D410" s="200">
        <v>0</v>
      </c>
      <c r="E410" s="200">
        <v>0</v>
      </c>
      <c r="F410" s="200">
        <v>0</v>
      </c>
      <c r="G410" s="200">
        <v>0</v>
      </c>
      <c r="H410" s="200">
        <v>10000</v>
      </c>
      <c r="I410" s="200">
        <v>10000</v>
      </c>
      <c r="J410" s="200">
        <v>10000</v>
      </c>
      <c r="K410" s="200">
        <v>0</v>
      </c>
    </row>
    <row r="411" spans="1:11">
      <c r="A411" s="201" t="s">
        <v>1005</v>
      </c>
      <c r="B411" s="200">
        <v>0</v>
      </c>
      <c r="C411" s="200">
        <v>0</v>
      </c>
      <c r="D411" s="200">
        <v>0</v>
      </c>
      <c r="E411" s="200">
        <v>9289738.6337199993</v>
      </c>
      <c r="F411" s="200">
        <v>0</v>
      </c>
      <c r="G411" s="200">
        <v>0</v>
      </c>
      <c r="H411" s="200">
        <v>4205000</v>
      </c>
      <c r="I411" s="200">
        <v>3421800</v>
      </c>
      <c r="J411" s="200">
        <v>3421800</v>
      </c>
      <c r="K411" s="200">
        <v>0</v>
      </c>
    </row>
    <row r="412" spans="1:11">
      <c r="A412" s="201" t="s">
        <v>1006</v>
      </c>
      <c r="B412" s="200">
        <v>0</v>
      </c>
      <c r="C412" s="200">
        <v>0</v>
      </c>
      <c r="D412" s="200">
        <v>0</v>
      </c>
      <c r="E412" s="200">
        <v>0</v>
      </c>
      <c r="F412" s="200">
        <v>0</v>
      </c>
      <c r="G412" s="200">
        <v>0</v>
      </c>
      <c r="H412" s="200">
        <v>10000</v>
      </c>
      <c r="I412" s="200">
        <v>6897200</v>
      </c>
      <c r="J412" s="200">
        <v>6897200</v>
      </c>
      <c r="K412" s="200">
        <v>0</v>
      </c>
    </row>
    <row r="413" spans="1:11">
      <c r="A413" s="201" t="s">
        <v>1007</v>
      </c>
      <c r="B413" s="200">
        <v>0</v>
      </c>
      <c r="C413" s="200">
        <v>0</v>
      </c>
      <c r="D413" s="200">
        <v>0</v>
      </c>
      <c r="E413" s="200">
        <v>0</v>
      </c>
      <c r="F413" s="200">
        <v>0</v>
      </c>
      <c r="G413" s="200">
        <v>0</v>
      </c>
      <c r="H413" s="200">
        <v>64421500</v>
      </c>
      <c r="I413" s="200">
        <v>12682900</v>
      </c>
      <c r="J413" s="200">
        <v>11752100</v>
      </c>
      <c r="K413" s="200">
        <v>-930800</v>
      </c>
    </row>
    <row r="414" spans="1:11">
      <c r="A414" s="201" t="s">
        <v>1008</v>
      </c>
      <c r="B414" s="200">
        <v>0</v>
      </c>
      <c r="C414" s="200">
        <v>0</v>
      </c>
      <c r="D414" s="200">
        <v>0</v>
      </c>
      <c r="E414" s="200">
        <v>0</v>
      </c>
      <c r="F414" s="200">
        <v>0</v>
      </c>
      <c r="G414" s="200">
        <v>0</v>
      </c>
      <c r="H414" s="200">
        <v>10000</v>
      </c>
      <c r="I414" s="200">
        <v>0</v>
      </c>
      <c r="J414" s="200">
        <v>0</v>
      </c>
      <c r="K414" s="200">
        <v>0</v>
      </c>
    </row>
    <row r="415" spans="1:11">
      <c r="A415" s="201" t="s">
        <v>1009</v>
      </c>
      <c r="B415" s="200">
        <v>0</v>
      </c>
      <c r="C415" s="200">
        <v>0</v>
      </c>
      <c r="D415" s="200">
        <v>0</v>
      </c>
      <c r="E415" s="200">
        <v>0</v>
      </c>
      <c r="F415" s="200">
        <v>0</v>
      </c>
      <c r="G415" s="200">
        <v>0</v>
      </c>
      <c r="H415" s="200">
        <v>1000</v>
      </c>
      <c r="I415" s="200">
        <v>0</v>
      </c>
      <c r="J415" s="200">
        <v>0</v>
      </c>
      <c r="K415" s="200">
        <v>0</v>
      </c>
    </row>
    <row r="416" spans="1:11">
      <c r="A416" s="201" t="s">
        <v>1010</v>
      </c>
      <c r="B416" s="200">
        <v>0</v>
      </c>
      <c r="C416" s="200">
        <v>0</v>
      </c>
      <c r="D416" s="200">
        <v>0</v>
      </c>
      <c r="E416" s="200">
        <v>0</v>
      </c>
      <c r="F416" s="200">
        <v>0</v>
      </c>
      <c r="G416" s="200">
        <v>0</v>
      </c>
      <c r="H416" s="200">
        <v>850000</v>
      </c>
      <c r="I416" s="200">
        <v>19751500</v>
      </c>
      <c r="J416" s="200">
        <v>18683351.5</v>
      </c>
      <c r="K416" s="200">
        <v>-1068148.5</v>
      </c>
    </row>
    <row r="417" spans="1:11">
      <c r="A417" s="201" t="s">
        <v>1011</v>
      </c>
      <c r="B417" s="200">
        <v>0</v>
      </c>
      <c r="C417" s="200">
        <v>0</v>
      </c>
      <c r="D417" s="200">
        <v>0</v>
      </c>
      <c r="E417" s="200">
        <v>0</v>
      </c>
      <c r="F417" s="200">
        <v>0</v>
      </c>
      <c r="G417" s="200">
        <v>0</v>
      </c>
      <c r="H417" s="200">
        <v>1000</v>
      </c>
      <c r="I417" s="200">
        <v>10000</v>
      </c>
      <c r="J417" s="200">
        <v>10000</v>
      </c>
      <c r="K417" s="200">
        <v>0</v>
      </c>
    </row>
    <row r="418" spans="1:11">
      <c r="A418" s="201" t="s">
        <v>1012</v>
      </c>
      <c r="B418" s="200">
        <v>0</v>
      </c>
      <c r="C418" s="200">
        <v>0</v>
      </c>
      <c r="D418" s="200">
        <v>0</v>
      </c>
      <c r="E418" s="200">
        <v>0</v>
      </c>
      <c r="F418" s="200">
        <v>0</v>
      </c>
      <c r="G418" s="200">
        <v>0</v>
      </c>
      <c r="H418" s="200">
        <v>10000</v>
      </c>
      <c r="I418" s="200">
        <v>0</v>
      </c>
      <c r="J418" s="200">
        <v>0</v>
      </c>
      <c r="K418" s="200">
        <v>0</v>
      </c>
    </row>
    <row r="419" spans="1:11">
      <c r="A419" s="201" t="s">
        <v>1013</v>
      </c>
      <c r="B419" s="200">
        <v>0</v>
      </c>
      <c r="C419" s="200">
        <v>0</v>
      </c>
      <c r="D419" s="200">
        <v>0</v>
      </c>
      <c r="E419" s="200">
        <v>0</v>
      </c>
      <c r="F419" s="200">
        <v>0</v>
      </c>
      <c r="G419" s="200">
        <v>0</v>
      </c>
      <c r="H419" s="200">
        <v>1000</v>
      </c>
      <c r="I419" s="200">
        <v>0</v>
      </c>
      <c r="J419" s="200">
        <v>0</v>
      </c>
      <c r="K419" s="200">
        <v>0</v>
      </c>
    </row>
    <row r="420" spans="1:11">
      <c r="A420" s="201" t="s">
        <v>1014</v>
      </c>
      <c r="B420" s="200">
        <v>0</v>
      </c>
      <c r="C420" s="200">
        <v>0</v>
      </c>
      <c r="D420" s="200">
        <v>0</v>
      </c>
      <c r="E420" s="200">
        <v>9517854.7679599989</v>
      </c>
      <c r="F420" s="200">
        <v>0</v>
      </c>
      <c r="G420" s="200">
        <v>0</v>
      </c>
      <c r="H420" s="200">
        <v>0</v>
      </c>
      <c r="I420" s="200">
        <v>0</v>
      </c>
      <c r="J420" s="200">
        <v>0</v>
      </c>
      <c r="K420" s="200">
        <v>0</v>
      </c>
    </row>
    <row r="421" spans="1:11">
      <c r="A421" s="201" t="s">
        <v>1015</v>
      </c>
      <c r="B421" s="200">
        <v>0</v>
      </c>
      <c r="C421" s="200">
        <v>0</v>
      </c>
      <c r="D421" s="200">
        <v>0</v>
      </c>
      <c r="E421" s="200">
        <v>0</v>
      </c>
      <c r="F421" s="200">
        <v>0</v>
      </c>
      <c r="G421" s="200">
        <v>0</v>
      </c>
      <c r="H421" s="200">
        <v>1000</v>
      </c>
      <c r="I421" s="200">
        <v>0</v>
      </c>
      <c r="J421" s="200">
        <v>0</v>
      </c>
      <c r="K421" s="200">
        <v>0</v>
      </c>
    </row>
    <row r="422" spans="1:11">
      <c r="A422" s="201" t="s">
        <v>1016</v>
      </c>
      <c r="B422" s="200">
        <v>0</v>
      </c>
      <c r="C422" s="200">
        <v>0</v>
      </c>
      <c r="D422" s="200">
        <v>0</v>
      </c>
      <c r="E422" s="200">
        <v>12970702.35142</v>
      </c>
      <c r="F422" s="200">
        <v>0</v>
      </c>
      <c r="G422" s="200">
        <v>0</v>
      </c>
      <c r="H422" s="200">
        <v>0</v>
      </c>
      <c r="I422" s="200">
        <v>0</v>
      </c>
      <c r="J422" s="200">
        <v>0</v>
      </c>
      <c r="K422" s="200">
        <v>0</v>
      </c>
    </row>
    <row r="423" spans="1:11">
      <c r="A423" s="201" t="s">
        <v>1017</v>
      </c>
      <c r="B423" s="200">
        <v>0</v>
      </c>
      <c r="C423" s="200">
        <v>0</v>
      </c>
      <c r="D423" s="200">
        <v>0</v>
      </c>
      <c r="E423" s="200">
        <v>0</v>
      </c>
      <c r="F423" s="200">
        <v>0</v>
      </c>
      <c r="G423" s="200">
        <v>0</v>
      </c>
      <c r="H423" s="200">
        <v>1000</v>
      </c>
      <c r="I423" s="200">
        <v>10000000</v>
      </c>
      <c r="J423" s="200">
        <v>8339100</v>
      </c>
      <c r="K423" s="200">
        <v>-1660900</v>
      </c>
    </row>
    <row r="424" spans="1:11">
      <c r="A424" s="201" t="s">
        <v>1018</v>
      </c>
      <c r="B424" s="200">
        <v>0</v>
      </c>
      <c r="C424" s="200">
        <v>0</v>
      </c>
      <c r="D424" s="200">
        <v>0</v>
      </c>
      <c r="E424" s="200">
        <v>0</v>
      </c>
      <c r="F424" s="200">
        <v>0</v>
      </c>
      <c r="G424" s="200">
        <v>0</v>
      </c>
      <c r="H424" s="200">
        <v>1000</v>
      </c>
      <c r="I424" s="200">
        <v>13642400</v>
      </c>
      <c r="J424" s="200">
        <v>13642400</v>
      </c>
      <c r="K424" s="200">
        <v>0</v>
      </c>
    </row>
    <row r="425" spans="1:11">
      <c r="A425" s="201" t="s">
        <v>1019</v>
      </c>
      <c r="B425" s="200">
        <v>0</v>
      </c>
      <c r="C425" s="200">
        <v>0</v>
      </c>
      <c r="D425" s="200">
        <v>0</v>
      </c>
      <c r="E425" s="200">
        <v>0</v>
      </c>
      <c r="F425" s="200">
        <v>0</v>
      </c>
      <c r="G425" s="200">
        <v>210469.93155000001</v>
      </c>
      <c r="H425" s="200">
        <v>1000</v>
      </c>
      <c r="I425" s="200">
        <v>32920100</v>
      </c>
      <c r="J425" s="200">
        <v>15046200</v>
      </c>
      <c r="K425" s="200">
        <v>-17873900</v>
      </c>
    </row>
    <row r="426" spans="1:11">
      <c r="A426" s="201" t="s">
        <v>1020</v>
      </c>
      <c r="B426" s="200">
        <v>0</v>
      </c>
      <c r="C426" s="200">
        <v>0</v>
      </c>
      <c r="D426" s="200">
        <v>0</v>
      </c>
      <c r="E426" s="200">
        <v>0</v>
      </c>
      <c r="F426" s="200">
        <v>0</v>
      </c>
      <c r="G426" s="200">
        <v>2281775.2379999999</v>
      </c>
      <c r="H426" s="200">
        <v>1000</v>
      </c>
      <c r="I426" s="200">
        <v>15000000</v>
      </c>
      <c r="J426" s="200">
        <v>2000000</v>
      </c>
      <c r="K426" s="200">
        <v>-13000000</v>
      </c>
    </row>
    <row r="427" spans="1:11">
      <c r="A427" s="201" t="s">
        <v>1021</v>
      </c>
      <c r="B427" s="200">
        <v>0</v>
      </c>
      <c r="C427" s="200">
        <v>0</v>
      </c>
      <c r="D427" s="200">
        <v>0</v>
      </c>
      <c r="E427" s="200">
        <v>4074525.96</v>
      </c>
      <c r="F427" s="200">
        <v>7877416.8791999994</v>
      </c>
      <c r="G427" s="200">
        <v>35957503.317400001</v>
      </c>
      <c r="H427" s="200">
        <v>86233000</v>
      </c>
      <c r="I427" s="200">
        <v>70000000</v>
      </c>
      <c r="J427" s="200">
        <v>65000000</v>
      </c>
      <c r="K427" s="200">
        <v>-5000000</v>
      </c>
    </row>
    <row r="428" spans="1:11">
      <c r="A428" s="201" t="s">
        <v>1022</v>
      </c>
      <c r="B428" s="200">
        <v>0</v>
      </c>
      <c r="C428" s="200">
        <v>0</v>
      </c>
      <c r="D428" s="200">
        <v>0</v>
      </c>
      <c r="E428" s="200">
        <v>0</v>
      </c>
      <c r="F428" s="200">
        <v>0</v>
      </c>
      <c r="G428" s="200">
        <v>0</v>
      </c>
      <c r="H428" s="200">
        <v>569261</v>
      </c>
      <c r="I428" s="200">
        <v>0</v>
      </c>
      <c r="J428" s="200">
        <v>0</v>
      </c>
      <c r="K428" s="200">
        <v>0</v>
      </c>
    </row>
    <row r="429" spans="1:11">
      <c r="A429" s="201" t="s">
        <v>1023</v>
      </c>
      <c r="B429" s="200">
        <v>0</v>
      </c>
      <c r="C429" s="200">
        <v>0</v>
      </c>
      <c r="D429" s="200">
        <v>0</v>
      </c>
      <c r="E429" s="200">
        <v>0</v>
      </c>
      <c r="F429" s="200">
        <v>0</v>
      </c>
      <c r="G429" s="200">
        <v>0</v>
      </c>
      <c r="H429" s="200">
        <v>45264500</v>
      </c>
      <c r="I429" s="200">
        <v>23750400</v>
      </c>
      <c r="J429" s="200">
        <v>31000000</v>
      </c>
      <c r="K429" s="200">
        <v>7249600</v>
      </c>
    </row>
    <row r="430" spans="1:11">
      <c r="A430" s="201" t="s">
        <v>1024</v>
      </c>
      <c r="B430" s="200">
        <v>0</v>
      </c>
      <c r="C430" s="200">
        <v>0</v>
      </c>
      <c r="D430" s="200">
        <v>0</v>
      </c>
      <c r="E430" s="200">
        <v>0</v>
      </c>
      <c r="F430" s="200">
        <v>0</v>
      </c>
      <c r="G430" s="200">
        <v>0</v>
      </c>
      <c r="H430" s="200">
        <v>2259920</v>
      </c>
      <c r="I430" s="200">
        <v>14100000</v>
      </c>
      <c r="J430" s="200">
        <v>3680000</v>
      </c>
      <c r="K430" s="200">
        <v>-10420000</v>
      </c>
    </row>
    <row r="431" spans="1:11">
      <c r="A431" s="201" t="s">
        <v>1025</v>
      </c>
      <c r="B431" s="200">
        <v>0</v>
      </c>
      <c r="C431" s="200">
        <v>0</v>
      </c>
      <c r="D431" s="200">
        <v>0</v>
      </c>
      <c r="E431" s="200">
        <v>0</v>
      </c>
      <c r="F431" s="200">
        <v>0</v>
      </c>
      <c r="G431" s="200">
        <v>0</v>
      </c>
      <c r="H431" s="200">
        <v>1596100</v>
      </c>
      <c r="I431" s="200">
        <v>842000</v>
      </c>
      <c r="J431" s="200">
        <v>6050000</v>
      </c>
      <c r="K431" s="200">
        <v>5208000</v>
      </c>
    </row>
    <row r="432" spans="1:11">
      <c r="A432" s="201" t="s">
        <v>1026</v>
      </c>
      <c r="B432" s="200">
        <v>0</v>
      </c>
      <c r="C432" s="200">
        <v>0</v>
      </c>
      <c r="D432" s="200">
        <v>0</v>
      </c>
      <c r="E432" s="200">
        <v>0</v>
      </c>
      <c r="F432" s="200">
        <v>0</v>
      </c>
      <c r="G432" s="200">
        <v>0</v>
      </c>
      <c r="H432" s="200">
        <v>0</v>
      </c>
      <c r="I432" s="200">
        <v>0</v>
      </c>
      <c r="J432" s="200">
        <v>4630768</v>
      </c>
      <c r="K432" s="200">
        <v>4630768</v>
      </c>
    </row>
    <row r="433" spans="1:11">
      <c r="A433" s="201" t="s">
        <v>1027</v>
      </c>
      <c r="B433" s="200">
        <v>0</v>
      </c>
      <c r="C433" s="200">
        <v>0</v>
      </c>
      <c r="D433" s="200">
        <v>0</v>
      </c>
      <c r="E433" s="200">
        <v>119035286.0987</v>
      </c>
      <c r="F433" s="200">
        <v>0</v>
      </c>
      <c r="G433" s="200">
        <v>4537076.6256499998</v>
      </c>
      <c r="H433" s="200">
        <v>0</v>
      </c>
      <c r="I433" s="200">
        <v>0</v>
      </c>
      <c r="J433" s="200">
        <v>0</v>
      </c>
      <c r="K433" s="200">
        <v>0</v>
      </c>
    </row>
    <row r="434" spans="1:11">
      <c r="A434" s="201" t="s">
        <v>1028</v>
      </c>
      <c r="B434" s="200">
        <v>0</v>
      </c>
      <c r="C434" s="200">
        <v>0</v>
      </c>
      <c r="D434" s="200">
        <v>0</v>
      </c>
      <c r="E434" s="200">
        <v>0</v>
      </c>
      <c r="F434" s="200">
        <v>0</v>
      </c>
      <c r="G434" s="200">
        <v>0</v>
      </c>
      <c r="H434" s="200">
        <v>11397151.300000001</v>
      </c>
      <c r="I434" s="200">
        <v>4334100</v>
      </c>
      <c r="J434" s="200">
        <v>4287268.5999999996</v>
      </c>
      <c r="K434" s="200">
        <v>-46831.400000000373</v>
      </c>
    </row>
    <row r="435" spans="1:11">
      <c r="A435" s="201" t="s">
        <v>1029</v>
      </c>
      <c r="B435" s="200">
        <v>0</v>
      </c>
      <c r="C435" s="200">
        <v>0</v>
      </c>
      <c r="D435" s="200">
        <v>0</v>
      </c>
      <c r="E435" s="200">
        <v>49067337.83963</v>
      </c>
      <c r="F435" s="200">
        <v>0</v>
      </c>
      <c r="G435" s="200">
        <v>0</v>
      </c>
      <c r="H435" s="200">
        <v>63645700</v>
      </c>
      <c r="I435" s="200">
        <v>0</v>
      </c>
      <c r="J435" s="200">
        <v>0</v>
      </c>
      <c r="K435" s="200">
        <v>0</v>
      </c>
    </row>
    <row r="436" spans="1:11">
      <c r="A436" s="201" t="s">
        <v>1030</v>
      </c>
      <c r="B436" s="200">
        <v>0</v>
      </c>
      <c r="C436" s="200">
        <v>0</v>
      </c>
      <c r="D436" s="200">
        <v>0</v>
      </c>
      <c r="E436" s="200">
        <v>0</v>
      </c>
      <c r="F436" s="200">
        <v>0</v>
      </c>
      <c r="G436" s="200">
        <v>5300131.6471600002</v>
      </c>
      <c r="H436" s="200">
        <v>1550000</v>
      </c>
      <c r="I436" s="200">
        <v>25000000</v>
      </c>
      <c r="J436" s="200">
        <v>35441472.899999999</v>
      </c>
      <c r="K436" s="200">
        <v>10441472.899999999</v>
      </c>
    </row>
    <row r="437" spans="1:11">
      <c r="A437" s="201" t="s">
        <v>1031</v>
      </c>
      <c r="B437" s="200">
        <v>0</v>
      </c>
      <c r="C437" s="200">
        <v>0</v>
      </c>
      <c r="D437" s="200">
        <v>0</v>
      </c>
      <c r="E437" s="200">
        <v>3452888.1212499999</v>
      </c>
      <c r="F437" s="200">
        <v>0</v>
      </c>
      <c r="G437" s="200">
        <v>0</v>
      </c>
      <c r="H437" s="200">
        <v>0</v>
      </c>
      <c r="I437" s="200">
        <v>0</v>
      </c>
      <c r="J437" s="200">
        <v>0</v>
      </c>
      <c r="K437" s="200">
        <v>0</v>
      </c>
    </row>
    <row r="438" spans="1:11">
      <c r="A438" s="201" t="s">
        <v>1032</v>
      </c>
      <c r="B438" s="200">
        <v>0</v>
      </c>
      <c r="C438" s="200">
        <v>0</v>
      </c>
      <c r="D438" s="200">
        <v>0</v>
      </c>
      <c r="E438" s="200">
        <v>338213.83517000003</v>
      </c>
      <c r="F438" s="200">
        <v>1844687.3528900002</v>
      </c>
      <c r="G438" s="200">
        <v>3678909.2009299998</v>
      </c>
      <c r="H438" s="200">
        <v>140075</v>
      </c>
      <c r="I438" s="200">
        <v>0</v>
      </c>
      <c r="J438" s="200">
        <v>140075</v>
      </c>
      <c r="K438" s="200">
        <v>140075</v>
      </c>
    </row>
    <row r="439" spans="1:11">
      <c r="A439" s="201" t="s">
        <v>1033</v>
      </c>
      <c r="B439" s="200">
        <v>0</v>
      </c>
      <c r="C439" s="200">
        <v>0</v>
      </c>
      <c r="D439" s="200">
        <v>0</v>
      </c>
      <c r="E439" s="200">
        <v>0</v>
      </c>
      <c r="F439" s="200">
        <v>0</v>
      </c>
      <c r="G439" s="200">
        <v>0</v>
      </c>
      <c r="H439" s="200">
        <v>1300332</v>
      </c>
      <c r="I439" s="200">
        <v>0</v>
      </c>
      <c r="J439" s="200">
        <v>564000</v>
      </c>
      <c r="K439" s="200">
        <v>564000</v>
      </c>
    </row>
    <row r="440" spans="1:11">
      <c r="A440" s="201" t="s">
        <v>1034</v>
      </c>
      <c r="B440" s="200">
        <v>0</v>
      </c>
      <c r="C440" s="200">
        <v>0</v>
      </c>
      <c r="D440" s="200">
        <v>0</v>
      </c>
      <c r="E440" s="200">
        <v>0</v>
      </c>
      <c r="F440" s="200">
        <v>0</v>
      </c>
      <c r="G440" s="200">
        <v>0</v>
      </c>
      <c r="H440" s="200">
        <v>269921</v>
      </c>
      <c r="I440" s="200">
        <v>0</v>
      </c>
      <c r="J440" s="200">
        <v>298225</v>
      </c>
      <c r="K440" s="200">
        <v>298225</v>
      </c>
    </row>
    <row r="441" spans="1:11">
      <c r="A441" s="201" t="s">
        <v>1035</v>
      </c>
      <c r="B441" s="200">
        <v>0</v>
      </c>
      <c r="C441" s="200">
        <v>0</v>
      </c>
      <c r="D441" s="200">
        <v>0</v>
      </c>
      <c r="E441" s="200">
        <v>0</v>
      </c>
      <c r="F441" s="200">
        <v>0</v>
      </c>
      <c r="G441" s="200">
        <v>0</v>
      </c>
      <c r="H441" s="200">
        <v>9645700</v>
      </c>
      <c r="I441" s="200">
        <v>0</v>
      </c>
      <c r="J441" s="200">
        <v>0</v>
      </c>
      <c r="K441" s="200">
        <v>0</v>
      </c>
    </row>
    <row r="442" spans="1:11">
      <c r="A442" s="201" t="s">
        <v>1036</v>
      </c>
      <c r="B442" s="200">
        <v>0</v>
      </c>
      <c r="C442" s="200">
        <v>0</v>
      </c>
      <c r="D442" s="200">
        <v>0</v>
      </c>
      <c r="E442" s="200">
        <v>0</v>
      </c>
      <c r="F442" s="200">
        <v>0</v>
      </c>
      <c r="G442" s="200">
        <v>975974.98190000001</v>
      </c>
      <c r="H442" s="200">
        <v>27310100</v>
      </c>
      <c r="I442" s="200">
        <v>0</v>
      </c>
      <c r="J442" s="200">
        <v>0</v>
      </c>
      <c r="K442" s="200">
        <v>0</v>
      </c>
    </row>
    <row r="443" spans="1:11">
      <c r="A443" s="201" t="s">
        <v>1037</v>
      </c>
      <c r="B443" s="200">
        <v>0</v>
      </c>
      <c r="C443" s="200">
        <v>0</v>
      </c>
      <c r="D443" s="200">
        <v>0</v>
      </c>
      <c r="E443" s="200">
        <v>0</v>
      </c>
      <c r="F443" s="200">
        <v>91545.851949999997</v>
      </c>
      <c r="G443" s="200">
        <v>5339601.9577600006</v>
      </c>
      <c r="H443" s="200">
        <v>12245000</v>
      </c>
      <c r="I443" s="200">
        <v>12138900</v>
      </c>
      <c r="J443" s="200">
        <v>8200000</v>
      </c>
      <c r="K443" s="200">
        <v>-3938900</v>
      </c>
    </row>
    <row r="444" spans="1:11">
      <c r="A444" s="201" t="s">
        <v>1038</v>
      </c>
      <c r="B444" s="200">
        <v>0</v>
      </c>
      <c r="C444" s="200">
        <v>0</v>
      </c>
      <c r="D444" s="200">
        <v>0</v>
      </c>
      <c r="E444" s="200">
        <v>0</v>
      </c>
      <c r="F444" s="200">
        <v>0</v>
      </c>
      <c r="G444" s="200">
        <v>0</v>
      </c>
      <c r="H444" s="200">
        <v>1000</v>
      </c>
      <c r="I444" s="200">
        <v>25476000</v>
      </c>
      <c r="J444" s="200">
        <v>25476000</v>
      </c>
      <c r="K444" s="200">
        <v>0</v>
      </c>
    </row>
    <row r="445" spans="1:11">
      <c r="A445" s="201" t="s">
        <v>1039</v>
      </c>
      <c r="B445" s="200">
        <v>0</v>
      </c>
      <c r="C445" s="200">
        <v>0</v>
      </c>
      <c r="D445" s="200">
        <v>0</v>
      </c>
      <c r="E445" s="200">
        <v>0</v>
      </c>
      <c r="F445" s="200">
        <v>0</v>
      </c>
      <c r="G445" s="200">
        <v>0</v>
      </c>
      <c r="H445" s="200">
        <v>10000</v>
      </c>
      <c r="I445" s="200">
        <v>10000</v>
      </c>
      <c r="J445" s="200">
        <v>10000</v>
      </c>
      <c r="K445" s="200">
        <v>0</v>
      </c>
    </row>
    <row r="446" spans="1:11">
      <c r="A446" s="201" t="s">
        <v>1040</v>
      </c>
      <c r="B446" s="200">
        <v>0</v>
      </c>
      <c r="C446" s="200">
        <v>0</v>
      </c>
      <c r="D446" s="200">
        <v>0</v>
      </c>
      <c r="E446" s="200">
        <v>0</v>
      </c>
      <c r="F446" s="200">
        <v>0</v>
      </c>
      <c r="G446" s="200">
        <v>0</v>
      </c>
      <c r="H446" s="200">
        <v>1000</v>
      </c>
      <c r="I446" s="200">
        <v>15150000</v>
      </c>
      <c r="J446" s="200">
        <v>7278400</v>
      </c>
      <c r="K446" s="200">
        <v>-7871600</v>
      </c>
    </row>
    <row r="447" spans="1:11">
      <c r="A447" s="201" t="s">
        <v>1041</v>
      </c>
      <c r="B447" s="200">
        <v>0</v>
      </c>
      <c r="C447" s="200">
        <v>0</v>
      </c>
      <c r="D447" s="200">
        <v>0</v>
      </c>
      <c r="E447" s="200">
        <v>0</v>
      </c>
      <c r="F447" s="200">
        <v>0</v>
      </c>
      <c r="G447" s="200">
        <v>0</v>
      </c>
      <c r="H447" s="200">
        <v>1000</v>
      </c>
      <c r="I447" s="200">
        <v>0</v>
      </c>
      <c r="J447" s="200">
        <v>0</v>
      </c>
      <c r="K447" s="200">
        <v>0</v>
      </c>
    </row>
    <row r="448" spans="1:11">
      <c r="A448" s="201" t="s">
        <v>1042</v>
      </c>
      <c r="B448" s="200">
        <v>0</v>
      </c>
      <c r="C448" s="200">
        <v>0</v>
      </c>
      <c r="D448" s="200">
        <v>0</v>
      </c>
      <c r="E448" s="200">
        <v>0</v>
      </c>
      <c r="F448" s="200">
        <v>0</v>
      </c>
      <c r="G448" s="200">
        <v>0</v>
      </c>
      <c r="H448" s="200">
        <v>10000</v>
      </c>
      <c r="I448" s="200">
        <v>1014300</v>
      </c>
      <c r="J448" s="200">
        <v>1014300</v>
      </c>
      <c r="K448" s="200">
        <v>0</v>
      </c>
    </row>
    <row r="449" spans="1:11">
      <c r="A449" s="201" t="s">
        <v>1043</v>
      </c>
      <c r="B449" s="200">
        <v>0</v>
      </c>
      <c r="C449" s="200">
        <v>0</v>
      </c>
      <c r="D449" s="200">
        <v>0</v>
      </c>
      <c r="E449" s="200">
        <v>0</v>
      </c>
      <c r="F449" s="200">
        <v>0</v>
      </c>
      <c r="G449" s="200">
        <v>0</v>
      </c>
      <c r="H449" s="200">
        <v>1000</v>
      </c>
      <c r="I449" s="200">
        <v>18769800</v>
      </c>
      <c r="J449" s="200">
        <v>0</v>
      </c>
      <c r="K449" s="200">
        <v>-18769800</v>
      </c>
    </row>
    <row r="450" spans="1:11">
      <c r="A450" s="201" t="s">
        <v>1044</v>
      </c>
      <c r="B450" s="200">
        <v>0</v>
      </c>
      <c r="C450" s="200">
        <v>0</v>
      </c>
      <c r="D450" s="200">
        <v>0</v>
      </c>
      <c r="E450" s="200">
        <v>0</v>
      </c>
      <c r="F450" s="200">
        <v>0</v>
      </c>
      <c r="G450" s="200">
        <v>0</v>
      </c>
      <c r="H450" s="200">
        <v>3789250</v>
      </c>
      <c r="I450" s="200">
        <v>2578200</v>
      </c>
      <c r="J450" s="200">
        <v>2578200</v>
      </c>
      <c r="K450" s="200">
        <v>0</v>
      </c>
    </row>
    <row r="451" spans="1:11">
      <c r="A451" s="201" t="s">
        <v>1045</v>
      </c>
      <c r="B451" s="200">
        <v>0</v>
      </c>
      <c r="C451" s="200">
        <v>0</v>
      </c>
      <c r="D451" s="200">
        <v>2781590</v>
      </c>
      <c r="E451" s="200">
        <v>0</v>
      </c>
      <c r="F451" s="200">
        <v>0</v>
      </c>
      <c r="G451" s="200">
        <v>0</v>
      </c>
      <c r="H451" s="200">
        <v>0</v>
      </c>
      <c r="I451" s="200">
        <v>0</v>
      </c>
      <c r="J451" s="200">
        <v>0</v>
      </c>
      <c r="K451" s="200">
        <v>0</v>
      </c>
    </row>
    <row r="452" spans="1:11">
      <c r="A452" s="201" t="s">
        <v>1046</v>
      </c>
      <c r="B452" s="200">
        <v>0</v>
      </c>
      <c r="C452" s="200">
        <v>0</v>
      </c>
      <c r="D452" s="200">
        <v>19972835.653499998</v>
      </c>
      <c r="E452" s="200">
        <v>24170229.1184</v>
      </c>
      <c r="F452" s="200">
        <v>0</v>
      </c>
      <c r="G452" s="200">
        <v>0</v>
      </c>
      <c r="H452" s="200">
        <v>0</v>
      </c>
      <c r="I452" s="200">
        <v>0</v>
      </c>
      <c r="J452" s="200">
        <v>0</v>
      </c>
      <c r="K452" s="200">
        <v>0</v>
      </c>
    </row>
    <row r="453" spans="1:11">
      <c r="A453" s="201" t="s">
        <v>1047</v>
      </c>
      <c r="B453" s="200">
        <v>0</v>
      </c>
      <c r="C453" s="200">
        <v>0</v>
      </c>
      <c r="D453" s="200">
        <v>0</v>
      </c>
      <c r="E453" s="200">
        <v>0</v>
      </c>
      <c r="F453" s="200">
        <v>0</v>
      </c>
      <c r="G453" s="200">
        <v>0</v>
      </c>
      <c r="H453" s="200">
        <v>49000</v>
      </c>
      <c r="I453" s="200">
        <v>0</v>
      </c>
      <c r="J453" s="200">
        <v>0</v>
      </c>
      <c r="K453" s="200">
        <v>0</v>
      </c>
    </row>
    <row r="454" spans="1:11">
      <c r="A454" s="201" t="s">
        <v>1048</v>
      </c>
      <c r="B454" s="200">
        <v>0</v>
      </c>
      <c r="C454" s="200">
        <v>0</v>
      </c>
      <c r="D454" s="200">
        <v>0</v>
      </c>
      <c r="E454" s="200">
        <v>0</v>
      </c>
      <c r="F454" s="200">
        <v>0</v>
      </c>
      <c r="G454" s="200">
        <v>0</v>
      </c>
      <c r="H454" s="200">
        <v>11500</v>
      </c>
      <c r="I454" s="200">
        <v>0</v>
      </c>
      <c r="J454" s="200">
        <v>11500</v>
      </c>
      <c r="K454" s="200">
        <v>11500</v>
      </c>
    </row>
    <row r="455" spans="1:11">
      <c r="A455" s="201" t="s">
        <v>1049</v>
      </c>
      <c r="B455" s="200">
        <v>0</v>
      </c>
      <c r="C455" s="200">
        <v>0</v>
      </c>
      <c r="D455" s="200">
        <v>0</v>
      </c>
      <c r="E455" s="200">
        <v>0</v>
      </c>
      <c r="F455" s="200">
        <v>0</v>
      </c>
      <c r="G455" s="200">
        <v>3639288.8279599999</v>
      </c>
      <c r="H455" s="200">
        <v>515900.3</v>
      </c>
      <c r="I455" s="200">
        <v>0</v>
      </c>
      <c r="J455" s="200">
        <v>104791.1</v>
      </c>
      <c r="K455" s="200">
        <v>104791.1</v>
      </c>
    </row>
    <row r="456" spans="1:11">
      <c r="A456" s="201" t="s">
        <v>1050</v>
      </c>
      <c r="B456" s="200">
        <v>0</v>
      </c>
      <c r="C456" s="200">
        <v>0</v>
      </c>
      <c r="D456" s="200">
        <v>0</v>
      </c>
      <c r="E456" s="200">
        <v>0</v>
      </c>
      <c r="F456" s="200">
        <v>0</v>
      </c>
      <c r="G456" s="200">
        <v>0</v>
      </c>
      <c r="H456" s="200">
        <v>600000</v>
      </c>
      <c r="I456" s="200">
        <v>21428000</v>
      </c>
      <c r="J456" s="200">
        <v>8678280</v>
      </c>
      <c r="K456" s="200">
        <v>-12749720</v>
      </c>
    </row>
    <row r="457" spans="1:11">
      <c r="A457" s="201" t="s">
        <v>1051</v>
      </c>
      <c r="B457" s="200">
        <v>0</v>
      </c>
      <c r="C457" s="200">
        <v>0</v>
      </c>
      <c r="D457" s="200">
        <v>0</v>
      </c>
      <c r="E457" s="200">
        <v>0</v>
      </c>
      <c r="F457" s="200">
        <v>0</v>
      </c>
      <c r="G457" s="200">
        <v>6825021.6827600002</v>
      </c>
      <c r="H457" s="200">
        <v>125207</v>
      </c>
      <c r="I457" s="200">
        <v>0</v>
      </c>
      <c r="J457" s="200">
        <v>0</v>
      </c>
      <c r="K457" s="200">
        <v>0</v>
      </c>
    </row>
    <row r="458" spans="1:11">
      <c r="A458" s="201" t="s">
        <v>1052</v>
      </c>
      <c r="B458" s="200">
        <v>0</v>
      </c>
      <c r="C458" s="200">
        <v>0</v>
      </c>
      <c r="D458" s="200">
        <v>0</v>
      </c>
      <c r="E458" s="200">
        <v>0</v>
      </c>
      <c r="F458" s="200">
        <v>12803254.84199</v>
      </c>
      <c r="G458" s="200">
        <v>501401.10004000005</v>
      </c>
      <c r="H458" s="200">
        <v>660781.9</v>
      </c>
      <c r="I458" s="200">
        <v>790107.5</v>
      </c>
      <c r="J458" s="200">
        <v>790107.5</v>
      </c>
      <c r="K458" s="200">
        <v>0</v>
      </c>
    </row>
    <row r="459" spans="1:11">
      <c r="A459" s="201" t="s">
        <v>1053</v>
      </c>
      <c r="B459" s="200">
        <v>0</v>
      </c>
      <c r="C459" s="200">
        <v>0</v>
      </c>
      <c r="D459" s="200">
        <v>0</v>
      </c>
      <c r="E459" s="200">
        <v>0</v>
      </c>
      <c r="F459" s="200">
        <v>0</v>
      </c>
      <c r="G459" s="200">
        <v>0</v>
      </c>
      <c r="H459" s="200">
        <v>453960.4</v>
      </c>
      <c r="I459" s="200">
        <v>229623.8</v>
      </c>
      <c r="J459" s="200">
        <v>97978.6</v>
      </c>
      <c r="K459" s="200">
        <v>-131645.19999999998</v>
      </c>
    </row>
    <row r="460" spans="1:11">
      <c r="A460" s="201" t="s">
        <v>1054</v>
      </c>
      <c r="B460" s="200">
        <v>0</v>
      </c>
      <c r="C460" s="200">
        <v>0</v>
      </c>
      <c r="D460" s="200">
        <v>0</v>
      </c>
      <c r="E460" s="200">
        <v>0</v>
      </c>
      <c r="F460" s="200">
        <v>213238.76155000002</v>
      </c>
      <c r="G460" s="200">
        <v>0</v>
      </c>
      <c r="H460" s="200">
        <v>557392.19999999995</v>
      </c>
      <c r="I460" s="200">
        <v>468679.2</v>
      </c>
      <c r="J460" s="200">
        <v>468679.2</v>
      </c>
      <c r="K460" s="200">
        <v>0</v>
      </c>
    </row>
    <row r="461" spans="1:11">
      <c r="A461" s="201" t="s">
        <v>1055</v>
      </c>
      <c r="B461" s="200">
        <v>0</v>
      </c>
      <c r="C461" s="200">
        <v>0</v>
      </c>
      <c r="D461" s="200">
        <v>0</v>
      </c>
      <c r="E461" s="200">
        <v>0</v>
      </c>
      <c r="F461" s="200">
        <v>0</v>
      </c>
      <c r="G461" s="200">
        <v>0</v>
      </c>
      <c r="H461" s="200">
        <v>1000000</v>
      </c>
      <c r="I461" s="200">
        <v>0</v>
      </c>
      <c r="J461" s="200">
        <v>1018800</v>
      </c>
      <c r="K461" s="200">
        <v>1018800</v>
      </c>
    </row>
    <row r="462" spans="1:11">
      <c r="A462" s="201" t="s">
        <v>1056</v>
      </c>
      <c r="B462" s="200">
        <v>0</v>
      </c>
      <c r="C462" s="200">
        <v>0</v>
      </c>
      <c r="D462" s="200">
        <v>0</v>
      </c>
      <c r="E462" s="200">
        <v>0</v>
      </c>
      <c r="F462" s="200">
        <v>0</v>
      </c>
      <c r="G462" s="200">
        <v>0</v>
      </c>
      <c r="H462" s="200">
        <v>448500</v>
      </c>
      <c r="I462" s="200">
        <v>0</v>
      </c>
      <c r="J462" s="200">
        <v>0</v>
      </c>
      <c r="K462" s="200">
        <v>0</v>
      </c>
    </row>
    <row r="463" spans="1:11">
      <c r="A463" s="201" t="s">
        <v>1057</v>
      </c>
      <c r="B463" s="200">
        <v>0</v>
      </c>
      <c r="C463" s="200">
        <v>0</v>
      </c>
      <c r="D463" s="200">
        <v>0</v>
      </c>
      <c r="E463" s="200">
        <v>0</v>
      </c>
      <c r="F463" s="200">
        <v>0</v>
      </c>
      <c r="G463" s="200">
        <v>0</v>
      </c>
      <c r="H463" s="200">
        <v>1000</v>
      </c>
      <c r="I463" s="200">
        <v>10000</v>
      </c>
      <c r="J463" s="200">
        <v>10000</v>
      </c>
      <c r="K463" s="200">
        <v>0</v>
      </c>
    </row>
    <row r="464" spans="1:11">
      <c r="A464" s="201" t="s">
        <v>1058</v>
      </c>
      <c r="B464" s="200">
        <v>0</v>
      </c>
      <c r="C464" s="200">
        <v>0</v>
      </c>
      <c r="D464" s="200">
        <v>0</v>
      </c>
      <c r="E464" s="200">
        <v>0</v>
      </c>
      <c r="F464" s="200">
        <v>0</v>
      </c>
      <c r="G464" s="200">
        <v>0</v>
      </c>
      <c r="H464" s="200">
        <v>1000</v>
      </c>
      <c r="I464" s="200">
        <v>17596800</v>
      </c>
      <c r="J464" s="200">
        <v>7201540</v>
      </c>
      <c r="K464" s="200">
        <v>-10395260</v>
      </c>
    </row>
    <row r="465" spans="1:11">
      <c r="A465" s="201" t="s">
        <v>1059</v>
      </c>
      <c r="B465" s="200">
        <v>0</v>
      </c>
      <c r="C465" s="200">
        <v>0</v>
      </c>
      <c r="D465" s="200">
        <v>0</v>
      </c>
      <c r="E465" s="200">
        <v>0</v>
      </c>
      <c r="F465" s="200">
        <v>0</v>
      </c>
      <c r="G465" s="200">
        <v>0</v>
      </c>
      <c r="H465" s="200">
        <v>1000</v>
      </c>
      <c r="I465" s="200">
        <v>10000</v>
      </c>
      <c r="J465" s="200">
        <v>10000</v>
      </c>
      <c r="K465" s="200">
        <v>0</v>
      </c>
    </row>
    <row r="466" spans="1:11">
      <c r="A466" s="201" t="s">
        <v>1060</v>
      </c>
      <c r="B466" s="200">
        <v>0</v>
      </c>
      <c r="C466" s="200">
        <v>0</v>
      </c>
      <c r="D466" s="200">
        <v>0</v>
      </c>
      <c r="E466" s="200">
        <v>0</v>
      </c>
      <c r="F466" s="200">
        <v>0</v>
      </c>
      <c r="G466" s="200">
        <v>0</v>
      </c>
      <c r="H466" s="200">
        <v>1000</v>
      </c>
      <c r="I466" s="200">
        <v>10000</v>
      </c>
      <c r="J466" s="200">
        <v>14015200</v>
      </c>
      <c r="K466" s="200">
        <v>14005200</v>
      </c>
    </row>
    <row r="467" spans="1:11">
      <c r="A467" s="201" t="s">
        <v>1061</v>
      </c>
      <c r="B467" s="200">
        <v>0</v>
      </c>
      <c r="C467" s="200">
        <v>0</v>
      </c>
      <c r="D467" s="200">
        <v>0</v>
      </c>
      <c r="E467" s="200">
        <v>0</v>
      </c>
      <c r="F467" s="200">
        <v>0</v>
      </c>
      <c r="G467" s="200">
        <v>0</v>
      </c>
      <c r="H467" s="200">
        <v>1000</v>
      </c>
      <c r="I467" s="200">
        <v>32356000</v>
      </c>
      <c r="J467" s="200">
        <v>10000</v>
      </c>
      <c r="K467" s="200">
        <v>-32346000</v>
      </c>
    </row>
    <row r="468" spans="1:11">
      <c r="A468" s="201" t="s">
        <v>1062</v>
      </c>
      <c r="B468" s="200">
        <v>0</v>
      </c>
      <c r="C468" s="200">
        <v>0</v>
      </c>
      <c r="D468" s="200">
        <v>0</v>
      </c>
      <c r="E468" s="200">
        <v>0</v>
      </c>
      <c r="F468" s="200">
        <v>0</v>
      </c>
      <c r="G468" s="200">
        <v>0</v>
      </c>
      <c r="H468" s="200">
        <v>1000</v>
      </c>
      <c r="I468" s="200">
        <v>0</v>
      </c>
      <c r="J468" s="200">
        <v>0</v>
      </c>
      <c r="K468" s="200">
        <v>0</v>
      </c>
    </row>
    <row r="469" spans="1:11">
      <c r="A469" s="201" t="s">
        <v>1063</v>
      </c>
      <c r="B469" s="200">
        <v>0</v>
      </c>
      <c r="C469" s="200">
        <v>0</v>
      </c>
      <c r="D469" s="200">
        <v>0</v>
      </c>
      <c r="E469" s="200">
        <v>0</v>
      </c>
      <c r="F469" s="200">
        <v>0</v>
      </c>
      <c r="G469" s="200">
        <v>0</v>
      </c>
      <c r="H469" s="200">
        <v>1000</v>
      </c>
      <c r="I469" s="200">
        <v>10000</v>
      </c>
      <c r="J469" s="200">
        <v>10000</v>
      </c>
      <c r="K469" s="200">
        <v>0</v>
      </c>
    </row>
    <row r="470" spans="1:11">
      <c r="A470" s="201" t="s">
        <v>1064</v>
      </c>
      <c r="B470" s="200">
        <v>0</v>
      </c>
      <c r="C470" s="200">
        <v>0</v>
      </c>
      <c r="D470" s="200">
        <v>0</v>
      </c>
      <c r="E470" s="200">
        <v>0</v>
      </c>
      <c r="F470" s="200">
        <v>0</v>
      </c>
      <c r="G470" s="200">
        <v>0</v>
      </c>
      <c r="H470" s="200">
        <v>1000</v>
      </c>
      <c r="I470" s="200">
        <v>10000</v>
      </c>
      <c r="J470" s="200">
        <v>10000</v>
      </c>
      <c r="K470" s="200">
        <v>0</v>
      </c>
    </row>
    <row r="471" spans="1:11">
      <c r="A471" s="201" t="s">
        <v>1065</v>
      </c>
      <c r="B471" s="200">
        <v>0</v>
      </c>
      <c r="C471" s="200">
        <v>0</v>
      </c>
      <c r="D471" s="200">
        <v>0</v>
      </c>
      <c r="E471" s="200">
        <v>0</v>
      </c>
      <c r="F471" s="200">
        <v>0</v>
      </c>
      <c r="G471" s="200">
        <v>0</v>
      </c>
      <c r="H471" s="200">
        <v>1276816</v>
      </c>
      <c r="I471" s="200">
        <v>15000000</v>
      </c>
      <c r="J471" s="200">
        <v>5312000</v>
      </c>
      <c r="K471" s="200">
        <v>-9688000</v>
      </c>
    </row>
    <row r="472" spans="1:11">
      <c r="A472" s="201" t="s">
        <v>1066</v>
      </c>
      <c r="B472" s="200">
        <v>0</v>
      </c>
      <c r="C472" s="200">
        <v>0</v>
      </c>
      <c r="D472" s="200">
        <v>0</v>
      </c>
      <c r="E472" s="200">
        <v>0</v>
      </c>
      <c r="F472" s="200">
        <v>0</v>
      </c>
      <c r="G472" s="200">
        <v>0</v>
      </c>
      <c r="H472" s="200">
        <v>1000</v>
      </c>
      <c r="I472" s="200">
        <v>10000</v>
      </c>
      <c r="J472" s="200">
        <v>10000</v>
      </c>
      <c r="K472" s="200">
        <v>0</v>
      </c>
    </row>
    <row r="473" spans="1:11">
      <c r="A473" s="201" t="s">
        <v>1067</v>
      </c>
      <c r="B473" s="200">
        <v>0</v>
      </c>
      <c r="C473" s="200">
        <v>0</v>
      </c>
      <c r="D473" s="200">
        <v>0</v>
      </c>
      <c r="E473" s="200">
        <v>0</v>
      </c>
      <c r="F473" s="200">
        <v>0</v>
      </c>
      <c r="G473" s="200">
        <v>0</v>
      </c>
      <c r="H473" s="200">
        <v>1000</v>
      </c>
      <c r="I473" s="200">
        <v>10000</v>
      </c>
      <c r="J473" s="200">
        <v>10000</v>
      </c>
      <c r="K473" s="200">
        <v>0</v>
      </c>
    </row>
    <row r="474" spans="1:11">
      <c r="A474" s="201" t="s">
        <v>1068</v>
      </c>
      <c r="B474" s="200">
        <v>0</v>
      </c>
      <c r="C474" s="200">
        <v>0</v>
      </c>
      <c r="D474" s="200">
        <v>0</v>
      </c>
      <c r="E474" s="200">
        <v>0</v>
      </c>
      <c r="F474" s="200">
        <v>0</v>
      </c>
      <c r="G474" s="200">
        <v>0</v>
      </c>
      <c r="H474" s="200">
        <v>1000</v>
      </c>
      <c r="I474" s="200">
        <v>10000</v>
      </c>
      <c r="J474" s="200">
        <v>10000</v>
      </c>
      <c r="K474" s="200">
        <v>0</v>
      </c>
    </row>
    <row r="475" spans="1:11">
      <c r="A475" s="201" t="s">
        <v>1069</v>
      </c>
      <c r="B475" s="200">
        <v>0</v>
      </c>
      <c r="C475" s="200">
        <v>0</v>
      </c>
      <c r="D475" s="200">
        <v>0</v>
      </c>
      <c r="E475" s="200">
        <v>0</v>
      </c>
      <c r="F475" s="200">
        <v>0</v>
      </c>
      <c r="G475" s="200">
        <v>1323749.74514</v>
      </c>
      <c r="H475" s="200">
        <v>2680000</v>
      </c>
      <c r="I475" s="200">
        <v>2200000</v>
      </c>
      <c r="J475" s="200">
        <v>4473000</v>
      </c>
      <c r="K475" s="200">
        <v>2273000</v>
      </c>
    </row>
    <row r="476" spans="1:11">
      <c r="A476" s="201" t="s">
        <v>1070</v>
      </c>
      <c r="B476" s="200">
        <v>0</v>
      </c>
      <c r="C476" s="200">
        <v>0</v>
      </c>
      <c r="D476" s="200">
        <v>0</v>
      </c>
      <c r="E476" s="200">
        <v>0</v>
      </c>
      <c r="F476" s="200">
        <v>0</v>
      </c>
      <c r="G476" s="200">
        <v>2002710.61063</v>
      </c>
      <c r="H476" s="200">
        <v>436700</v>
      </c>
      <c r="I476" s="200">
        <v>0</v>
      </c>
      <c r="J476" s="200">
        <v>539017</v>
      </c>
      <c r="K476" s="200">
        <v>539017</v>
      </c>
    </row>
    <row r="477" spans="1:11">
      <c r="A477" s="201" t="s">
        <v>1071</v>
      </c>
      <c r="B477" s="200">
        <v>0</v>
      </c>
      <c r="C477" s="200">
        <v>0</v>
      </c>
      <c r="D477" s="200">
        <v>0</v>
      </c>
      <c r="E477" s="200">
        <v>0</v>
      </c>
      <c r="F477" s="200">
        <v>0</v>
      </c>
      <c r="G477" s="200">
        <v>0</v>
      </c>
      <c r="H477" s="200">
        <v>8060000</v>
      </c>
      <c r="I477" s="200">
        <v>8210000</v>
      </c>
      <c r="J477" s="200">
        <v>8201500</v>
      </c>
      <c r="K477" s="200">
        <v>-8500</v>
      </c>
    </row>
    <row r="478" spans="1:11">
      <c r="A478" s="201" t="s">
        <v>1072</v>
      </c>
      <c r="B478" s="200">
        <v>0</v>
      </c>
      <c r="C478" s="200">
        <v>0</v>
      </c>
      <c r="D478" s="200">
        <v>0</v>
      </c>
      <c r="E478" s="200">
        <v>0</v>
      </c>
      <c r="F478" s="200">
        <v>0</v>
      </c>
      <c r="G478" s="200">
        <v>0</v>
      </c>
      <c r="H478" s="200">
        <v>0</v>
      </c>
      <c r="I478" s="200">
        <v>0</v>
      </c>
      <c r="J478" s="200">
        <v>130000</v>
      </c>
      <c r="K478" s="200">
        <v>130000</v>
      </c>
    </row>
    <row r="479" spans="1:11">
      <c r="A479" s="201" t="s">
        <v>1073</v>
      </c>
      <c r="B479" s="200">
        <v>0</v>
      </c>
      <c r="C479" s="200">
        <v>0</v>
      </c>
      <c r="D479" s="200">
        <v>0</v>
      </c>
      <c r="E479" s="200">
        <v>0</v>
      </c>
      <c r="F479" s="200">
        <v>0</v>
      </c>
      <c r="G479" s="200">
        <v>0</v>
      </c>
      <c r="H479" s="200">
        <v>3380000</v>
      </c>
      <c r="I479" s="200">
        <v>0</v>
      </c>
      <c r="J479" s="200">
        <v>2500000</v>
      </c>
      <c r="K479" s="200">
        <v>2500000</v>
      </c>
    </row>
    <row r="480" spans="1:11">
      <c r="A480" s="201" t="s">
        <v>1074</v>
      </c>
      <c r="B480" s="200">
        <v>0</v>
      </c>
      <c r="C480" s="200">
        <v>0</v>
      </c>
      <c r="D480" s="200">
        <v>0</v>
      </c>
      <c r="E480" s="200">
        <v>0</v>
      </c>
      <c r="F480" s="200">
        <v>0</v>
      </c>
      <c r="G480" s="200">
        <v>0</v>
      </c>
      <c r="H480" s="200">
        <v>342000</v>
      </c>
      <c r="I480" s="200">
        <v>0</v>
      </c>
      <c r="J480" s="200">
        <v>300000</v>
      </c>
      <c r="K480" s="200">
        <v>300000</v>
      </c>
    </row>
    <row r="481" spans="1:11">
      <c r="A481" s="201" t="s">
        <v>1075</v>
      </c>
      <c r="B481" s="200">
        <v>0</v>
      </c>
      <c r="C481" s="200">
        <v>0</v>
      </c>
      <c r="D481" s="200">
        <v>0</v>
      </c>
      <c r="E481" s="200">
        <v>0</v>
      </c>
      <c r="F481" s="200">
        <v>0</v>
      </c>
      <c r="G481" s="200">
        <v>0</v>
      </c>
      <c r="H481" s="200">
        <v>819065</v>
      </c>
      <c r="I481" s="200">
        <v>892756</v>
      </c>
      <c r="J481" s="200">
        <v>892756</v>
      </c>
      <c r="K481" s="200">
        <v>0</v>
      </c>
    </row>
    <row r="482" spans="1:11">
      <c r="A482" s="201" t="s">
        <v>1076</v>
      </c>
      <c r="B482" s="200">
        <v>0</v>
      </c>
      <c r="C482" s="200">
        <v>0</v>
      </c>
      <c r="D482" s="200">
        <v>0</v>
      </c>
      <c r="E482" s="200">
        <v>0</v>
      </c>
      <c r="F482" s="200">
        <v>0</v>
      </c>
      <c r="G482" s="200">
        <v>0</v>
      </c>
      <c r="H482" s="200">
        <v>950000</v>
      </c>
      <c r="I482" s="200">
        <v>0</v>
      </c>
      <c r="J482" s="200">
        <v>232097</v>
      </c>
      <c r="K482" s="200">
        <v>232097</v>
      </c>
    </row>
    <row r="483" spans="1:11">
      <c r="A483" s="201" t="s">
        <v>1077</v>
      </c>
      <c r="B483" s="200">
        <v>0</v>
      </c>
      <c r="C483" s="200">
        <v>0</v>
      </c>
      <c r="D483" s="200">
        <v>0</v>
      </c>
      <c r="E483" s="200">
        <v>0</v>
      </c>
      <c r="F483" s="200">
        <v>0</v>
      </c>
      <c r="G483" s="200">
        <v>0</v>
      </c>
      <c r="H483" s="200">
        <v>427601</v>
      </c>
      <c r="I483" s="200">
        <v>0</v>
      </c>
      <c r="J483" s="200">
        <v>340851.9</v>
      </c>
      <c r="K483" s="200">
        <v>340851.9</v>
      </c>
    </row>
    <row r="484" spans="1:11">
      <c r="A484" s="201" t="s">
        <v>1078</v>
      </c>
      <c r="B484" s="200">
        <v>0</v>
      </c>
      <c r="C484" s="200">
        <v>0</v>
      </c>
      <c r="D484" s="200">
        <v>0</v>
      </c>
      <c r="E484" s="200">
        <v>0</v>
      </c>
      <c r="F484" s="200">
        <v>0</v>
      </c>
      <c r="G484" s="200">
        <v>0</v>
      </c>
      <c r="H484" s="200">
        <v>1003800</v>
      </c>
      <c r="I484" s="200">
        <v>3985000</v>
      </c>
      <c r="J484" s="200">
        <v>3985000</v>
      </c>
      <c r="K484" s="200">
        <v>0</v>
      </c>
    </row>
    <row r="485" spans="1:11">
      <c r="A485" s="202" t="s">
        <v>1079</v>
      </c>
      <c r="B485" s="200">
        <v>0</v>
      </c>
      <c r="C485" s="200">
        <v>0</v>
      </c>
      <c r="D485" s="200">
        <v>0</v>
      </c>
      <c r="E485" s="200">
        <v>0</v>
      </c>
      <c r="F485" s="200">
        <v>0</v>
      </c>
      <c r="G485" s="200">
        <v>0</v>
      </c>
      <c r="H485" s="200">
        <v>523015.3</v>
      </c>
      <c r="I485" s="200">
        <v>0</v>
      </c>
      <c r="J485" s="200">
        <v>646604</v>
      </c>
      <c r="K485" s="200">
        <v>646604</v>
      </c>
    </row>
    <row r="486" spans="1:11">
      <c r="A486" s="202" t="s">
        <v>1080</v>
      </c>
      <c r="B486" s="200">
        <v>0</v>
      </c>
      <c r="C486" s="200">
        <v>0</v>
      </c>
      <c r="D486" s="200">
        <v>0</v>
      </c>
      <c r="E486" s="200">
        <v>0</v>
      </c>
      <c r="F486" s="200">
        <v>0</v>
      </c>
      <c r="G486" s="200">
        <v>0</v>
      </c>
      <c r="H486" s="200">
        <v>2000000</v>
      </c>
      <c r="I486" s="200">
        <v>5239900</v>
      </c>
      <c r="J486" s="200">
        <v>4289900</v>
      </c>
      <c r="K486" s="200">
        <v>-950000</v>
      </c>
    </row>
    <row r="487" spans="1:11">
      <c r="A487" s="201" t="s">
        <v>1081</v>
      </c>
      <c r="B487" s="200">
        <v>0</v>
      </c>
      <c r="C487" s="200">
        <v>0</v>
      </c>
      <c r="D487" s="200">
        <v>0</v>
      </c>
      <c r="E487" s="200">
        <v>0</v>
      </c>
      <c r="F487" s="200">
        <v>0</v>
      </c>
      <c r="G487" s="200">
        <v>0</v>
      </c>
      <c r="H487" s="200">
        <v>10000</v>
      </c>
      <c r="I487" s="200">
        <v>10000</v>
      </c>
      <c r="J487" s="200">
        <v>10000</v>
      </c>
      <c r="K487" s="200">
        <v>0</v>
      </c>
    </row>
    <row r="488" spans="1:11">
      <c r="A488" s="201" t="s">
        <v>1082</v>
      </c>
      <c r="B488" s="200">
        <v>0</v>
      </c>
      <c r="C488" s="200">
        <v>0</v>
      </c>
      <c r="D488" s="200">
        <v>0</v>
      </c>
      <c r="E488" s="200">
        <v>0</v>
      </c>
      <c r="F488" s="200">
        <v>0</v>
      </c>
      <c r="G488" s="200">
        <v>0</v>
      </c>
      <c r="H488" s="200">
        <v>5200000</v>
      </c>
      <c r="I488" s="200">
        <v>15524500</v>
      </c>
      <c r="J488" s="200">
        <v>15524500</v>
      </c>
      <c r="K488" s="200">
        <v>0</v>
      </c>
    </row>
    <row r="489" spans="1:11">
      <c r="A489" s="201" t="s">
        <v>1083</v>
      </c>
      <c r="B489" s="200">
        <v>0</v>
      </c>
      <c r="C489" s="200">
        <v>0</v>
      </c>
      <c r="D489" s="200">
        <v>0</v>
      </c>
      <c r="E489" s="200">
        <v>0</v>
      </c>
      <c r="F489" s="200">
        <v>0</v>
      </c>
      <c r="G489" s="200">
        <v>0</v>
      </c>
      <c r="H489" s="200">
        <v>83673500</v>
      </c>
      <c r="I489" s="200">
        <v>0</v>
      </c>
      <c r="J489" s="200">
        <v>0</v>
      </c>
      <c r="K489" s="200">
        <v>0</v>
      </c>
    </row>
    <row r="490" spans="1:11">
      <c r="A490" s="202" t="s">
        <v>1084</v>
      </c>
      <c r="B490" s="200">
        <v>0</v>
      </c>
      <c r="C490" s="200">
        <v>0</v>
      </c>
      <c r="D490" s="200">
        <v>0</v>
      </c>
      <c r="E490" s="200">
        <v>0</v>
      </c>
      <c r="F490" s="200">
        <v>0</v>
      </c>
      <c r="G490" s="200">
        <v>0</v>
      </c>
      <c r="H490" s="200">
        <v>55700</v>
      </c>
      <c r="I490" s="200">
        <v>0</v>
      </c>
      <c r="J490" s="200">
        <v>0</v>
      </c>
      <c r="K490" s="200">
        <v>0</v>
      </c>
    </row>
    <row r="491" spans="1:11">
      <c r="A491" s="202" t="s">
        <v>1085</v>
      </c>
      <c r="B491" s="200">
        <v>0</v>
      </c>
      <c r="C491" s="200">
        <v>0</v>
      </c>
      <c r="D491" s="200">
        <v>0</v>
      </c>
      <c r="E491" s="200">
        <v>0</v>
      </c>
      <c r="F491" s="200">
        <v>0</v>
      </c>
      <c r="G491" s="200">
        <v>0</v>
      </c>
      <c r="H491" s="200">
        <v>95800</v>
      </c>
      <c r="I491" s="200">
        <v>0</v>
      </c>
      <c r="J491" s="200">
        <v>0</v>
      </c>
      <c r="K491" s="200">
        <v>0</v>
      </c>
    </row>
    <row r="492" spans="1:11">
      <c r="A492" s="202" t="s">
        <v>1086</v>
      </c>
      <c r="B492" s="200">
        <v>0</v>
      </c>
      <c r="C492" s="200">
        <v>0</v>
      </c>
      <c r="D492" s="200">
        <v>0</v>
      </c>
      <c r="E492" s="200">
        <v>0</v>
      </c>
      <c r="F492" s="200">
        <v>0</v>
      </c>
      <c r="G492" s="200">
        <v>0</v>
      </c>
      <c r="H492" s="200">
        <v>87278.2</v>
      </c>
      <c r="I492" s="200">
        <v>0</v>
      </c>
      <c r="J492" s="200">
        <v>0</v>
      </c>
      <c r="K492" s="200">
        <v>0</v>
      </c>
    </row>
    <row r="493" spans="1:11">
      <c r="A493" s="202" t="s">
        <v>1087</v>
      </c>
      <c r="B493" s="200">
        <v>0</v>
      </c>
      <c r="C493" s="200">
        <v>0</v>
      </c>
      <c r="D493" s="200">
        <v>0</v>
      </c>
      <c r="E493" s="200">
        <v>0</v>
      </c>
      <c r="F493" s="200">
        <v>0</v>
      </c>
      <c r="G493" s="200">
        <v>0</v>
      </c>
      <c r="H493" s="200">
        <v>19260</v>
      </c>
      <c r="I493" s="200">
        <v>0</v>
      </c>
      <c r="J493" s="200">
        <v>0</v>
      </c>
      <c r="K493" s="200">
        <v>0</v>
      </c>
    </row>
    <row r="494" spans="1:11">
      <c r="A494" s="202" t="s">
        <v>1088</v>
      </c>
      <c r="B494" s="200">
        <v>0</v>
      </c>
      <c r="C494" s="200">
        <v>0</v>
      </c>
      <c r="D494" s="200">
        <v>0</v>
      </c>
      <c r="E494" s="200">
        <v>0</v>
      </c>
      <c r="F494" s="200">
        <v>0</v>
      </c>
      <c r="G494" s="200">
        <v>0</v>
      </c>
      <c r="H494" s="200">
        <v>25650</v>
      </c>
      <c r="I494" s="200">
        <v>0</v>
      </c>
      <c r="J494" s="200">
        <v>0</v>
      </c>
      <c r="K494" s="200">
        <v>0</v>
      </c>
    </row>
    <row r="495" spans="1:11">
      <c r="A495" s="202" t="s">
        <v>1089</v>
      </c>
      <c r="B495" s="200">
        <v>0</v>
      </c>
      <c r="C495" s="200">
        <v>0</v>
      </c>
      <c r="D495" s="200">
        <v>0</v>
      </c>
      <c r="E495" s="200">
        <v>0</v>
      </c>
      <c r="F495" s="200">
        <v>0</v>
      </c>
      <c r="G495" s="200">
        <v>0</v>
      </c>
      <c r="H495" s="200">
        <v>2352000</v>
      </c>
      <c r="I495" s="200">
        <v>0</v>
      </c>
      <c r="J495" s="200">
        <v>0</v>
      </c>
      <c r="K495" s="200">
        <v>0</v>
      </c>
    </row>
    <row r="496" spans="1:11">
      <c r="A496" s="202" t="s">
        <v>1090</v>
      </c>
      <c r="B496" s="200">
        <v>0</v>
      </c>
      <c r="C496" s="200">
        <v>0</v>
      </c>
      <c r="D496" s="200">
        <v>0</v>
      </c>
      <c r="E496" s="200">
        <v>0</v>
      </c>
      <c r="F496" s="200">
        <v>0</v>
      </c>
      <c r="G496" s="200">
        <v>0</v>
      </c>
      <c r="H496" s="200">
        <v>750692.8</v>
      </c>
      <c r="I496" s="200">
        <v>0</v>
      </c>
      <c r="J496" s="200">
        <v>685136.3</v>
      </c>
      <c r="K496" s="200">
        <v>685136.3</v>
      </c>
    </row>
    <row r="497" spans="1:11">
      <c r="A497" s="202" t="s">
        <v>1091</v>
      </c>
      <c r="B497" s="200">
        <v>0</v>
      </c>
      <c r="C497" s="200">
        <v>0</v>
      </c>
      <c r="D497" s="200">
        <v>0</v>
      </c>
      <c r="E497" s="200">
        <v>0</v>
      </c>
      <c r="F497" s="200">
        <v>0</v>
      </c>
      <c r="G497" s="200">
        <v>0</v>
      </c>
      <c r="H497" s="200">
        <v>128492.3</v>
      </c>
      <c r="I497" s="200">
        <v>0</v>
      </c>
      <c r="J497" s="200">
        <v>0</v>
      </c>
      <c r="K497" s="200">
        <v>0</v>
      </c>
    </row>
    <row r="498" spans="1:11">
      <c r="A498" s="202" t="s">
        <v>1092</v>
      </c>
      <c r="B498" s="200">
        <v>0</v>
      </c>
      <c r="C498" s="200">
        <v>0</v>
      </c>
      <c r="D498" s="200">
        <v>0</v>
      </c>
      <c r="E498" s="200">
        <v>0</v>
      </c>
      <c r="F498" s="200">
        <v>0</v>
      </c>
      <c r="G498" s="200">
        <v>0</v>
      </c>
      <c r="H498" s="200">
        <v>66705</v>
      </c>
      <c r="I498" s="200">
        <v>0</v>
      </c>
      <c r="J498" s="200">
        <v>109000</v>
      </c>
      <c r="K498" s="200">
        <v>109000</v>
      </c>
    </row>
    <row r="499" spans="1:11">
      <c r="A499" s="202" t="s">
        <v>1093</v>
      </c>
      <c r="B499" s="200">
        <v>0</v>
      </c>
      <c r="C499" s="200">
        <v>0</v>
      </c>
      <c r="D499" s="200">
        <v>0</v>
      </c>
      <c r="E499" s="200">
        <v>0</v>
      </c>
      <c r="F499" s="200">
        <v>0</v>
      </c>
      <c r="G499" s="200">
        <v>0</v>
      </c>
      <c r="H499" s="200">
        <v>909660.3</v>
      </c>
      <c r="I499" s="200">
        <v>0</v>
      </c>
      <c r="J499" s="200">
        <v>1068148.5</v>
      </c>
      <c r="K499" s="200">
        <v>1068148.5</v>
      </c>
    </row>
    <row r="500" spans="1:11">
      <c r="A500" s="202" t="s">
        <v>1094</v>
      </c>
      <c r="B500" s="200">
        <v>0</v>
      </c>
      <c r="C500" s="200">
        <v>0</v>
      </c>
      <c r="D500" s="200">
        <v>0</v>
      </c>
      <c r="E500" s="200">
        <v>0</v>
      </c>
      <c r="F500" s="200">
        <v>0</v>
      </c>
      <c r="G500" s="200">
        <v>0</v>
      </c>
      <c r="H500" s="200">
        <v>149293.1</v>
      </c>
      <c r="I500" s="200">
        <v>0</v>
      </c>
      <c r="J500" s="200">
        <v>212524.3</v>
      </c>
      <c r="K500" s="200">
        <v>212524.3</v>
      </c>
    </row>
    <row r="501" spans="1:11">
      <c r="A501" s="202" t="s">
        <v>1095</v>
      </c>
      <c r="B501" s="200">
        <v>0</v>
      </c>
      <c r="C501" s="200">
        <v>0</v>
      </c>
      <c r="D501" s="200">
        <v>0</v>
      </c>
      <c r="E501" s="200">
        <v>0</v>
      </c>
      <c r="F501" s="200">
        <v>0</v>
      </c>
      <c r="G501" s="200">
        <v>0</v>
      </c>
      <c r="H501" s="200">
        <v>10000</v>
      </c>
      <c r="I501" s="200">
        <v>10000</v>
      </c>
      <c r="J501" s="200">
        <v>10000</v>
      </c>
      <c r="K501" s="200">
        <v>0</v>
      </c>
    </row>
    <row r="502" spans="1:11">
      <c r="A502" s="202" t="s">
        <v>1096</v>
      </c>
      <c r="B502" s="200">
        <v>0</v>
      </c>
      <c r="C502" s="200">
        <v>0</v>
      </c>
      <c r="D502" s="200">
        <v>0</v>
      </c>
      <c r="E502" s="200">
        <v>0</v>
      </c>
      <c r="F502" s="200">
        <v>0</v>
      </c>
      <c r="G502" s="200">
        <v>0</v>
      </c>
      <c r="H502" s="200">
        <v>0</v>
      </c>
      <c r="I502" s="200">
        <v>10000</v>
      </c>
      <c r="J502" s="200">
        <v>10000</v>
      </c>
      <c r="K502" s="200">
        <v>0</v>
      </c>
    </row>
    <row r="503" spans="1:11">
      <c r="A503" s="202" t="s">
        <v>1097</v>
      </c>
      <c r="B503" s="200">
        <v>0</v>
      </c>
      <c r="C503" s="200">
        <v>0</v>
      </c>
      <c r="D503" s="200">
        <v>0</v>
      </c>
      <c r="E503" s="200">
        <v>0</v>
      </c>
      <c r="F503" s="200">
        <v>0</v>
      </c>
      <c r="G503" s="200">
        <v>0</v>
      </c>
      <c r="H503" s="200">
        <v>10000</v>
      </c>
      <c r="I503" s="200">
        <v>10664200</v>
      </c>
      <c r="J503" s="200">
        <v>2000000</v>
      </c>
      <c r="K503" s="200">
        <v>-8664200</v>
      </c>
    </row>
    <row r="504" spans="1:11">
      <c r="A504" s="202" t="s">
        <v>1098</v>
      </c>
      <c r="B504" s="200">
        <v>0</v>
      </c>
      <c r="C504" s="200">
        <v>0</v>
      </c>
      <c r="D504" s="200">
        <v>0</v>
      </c>
      <c r="E504" s="200">
        <v>0</v>
      </c>
      <c r="F504" s="200">
        <v>0</v>
      </c>
      <c r="G504" s="200">
        <v>0</v>
      </c>
      <c r="H504" s="200">
        <v>10000</v>
      </c>
      <c r="I504" s="200">
        <v>3599700</v>
      </c>
      <c r="J504" s="200">
        <v>3599700</v>
      </c>
      <c r="K504" s="200">
        <v>0</v>
      </c>
    </row>
    <row r="505" spans="1:11">
      <c r="A505" s="202" t="s">
        <v>1099</v>
      </c>
      <c r="B505" s="200">
        <v>0</v>
      </c>
      <c r="C505" s="200">
        <v>0</v>
      </c>
      <c r="D505" s="200">
        <v>0</v>
      </c>
      <c r="E505" s="200">
        <v>0</v>
      </c>
      <c r="F505" s="200">
        <v>0</v>
      </c>
      <c r="G505" s="200">
        <v>0</v>
      </c>
      <c r="H505" s="200">
        <v>2263982.5</v>
      </c>
      <c r="I505" s="200">
        <v>3293286.8</v>
      </c>
      <c r="J505" s="200">
        <v>2282431.3000000003</v>
      </c>
      <c r="K505" s="200">
        <v>-1010855.4999999995</v>
      </c>
    </row>
    <row r="506" spans="1:11">
      <c r="A506" s="202" t="s">
        <v>1100</v>
      </c>
      <c r="B506" s="200">
        <v>0</v>
      </c>
      <c r="C506" s="200">
        <v>0</v>
      </c>
      <c r="D506" s="200">
        <v>0</v>
      </c>
      <c r="E506" s="200">
        <v>0</v>
      </c>
      <c r="F506" s="200">
        <v>0</v>
      </c>
      <c r="G506" s="200">
        <v>0</v>
      </c>
      <c r="H506" s="200">
        <v>28900000</v>
      </c>
      <c r="I506" s="200">
        <v>31021000</v>
      </c>
      <c r="J506" s="200">
        <v>16410000</v>
      </c>
      <c r="K506" s="200">
        <v>-14611000</v>
      </c>
    </row>
    <row r="507" spans="1:11">
      <c r="A507" s="202" t="s">
        <v>1101</v>
      </c>
      <c r="B507" s="200">
        <v>0</v>
      </c>
      <c r="C507" s="200">
        <v>0</v>
      </c>
      <c r="D507" s="200">
        <v>0</v>
      </c>
      <c r="E507" s="200">
        <v>0</v>
      </c>
      <c r="F507" s="200">
        <v>0</v>
      </c>
      <c r="G507" s="200">
        <v>0</v>
      </c>
      <c r="H507" s="200">
        <v>7126200</v>
      </c>
      <c r="I507" s="200">
        <v>9146000</v>
      </c>
      <c r="J507" s="200">
        <v>7600500</v>
      </c>
      <c r="K507" s="200">
        <v>-1545500</v>
      </c>
    </row>
    <row r="508" spans="1:11">
      <c r="A508" s="202" t="s">
        <v>1102</v>
      </c>
      <c r="B508" s="200">
        <v>0</v>
      </c>
      <c r="C508" s="200">
        <v>0</v>
      </c>
      <c r="D508" s="200">
        <v>0</v>
      </c>
      <c r="E508" s="200">
        <v>0</v>
      </c>
      <c r="F508" s="200">
        <v>0</v>
      </c>
      <c r="G508" s="200">
        <v>0</v>
      </c>
      <c r="H508" s="200">
        <v>9500000</v>
      </c>
      <c r="I508" s="200">
        <v>0</v>
      </c>
      <c r="J508" s="200">
        <v>0</v>
      </c>
      <c r="K508" s="200">
        <v>0</v>
      </c>
    </row>
    <row r="509" spans="1:11">
      <c r="A509" s="202" t="s">
        <v>1103</v>
      </c>
      <c r="B509" s="200">
        <v>0</v>
      </c>
      <c r="C509" s="200">
        <v>0</v>
      </c>
      <c r="D509" s="200">
        <v>0</v>
      </c>
      <c r="E509" s="200">
        <v>0</v>
      </c>
      <c r="F509" s="200">
        <v>0</v>
      </c>
      <c r="G509" s="200">
        <v>0</v>
      </c>
      <c r="H509" s="200">
        <v>278435.7</v>
      </c>
      <c r="I509" s="200">
        <v>0</v>
      </c>
      <c r="J509" s="200">
        <v>593679</v>
      </c>
      <c r="K509" s="200">
        <v>593679</v>
      </c>
    </row>
    <row r="510" spans="1:11">
      <c r="A510" s="202" t="s">
        <v>1104</v>
      </c>
      <c r="B510" s="200">
        <v>0</v>
      </c>
      <c r="C510" s="200">
        <v>0</v>
      </c>
      <c r="D510" s="200">
        <v>0</v>
      </c>
      <c r="E510" s="200">
        <v>0</v>
      </c>
      <c r="F510" s="200">
        <v>0</v>
      </c>
      <c r="G510" s="200">
        <v>0</v>
      </c>
      <c r="H510" s="200">
        <v>35000</v>
      </c>
      <c r="I510" s="200">
        <v>0</v>
      </c>
      <c r="J510" s="200">
        <v>0</v>
      </c>
      <c r="K510" s="200">
        <v>0</v>
      </c>
    </row>
    <row r="511" spans="1:11">
      <c r="A511" s="202" t="s">
        <v>1105</v>
      </c>
      <c r="B511" s="200">
        <v>0</v>
      </c>
      <c r="C511" s="200">
        <v>0</v>
      </c>
      <c r="D511" s="200">
        <v>0</v>
      </c>
      <c r="E511" s="200">
        <v>0</v>
      </c>
      <c r="F511" s="200">
        <v>0</v>
      </c>
      <c r="G511" s="200">
        <v>0</v>
      </c>
      <c r="H511" s="200">
        <v>1965600</v>
      </c>
      <c r="I511" s="200">
        <v>3995100</v>
      </c>
      <c r="J511" s="200">
        <v>3995100</v>
      </c>
      <c r="K511" s="200">
        <v>0</v>
      </c>
    </row>
    <row r="512" spans="1:11">
      <c r="A512" s="202" t="s">
        <v>1106</v>
      </c>
      <c r="B512" s="200">
        <v>0</v>
      </c>
      <c r="C512" s="200">
        <v>0</v>
      </c>
      <c r="D512" s="200">
        <v>0</v>
      </c>
      <c r="E512" s="200">
        <v>0</v>
      </c>
      <c r="F512" s="200">
        <v>0</v>
      </c>
      <c r="G512" s="200">
        <v>0</v>
      </c>
      <c r="H512" s="200">
        <v>0</v>
      </c>
      <c r="I512" s="200">
        <v>0</v>
      </c>
      <c r="J512" s="200">
        <v>1000000</v>
      </c>
      <c r="K512" s="200">
        <v>1000000</v>
      </c>
    </row>
    <row r="513" spans="1:11">
      <c r="A513" s="202" t="s">
        <v>1107</v>
      </c>
      <c r="B513" s="200">
        <v>0</v>
      </c>
      <c r="C513" s="200">
        <v>0</v>
      </c>
      <c r="D513" s="200">
        <v>0</v>
      </c>
      <c r="E513" s="200">
        <v>0</v>
      </c>
      <c r="F513" s="200">
        <v>0</v>
      </c>
      <c r="G513" s="200">
        <v>0</v>
      </c>
      <c r="H513" s="200">
        <v>0</v>
      </c>
      <c r="I513" s="200">
        <v>200000</v>
      </c>
      <c r="J513" s="200">
        <v>200000</v>
      </c>
      <c r="K513" s="200">
        <v>0</v>
      </c>
    </row>
    <row r="514" spans="1:11">
      <c r="A514" s="201" t="s">
        <v>1108</v>
      </c>
      <c r="B514" s="200">
        <v>0</v>
      </c>
      <c r="C514" s="200">
        <v>0</v>
      </c>
      <c r="D514" s="200">
        <v>0</v>
      </c>
      <c r="E514" s="200">
        <v>0</v>
      </c>
      <c r="F514" s="200">
        <v>0</v>
      </c>
      <c r="G514" s="200">
        <v>0</v>
      </c>
      <c r="H514" s="200">
        <v>0</v>
      </c>
      <c r="I514" s="200">
        <v>10000</v>
      </c>
      <c r="J514" s="200">
        <v>10000</v>
      </c>
      <c r="K514" s="200">
        <v>0</v>
      </c>
    </row>
    <row r="515" spans="1:11">
      <c r="A515" s="201" t="s">
        <v>1109</v>
      </c>
      <c r="B515" s="200">
        <v>0</v>
      </c>
      <c r="C515" s="200">
        <v>0</v>
      </c>
      <c r="D515" s="200">
        <v>0</v>
      </c>
      <c r="E515" s="200">
        <v>0</v>
      </c>
      <c r="F515" s="200">
        <v>0</v>
      </c>
      <c r="G515" s="200">
        <v>0</v>
      </c>
      <c r="H515" s="200">
        <v>0</v>
      </c>
      <c r="I515" s="200">
        <v>10000</v>
      </c>
      <c r="J515" s="200">
        <v>10000</v>
      </c>
      <c r="K515" s="200">
        <v>0</v>
      </c>
    </row>
    <row r="516" spans="1:11">
      <c r="A516" s="201" t="s">
        <v>1110</v>
      </c>
      <c r="B516" s="200">
        <v>0</v>
      </c>
      <c r="C516" s="200">
        <v>0</v>
      </c>
      <c r="D516" s="200">
        <v>0</v>
      </c>
      <c r="E516" s="200">
        <v>0</v>
      </c>
      <c r="F516" s="200">
        <v>0</v>
      </c>
      <c r="G516" s="200">
        <v>0</v>
      </c>
      <c r="H516" s="200">
        <v>0</v>
      </c>
      <c r="I516" s="200">
        <v>10000</v>
      </c>
      <c r="J516" s="200">
        <v>10000</v>
      </c>
      <c r="K516" s="200">
        <v>0</v>
      </c>
    </row>
    <row r="517" spans="1:11">
      <c r="A517" s="201" t="s">
        <v>1111</v>
      </c>
      <c r="B517" s="200">
        <v>0</v>
      </c>
      <c r="C517" s="200">
        <v>0</v>
      </c>
      <c r="D517" s="200">
        <v>0</v>
      </c>
      <c r="E517" s="200">
        <v>0</v>
      </c>
      <c r="F517" s="200">
        <v>0</v>
      </c>
      <c r="G517" s="200">
        <v>0</v>
      </c>
      <c r="H517" s="200">
        <v>0</v>
      </c>
      <c r="I517" s="200">
        <v>10000</v>
      </c>
      <c r="J517" s="200">
        <v>10000</v>
      </c>
      <c r="K517" s="200">
        <v>0</v>
      </c>
    </row>
    <row r="518" spans="1:11">
      <c r="A518" s="201" t="s">
        <v>1112</v>
      </c>
      <c r="B518" s="200">
        <v>0</v>
      </c>
      <c r="C518" s="200">
        <v>0</v>
      </c>
      <c r="D518" s="200">
        <v>0</v>
      </c>
      <c r="E518" s="200">
        <v>0</v>
      </c>
      <c r="F518" s="200">
        <v>0</v>
      </c>
      <c r="G518" s="200">
        <v>0</v>
      </c>
      <c r="H518" s="200">
        <v>0</v>
      </c>
      <c r="I518" s="200">
        <v>10000</v>
      </c>
      <c r="J518" s="200">
        <v>10000</v>
      </c>
      <c r="K518" s="200">
        <v>0</v>
      </c>
    </row>
    <row r="519" spans="1:11">
      <c r="A519" s="201" t="s">
        <v>1113</v>
      </c>
      <c r="B519" s="200">
        <v>0</v>
      </c>
      <c r="C519" s="200">
        <v>0</v>
      </c>
      <c r="D519" s="200">
        <v>0</v>
      </c>
      <c r="E519" s="200">
        <v>0</v>
      </c>
      <c r="F519" s="200">
        <v>0</v>
      </c>
      <c r="G519" s="200">
        <v>0</v>
      </c>
      <c r="H519" s="200">
        <v>0</v>
      </c>
      <c r="I519" s="200">
        <v>10000</v>
      </c>
      <c r="J519" s="200">
        <v>10000</v>
      </c>
      <c r="K519" s="200">
        <v>0</v>
      </c>
    </row>
    <row r="520" spans="1:11">
      <c r="A520" s="201" t="s">
        <v>1114</v>
      </c>
      <c r="B520" s="200">
        <v>0</v>
      </c>
      <c r="C520" s="200">
        <v>0</v>
      </c>
      <c r="D520" s="200">
        <v>0</v>
      </c>
      <c r="E520" s="200">
        <v>0</v>
      </c>
      <c r="F520" s="200">
        <v>0</v>
      </c>
      <c r="G520" s="200">
        <v>0</v>
      </c>
      <c r="H520" s="200">
        <v>0</v>
      </c>
      <c r="I520" s="200">
        <v>10000</v>
      </c>
      <c r="J520" s="200">
        <v>10000</v>
      </c>
      <c r="K520" s="200">
        <v>0</v>
      </c>
    </row>
    <row r="521" spans="1:11">
      <c r="A521" s="201" t="s">
        <v>1115</v>
      </c>
      <c r="B521" s="200">
        <v>0</v>
      </c>
      <c r="C521" s="200">
        <v>0</v>
      </c>
      <c r="D521" s="200">
        <v>0</v>
      </c>
      <c r="E521" s="200">
        <v>0</v>
      </c>
      <c r="F521" s="200">
        <v>0</v>
      </c>
      <c r="G521" s="200">
        <v>0</v>
      </c>
      <c r="H521" s="200">
        <v>0</v>
      </c>
      <c r="I521" s="200">
        <v>10000</v>
      </c>
      <c r="J521" s="200">
        <v>10000</v>
      </c>
      <c r="K521" s="200">
        <v>0</v>
      </c>
    </row>
    <row r="522" spans="1:11">
      <c r="A522" s="201" t="s">
        <v>1116</v>
      </c>
      <c r="B522" s="200">
        <v>0</v>
      </c>
      <c r="C522" s="200">
        <v>0</v>
      </c>
      <c r="D522" s="200">
        <v>0</v>
      </c>
      <c r="E522" s="200">
        <v>0</v>
      </c>
      <c r="F522" s="200">
        <v>0</v>
      </c>
      <c r="G522" s="200">
        <v>0</v>
      </c>
      <c r="H522" s="200">
        <v>0</v>
      </c>
      <c r="I522" s="200">
        <v>10000</v>
      </c>
      <c r="J522" s="200">
        <v>10000</v>
      </c>
      <c r="K522" s="200">
        <v>0</v>
      </c>
    </row>
    <row r="523" spans="1:11">
      <c r="A523" s="201" t="s">
        <v>1117</v>
      </c>
      <c r="B523" s="200">
        <v>0</v>
      </c>
      <c r="C523" s="200">
        <v>0</v>
      </c>
      <c r="D523" s="200">
        <v>0</v>
      </c>
      <c r="E523" s="200">
        <v>0</v>
      </c>
      <c r="F523" s="200">
        <v>0</v>
      </c>
      <c r="G523" s="200">
        <v>0</v>
      </c>
      <c r="H523" s="200">
        <v>0</v>
      </c>
      <c r="I523" s="200">
        <v>10000</v>
      </c>
      <c r="J523" s="200">
        <v>10000</v>
      </c>
      <c r="K523" s="200">
        <v>0</v>
      </c>
    </row>
    <row r="524" spans="1:11">
      <c r="A524" s="201" t="s">
        <v>1118</v>
      </c>
      <c r="B524" s="200">
        <v>0</v>
      </c>
      <c r="C524" s="200">
        <v>0</v>
      </c>
      <c r="D524" s="200">
        <v>0</v>
      </c>
      <c r="E524" s="200">
        <v>0</v>
      </c>
      <c r="F524" s="200">
        <v>0</v>
      </c>
      <c r="G524" s="200">
        <v>0</v>
      </c>
      <c r="H524" s="200">
        <v>0</v>
      </c>
      <c r="I524" s="200">
        <v>10000</v>
      </c>
      <c r="J524" s="200">
        <v>10000</v>
      </c>
      <c r="K524" s="200">
        <v>0</v>
      </c>
    </row>
    <row r="525" spans="1:11">
      <c r="A525" s="201" t="s">
        <v>1119</v>
      </c>
      <c r="B525" s="200">
        <v>0</v>
      </c>
      <c r="C525" s="200">
        <v>0</v>
      </c>
      <c r="D525" s="200">
        <v>0</v>
      </c>
      <c r="E525" s="200">
        <v>0</v>
      </c>
      <c r="F525" s="200">
        <v>0</v>
      </c>
      <c r="G525" s="200">
        <v>0</v>
      </c>
      <c r="H525" s="200">
        <v>0</v>
      </c>
      <c r="I525" s="200">
        <v>30000000</v>
      </c>
      <c r="J525" s="200">
        <v>210000</v>
      </c>
      <c r="K525" s="200">
        <v>-29790000</v>
      </c>
    </row>
    <row r="526" spans="1:11">
      <c r="A526" s="201" t="s">
        <v>1120</v>
      </c>
      <c r="B526" s="200">
        <v>0</v>
      </c>
      <c r="C526" s="200">
        <v>0</v>
      </c>
      <c r="D526" s="200">
        <v>0</v>
      </c>
      <c r="E526" s="200">
        <v>0</v>
      </c>
      <c r="F526" s="200">
        <v>0</v>
      </c>
      <c r="G526" s="200">
        <v>0</v>
      </c>
      <c r="H526" s="200">
        <v>0</v>
      </c>
      <c r="I526" s="200">
        <v>18500000</v>
      </c>
      <c r="J526" s="200">
        <v>18500000</v>
      </c>
      <c r="K526" s="200">
        <v>0</v>
      </c>
    </row>
    <row r="527" spans="1:11">
      <c r="A527" s="201" t="s">
        <v>1121</v>
      </c>
      <c r="B527" s="200">
        <v>0</v>
      </c>
      <c r="C527" s="200">
        <v>0</v>
      </c>
      <c r="D527" s="200">
        <v>0</v>
      </c>
      <c r="E527" s="200">
        <v>0</v>
      </c>
      <c r="F527" s="200">
        <v>0</v>
      </c>
      <c r="G527" s="200">
        <v>0</v>
      </c>
      <c r="H527" s="200">
        <v>0</v>
      </c>
      <c r="I527" s="200">
        <v>13045000</v>
      </c>
      <c r="J527" s="200">
        <v>0</v>
      </c>
      <c r="K527" s="200">
        <v>-13045000</v>
      </c>
    </row>
    <row r="528" spans="1:11">
      <c r="A528" s="201" t="s">
        <v>1122</v>
      </c>
      <c r="B528" s="200">
        <v>0</v>
      </c>
      <c r="C528" s="200">
        <v>0</v>
      </c>
      <c r="D528" s="200">
        <v>0</v>
      </c>
      <c r="E528" s="200">
        <v>0</v>
      </c>
      <c r="F528" s="200">
        <v>0</v>
      </c>
      <c r="G528" s="200">
        <v>0</v>
      </c>
      <c r="H528" s="200">
        <v>0</v>
      </c>
      <c r="I528" s="200">
        <v>13045000</v>
      </c>
      <c r="J528" s="200">
        <v>336212.5</v>
      </c>
      <c r="K528" s="200">
        <v>-12708787.5</v>
      </c>
    </row>
    <row r="529" spans="1:11">
      <c r="A529" s="201" t="s">
        <v>1123</v>
      </c>
      <c r="B529" s="200">
        <v>0</v>
      </c>
      <c r="C529" s="200">
        <v>0</v>
      </c>
      <c r="D529" s="200">
        <v>0</v>
      </c>
      <c r="E529" s="200">
        <v>0</v>
      </c>
      <c r="F529" s="200">
        <v>0</v>
      </c>
      <c r="G529" s="200">
        <v>0</v>
      </c>
      <c r="H529" s="200">
        <v>0</v>
      </c>
      <c r="I529" s="200">
        <v>13045000</v>
      </c>
      <c r="J529" s="200">
        <v>7450000</v>
      </c>
      <c r="K529" s="200">
        <v>-5595000</v>
      </c>
    </row>
    <row r="530" spans="1:11">
      <c r="A530" s="201" t="s">
        <v>1124</v>
      </c>
      <c r="B530" s="200">
        <v>0</v>
      </c>
      <c r="C530" s="200">
        <v>0</v>
      </c>
      <c r="D530" s="200">
        <v>0</v>
      </c>
      <c r="E530" s="200">
        <v>0</v>
      </c>
      <c r="F530" s="200">
        <v>0</v>
      </c>
      <c r="G530" s="200">
        <v>0</v>
      </c>
      <c r="H530" s="200">
        <v>0</v>
      </c>
      <c r="I530" s="200">
        <v>13045000</v>
      </c>
      <c r="J530" s="200">
        <v>1030000</v>
      </c>
      <c r="K530" s="200">
        <v>-12015000</v>
      </c>
    </row>
    <row r="531" spans="1:11">
      <c r="A531" s="201" t="s">
        <v>1125</v>
      </c>
      <c r="B531" s="200">
        <v>0</v>
      </c>
      <c r="C531" s="200">
        <v>0</v>
      </c>
      <c r="D531" s="200">
        <v>0</v>
      </c>
      <c r="E531" s="200">
        <v>0</v>
      </c>
      <c r="F531" s="200">
        <v>0</v>
      </c>
      <c r="G531" s="200">
        <v>0</v>
      </c>
      <c r="H531" s="200">
        <v>0</v>
      </c>
      <c r="I531" s="200">
        <v>13045000</v>
      </c>
      <c r="J531" s="200">
        <v>4638500</v>
      </c>
      <c r="K531" s="200">
        <v>-8406500</v>
      </c>
    </row>
    <row r="532" spans="1:11">
      <c r="A532" s="201" t="s">
        <v>1126</v>
      </c>
      <c r="B532" s="200">
        <v>0</v>
      </c>
      <c r="C532" s="200">
        <v>0</v>
      </c>
      <c r="D532" s="200">
        <v>0</v>
      </c>
      <c r="E532" s="200">
        <v>0</v>
      </c>
      <c r="F532" s="200">
        <v>0</v>
      </c>
      <c r="G532" s="200">
        <v>0</v>
      </c>
      <c r="H532" s="200">
        <v>0</v>
      </c>
      <c r="I532" s="200">
        <v>13045000</v>
      </c>
      <c r="J532" s="200">
        <v>540580.69999999995</v>
      </c>
      <c r="K532" s="200">
        <v>-12504419.300000001</v>
      </c>
    </row>
    <row r="533" spans="1:11">
      <c r="A533" s="201" t="s">
        <v>1127</v>
      </c>
      <c r="B533" s="200">
        <v>0</v>
      </c>
      <c r="C533" s="200">
        <v>0</v>
      </c>
      <c r="D533" s="200">
        <v>0</v>
      </c>
      <c r="E533" s="200">
        <v>0</v>
      </c>
      <c r="F533" s="200">
        <v>0</v>
      </c>
      <c r="G533" s="200">
        <v>0</v>
      </c>
      <c r="H533" s="200">
        <v>0</v>
      </c>
      <c r="I533" s="200">
        <v>13045000</v>
      </c>
      <c r="J533" s="200">
        <v>195272.6</v>
      </c>
      <c r="K533" s="200">
        <v>-12849727.4</v>
      </c>
    </row>
    <row r="534" spans="1:11">
      <c r="A534" s="201" t="s">
        <v>1128</v>
      </c>
      <c r="B534" s="200">
        <v>0</v>
      </c>
      <c r="C534" s="200">
        <v>0</v>
      </c>
      <c r="D534" s="200">
        <v>0</v>
      </c>
      <c r="E534" s="200">
        <v>0</v>
      </c>
      <c r="F534" s="200">
        <v>0</v>
      </c>
      <c r="G534" s="200">
        <v>0</v>
      </c>
      <c r="H534" s="200">
        <v>0</v>
      </c>
      <c r="I534" s="200">
        <v>13045000</v>
      </c>
      <c r="J534" s="200">
        <v>567410</v>
      </c>
      <c r="K534" s="200">
        <v>-12477590</v>
      </c>
    </row>
    <row r="535" spans="1:11">
      <c r="A535" s="201" t="s">
        <v>1129</v>
      </c>
      <c r="B535" s="200">
        <v>0</v>
      </c>
      <c r="C535" s="200">
        <v>0</v>
      </c>
      <c r="D535" s="200">
        <v>0</v>
      </c>
      <c r="E535" s="200">
        <v>0</v>
      </c>
      <c r="F535" s="200">
        <v>0</v>
      </c>
      <c r="G535" s="200">
        <v>0</v>
      </c>
      <c r="H535" s="200">
        <v>0</v>
      </c>
      <c r="I535" s="200">
        <v>13045000</v>
      </c>
      <c r="J535" s="200">
        <v>68895</v>
      </c>
      <c r="K535" s="200">
        <v>-12976105</v>
      </c>
    </row>
    <row r="536" spans="1:11">
      <c r="A536" s="201" t="s">
        <v>1130</v>
      </c>
      <c r="B536" s="200">
        <v>0</v>
      </c>
      <c r="C536" s="200">
        <v>0</v>
      </c>
      <c r="D536" s="200">
        <v>0</v>
      </c>
      <c r="E536" s="200">
        <v>0</v>
      </c>
      <c r="F536" s="200">
        <v>0</v>
      </c>
      <c r="G536" s="200">
        <v>0</v>
      </c>
      <c r="H536" s="200">
        <v>0</v>
      </c>
      <c r="I536" s="200">
        <v>13045000</v>
      </c>
      <c r="J536" s="200">
        <v>11947.5</v>
      </c>
      <c r="K536" s="200">
        <v>-13033052.5</v>
      </c>
    </row>
    <row r="537" spans="1:11">
      <c r="A537" s="201" t="s">
        <v>1131</v>
      </c>
      <c r="B537" s="200">
        <v>0</v>
      </c>
      <c r="C537" s="200">
        <v>0</v>
      </c>
      <c r="D537" s="200">
        <v>0</v>
      </c>
      <c r="E537" s="200">
        <v>0</v>
      </c>
      <c r="F537" s="200">
        <v>0</v>
      </c>
      <c r="G537" s="200">
        <v>0</v>
      </c>
      <c r="H537" s="200">
        <v>0</v>
      </c>
      <c r="I537" s="200">
        <v>13045000</v>
      </c>
      <c r="J537" s="200">
        <v>40719.5</v>
      </c>
      <c r="K537" s="200">
        <v>-13004280.5</v>
      </c>
    </row>
    <row r="538" spans="1:11">
      <c r="A538" s="201" t="s">
        <v>1132</v>
      </c>
      <c r="B538" s="200">
        <v>0</v>
      </c>
      <c r="C538" s="200">
        <v>0</v>
      </c>
      <c r="D538" s="200">
        <v>0</v>
      </c>
      <c r="E538" s="200">
        <v>0</v>
      </c>
      <c r="F538" s="200">
        <v>0</v>
      </c>
      <c r="G538" s="200">
        <v>0</v>
      </c>
      <c r="H538" s="200">
        <v>0</v>
      </c>
      <c r="I538" s="200">
        <v>13045000</v>
      </c>
      <c r="J538" s="200">
        <v>2685000</v>
      </c>
      <c r="K538" s="200">
        <v>-10360000</v>
      </c>
    </row>
    <row r="539" spans="1:11">
      <c r="A539" s="201" t="s">
        <v>1133</v>
      </c>
      <c r="B539" s="200">
        <v>0</v>
      </c>
      <c r="C539" s="200">
        <v>0</v>
      </c>
      <c r="D539" s="200">
        <v>0</v>
      </c>
      <c r="E539" s="200">
        <v>0</v>
      </c>
      <c r="F539" s="200">
        <v>0</v>
      </c>
      <c r="G539" s="200">
        <v>0</v>
      </c>
      <c r="H539" s="200">
        <v>0</v>
      </c>
      <c r="I539" s="200">
        <v>0</v>
      </c>
      <c r="J539" s="200">
        <v>4277049.7</v>
      </c>
      <c r="K539" s="200">
        <v>4277049.7</v>
      </c>
    </row>
    <row r="540" spans="1:11">
      <c r="A540" s="87" t="s">
        <v>1134</v>
      </c>
      <c r="B540" s="185">
        <v>217962304.14368007</v>
      </c>
      <c r="C540" s="185">
        <v>250320939.51713994</v>
      </c>
      <c r="D540" s="185">
        <v>268935323.40077001</v>
      </c>
      <c r="E540" s="185">
        <v>276935656.29125994</v>
      </c>
      <c r="F540" s="185">
        <v>282037004.55739003</v>
      </c>
      <c r="G540" s="185">
        <v>386315362.82243001</v>
      </c>
      <c r="H540" s="185">
        <v>613066532.80000019</v>
      </c>
      <c r="I540" s="185">
        <v>819580665.39999998</v>
      </c>
      <c r="J540" s="185">
        <v>785231791.5999999</v>
      </c>
      <c r="K540" s="185">
        <v>-34348873.800000072</v>
      </c>
    </row>
    <row r="541" spans="1:11">
      <c r="A541" s="201" t="s">
        <v>1135</v>
      </c>
      <c r="B541" s="200">
        <v>159711624.66207001</v>
      </c>
      <c r="C541" s="200">
        <v>172316109.10005</v>
      </c>
      <c r="D541" s="200">
        <v>202741105.19257998</v>
      </c>
      <c r="E541" s="200">
        <v>196997043.93860999</v>
      </c>
      <c r="F541" s="200">
        <v>209066173.50224</v>
      </c>
      <c r="G541" s="200">
        <v>301809932.94621998</v>
      </c>
      <c r="H541" s="200">
        <v>452794804</v>
      </c>
      <c r="I541" s="200">
        <v>611530564.79999995</v>
      </c>
      <c r="J541" s="200">
        <v>587708845.10000002</v>
      </c>
      <c r="K541" s="200">
        <v>-23821719.699999928</v>
      </c>
    </row>
    <row r="542" spans="1:11">
      <c r="A542" s="201" t="s">
        <v>1136</v>
      </c>
      <c r="B542" s="200">
        <v>8141190.7988599995</v>
      </c>
      <c r="C542" s="200">
        <v>9881164.8441800009</v>
      </c>
      <c r="D542" s="200">
        <v>5056202.6293400005</v>
      </c>
      <c r="E542" s="200">
        <v>4488612.36534</v>
      </c>
      <c r="F542" s="200">
        <v>10338703.946040001</v>
      </c>
      <c r="G542" s="200">
        <v>12413728.608170001</v>
      </c>
      <c r="H542" s="200">
        <v>29475285.5</v>
      </c>
      <c r="I542" s="200">
        <v>40032334.699999996</v>
      </c>
      <c r="J542" s="200">
        <v>44243980.400000006</v>
      </c>
      <c r="K542" s="200">
        <v>4211645.7000000104</v>
      </c>
    </row>
    <row r="543" spans="1:11">
      <c r="A543" s="201" t="s">
        <v>1137</v>
      </c>
      <c r="B543" s="200">
        <v>385074.87442000001</v>
      </c>
      <c r="C543" s="200">
        <v>418991.66564999998</v>
      </c>
      <c r="D543" s="200">
        <v>553057.53313999996</v>
      </c>
      <c r="E543" s="200">
        <v>535665.15535999998</v>
      </c>
      <c r="F543" s="200">
        <v>594455.13049999997</v>
      </c>
      <c r="G543" s="200">
        <v>681300.37</v>
      </c>
      <c r="H543" s="200">
        <v>1057441.7</v>
      </c>
      <c r="I543" s="200">
        <v>1394997.6</v>
      </c>
      <c r="J543" s="200">
        <v>1300442.3</v>
      </c>
      <c r="K543" s="200">
        <v>-94555.300000000047</v>
      </c>
    </row>
    <row r="544" spans="1:11">
      <c r="A544" s="201" t="s">
        <v>1138</v>
      </c>
      <c r="B544" s="200">
        <v>10388545.303379999</v>
      </c>
      <c r="C544" s="200">
        <v>11334887.547</v>
      </c>
      <c r="D544" s="200">
        <v>14652463.36311</v>
      </c>
      <c r="E544" s="200">
        <v>16228518.42685</v>
      </c>
      <c r="F544" s="200">
        <v>0</v>
      </c>
      <c r="G544" s="200">
        <v>0</v>
      </c>
      <c r="H544" s="200">
        <v>0</v>
      </c>
      <c r="I544" s="200">
        <v>0</v>
      </c>
      <c r="J544" s="200">
        <v>0</v>
      </c>
      <c r="K544" s="200">
        <v>0</v>
      </c>
    </row>
    <row r="545" spans="1:11">
      <c r="A545" s="201" t="s">
        <v>1139</v>
      </c>
      <c r="B545" s="200">
        <v>1669677.09543</v>
      </c>
      <c r="C545" s="200">
        <v>2008820.79049</v>
      </c>
      <c r="D545" s="200">
        <v>2500932.5</v>
      </c>
      <c r="E545" s="200">
        <v>2527682.57987</v>
      </c>
      <c r="F545" s="200">
        <v>2316831.3126699999</v>
      </c>
      <c r="G545" s="200">
        <v>3296070.9219299997</v>
      </c>
      <c r="H545" s="200">
        <v>5997798.7000000002</v>
      </c>
      <c r="I545" s="200">
        <v>7478815.7999999998</v>
      </c>
      <c r="J545" s="200">
        <v>6413482.5</v>
      </c>
      <c r="K545" s="200">
        <v>-1065333.2999999998</v>
      </c>
    </row>
    <row r="546" spans="1:11">
      <c r="A546" s="201" t="s">
        <v>1140</v>
      </c>
      <c r="B546" s="200">
        <v>3334817.9679999999</v>
      </c>
      <c r="C546" s="200">
        <v>15337445.851</v>
      </c>
      <c r="D546" s="200">
        <v>9030933.4269999992</v>
      </c>
      <c r="E546" s="200">
        <v>6109655.7089999998</v>
      </c>
      <c r="F546" s="200">
        <v>12392072.631899999</v>
      </c>
      <c r="G546" s="200">
        <v>11865585.665999999</v>
      </c>
      <c r="H546" s="200">
        <v>20015342.100000001</v>
      </c>
      <c r="I546" s="200">
        <v>65810500</v>
      </c>
      <c r="J546" s="200">
        <v>56210500</v>
      </c>
      <c r="K546" s="200">
        <v>-9600000</v>
      </c>
    </row>
    <row r="547" spans="1:11">
      <c r="A547" s="201" t="s">
        <v>1141</v>
      </c>
      <c r="B547" s="200">
        <v>9799860.3766099997</v>
      </c>
      <c r="C547" s="200">
        <v>11402177.554639999</v>
      </c>
      <c r="D547" s="200">
        <v>11746114.15841</v>
      </c>
      <c r="E547" s="200">
        <v>11684744.82856</v>
      </c>
      <c r="F547" s="200">
        <v>12052750.006030001</v>
      </c>
      <c r="G547" s="200">
        <v>16097675.168030001</v>
      </c>
      <c r="H547" s="200">
        <v>21028992.699999999</v>
      </c>
      <c r="I547" s="200">
        <v>27317796.300000001</v>
      </c>
      <c r="J547" s="200">
        <v>25992041.800000001</v>
      </c>
      <c r="K547" s="200">
        <v>-1325754.5</v>
      </c>
    </row>
    <row r="548" spans="1:11">
      <c r="A548" s="201" t="s">
        <v>1142</v>
      </c>
      <c r="B548" s="200">
        <v>404936.23260000005</v>
      </c>
      <c r="C548" s="200">
        <v>354993.83617000002</v>
      </c>
      <c r="D548" s="200">
        <v>503483.41899999999</v>
      </c>
      <c r="E548" s="200">
        <v>452316.51874999999</v>
      </c>
      <c r="F548" s="200">
        <v>444110.76299999998</v>
      </c>
      <c r="G548" s="200">
        <v>585389.41200000001</v>
      </c>
      <c r="H548" s="200">
        <v>917382.8</v>
      </c>
      <c r="I548" s="200">
        <v>1321581.5</v>
      </c>
      <c r="J548" s="200">
        <v>1250046.7</v>
      </c>
      <c r="K548" s="200">
        <v>-71534.800000000047</v>
      </c>
    </row>
    <row r="549" spans="1:11">
      <c r="A549" s="201" t="s">
        <v>1143</v>
      </c>
      <c r="B549" s="200">
        <v>198487.29943000001</v>
      </c>
      <c r="C549" s="200">
        <v>247481.55184</v>
      </c>
      <c r="D549" s="200">
        <v>261143.78677999999</v>
      </c>
      <c r="E549" s="200">
        <v>294720.40211999998</v>
      </c>
      <c r="F549" s="200">
        <v>270562.41211999999</v>
      </c>
      <c r="G549" s="200">
        <v>369469.82718999998</v>
      </c>
      <c r="H549" s="200">
        <v>548644.19999999995</v>
      </c>
      <c r="I549" s="200">
        <v>818273.7</v>
      </c>
      <c r="J549" s="200">
        <v>770192.79999999993</v>
      </c>
      <c r="K549" s="200">
        <v>-48080.900000000023</v>
      </c>
    </row>
    <row r="550" spans="1:11">
      <c r="A550" s="201" t="s">
        <v>1144</v>
      </c>
      <c r="B550" s="200">
        <v>22609725.90188</v>
      </c>
      <c r="C550" s="200">
        <v>25515838.167119998</v>
      </c>
      <c r="D550" s="200">
        <v>19582705.527860001</v>
      </c>
      <c r="E550" s="200">
        <v>34999800</v>
      </c>
      <c r="F550" s="200">
        <v>31761694.231009997</v>
      </c>
      <c r="G550" s="200">
        <v>35000000</v>
      </c>
      <c r="H550" s="200">
        <v>35000000</v>
      </c>
      <c r="I550" s="200">
        <v>40000000</v>
      </c>
      <c r="J550" s="200">
        <v>40000000</v>
      </c>
      <c r="K550" s="200">
        <v>0</v>
      </c>
    </row>
    <row r="551" spans="1:11">
      <c r="A551" s="201" t="s">
        <v>1145</v>
      </c>
      <c r="B551" s="200">
        <v>1104348.662</v>
      </c>
      <c r="C551" s="200">
        <v>1233089.6089999999</v>
      </c>
      <c r="D551" s="200">
        <v>1999355.4</v>
      </c>
      <c r="E551" s="200">
        <v>2323551.4589999998</v>
      </c>
      <c r="F551" s="200">
        <v>2341295.0619999999</v>
      </c>
      <c r="G551" s="200">
        <v>3554939.4190000002</v>
      </c>
      <c r="H551" s="200">
        <v>6465181.2000000002</v>
      </c>
      <c r="I551" s="200">
        <v>8416292.3000000007</v>
      </c>
      <c r="J551" s="200">
        <v>7534093.5</v>
      </c>
      <c r="K551" s="200">
        <v>-882198.80000000075</v>
      </c>
    </row>
    <row r="552" spans="1:11">
      <c r="A552" s="201" t="s">
        <v>1146</v>
      </c>
      <c r="B552" s="200">
        <v>214014.96900000001</v>
      </c>
      <c r="C552" s="200">
        <v>269939</v>
      </c>
      <c r="D552" s="200">
        <v>307826.46354999999</v>
      </c>
      <c r="E552" s="200">
        <v>293344.90779999999</v>
      </c>
      <c r="F552" s="200">
        <v>458355.55988000002</v>
      </c>
      <c r="G552" s="200">
        <v>641270.48389000003</v>
      </c>
      <c r="H552" s="200">
        <v>811518.2</v>
      </c>
      <c r="I552" s="200">
        <v>1158371</v>
      </c>
      <c r="J552" s="200">
        <v>1125402.2</v>
      </c>
      <c r="K552" s="200">
        <v>-32968.800000000047</v>
      </c>
    </row>
    <row r="553" spans="1:11">
      <c r="A553" s="201" t="s">
        <v>1147</v>
      </c>
      <c r="B553" s="200">
        <v>0</v>
      </c>
      <c r="C553" s="200">
        <v>0</v>
      </c>
      <c r="D553" s="200">
        <v>0</v>
      </c>
      <c r="E553" s="200">
        <v>0</v>
      </c>
      <c r="F553" s="200">
        <v>0</v>
      </c>
      <c r="G553" s="200">
        <v>0</v>
      </c>
      <c r="H553" s="200">
        <v>3188821.7</v>
      </c>
      <c r="I553" s="200">
        <v>4707737.7</v>
      </c>
      <c r="J553" s="200">
        <v>3089364.3000000003</v>
      </c>
      <c r="K553" s="200">
        <v>-1618373.4</v>
      </c>
    </row>
    <row r="554" spans="1:11">
      <c r="A554" s="201" t="s">
        <v>1148</v>
      </c>
      <c r="B554" s="200">
        <v>0</v>
      </c>
      <c r="C554" s="200">
        <v>0</v>
      </c>
      <c r="D554" s="200">
        <v>0</v>
      </c>
      <c r="E554" s="200">
        <v>0</v>
      </c>
      <c r="F554" s="200">
        <v>0</v>
      </c>
      <c r="G554" s="200">
        <v>0</v>
      </c>
      <c r="H554" s="200">
        <v>35765320</v>
      </c>
      <c r="I554" s="200">
        <v>9593400</v>
      </c>
      <c r="J554" s="200">
        <v>9593400</v>
      </c>
      <c r="K554" s="200">
        <v>0</v>
      </c>
    </row>
    <row r="555" spans="1:11">
      <c r="A555" s="87" t="s">
        <v>1149</v>
      </c>
      <c r="B555" s="185">
        <v>721880790.29040003</v>
      </c>
      <c r="C555" s="185">
        <v>823033550.85381985</v>
      </c>
      <c r="D555" s="185">
        <v>986905645.84485972</v>
      </c>
      <c r="E555" s="185">
        <v>1061300033.8512</v>
      </c>
      <c r="F555" s="185">
        <v>1232379005.4797595</v>
      </c>
      <c r="G555" s="185">
        <v>1326775117.4390697</v>
      </c>
      <c r="H555" s="185">
        <v>1658681709.6999998</v>
      </c>
      <c r="I555" s="185">
        <v>1847422910.2</v>
      </c>
      <c r="J555" s="185">
        <v>1700327973.2000003</v>
      </c>
      <c r="K555" s="185">
        <v>-147094936.99999976</v>
      </c>
    </row>
    <row r="556" spans="1:11">
      <c r="A556" s="201" t="s">
        <v>1150</v>
      </c>
      <c r="B556" s="200">
        <v>31224137.409910001</v>
      </c>
      <c r="C556" s="200">
        <v>38261667.816629998</v>
      </c>
      <c r="D556" s="200">
        <v>0</v>
      </c>
      <c r="E556" s="200">
        <v>0</v>
      </c>
      <c r="F556" s="200">
        <v>0</v>
      </c>
      <c r="G556" s="200">
        <v>0</v>
      </c>
      <c r="H556" s="200">
        <v>0</v>
      </c>
      <c r="I556" s="200">
        <v>0</v>
      </c>
      <c r="J556" s="200">
        <v>0</v>
      </c>
      <c r="K556" s="200">
        <v>0</v>
      </c>
    </row>
    <row r="557" spans="1:11">
      <c r="A557" s="201" t="s">
        <v>1151</v>
      </c>
      <c r="B557" s="200">
        <v>11119276.16598</v>
      </c>
      <c r="C557" s="200">
        <v>14437802.7577</v>
      </c>
      <c r="D557" s="200">
        <v>19191314.701499999</v>
      </c>
      <c r="E557" s="200">
        <v>0</v>
      </c>
      <c r="F557" s="200">
        <v>0</v>
      </c>
      <c r="G557" s="200">
        <v>0</v>
      </c>
      <c r="H557" s="200">
        <v>0</v>
      </c>
      <c r="I557" s="200">
        <v>0</v>
      </c>
      <c r="J557" s="200">
        <v>0</v>
      </c>
      <c r="K557" s="200">
        <v>0</v>
      </c>
    </row>
    <row r="558" spans="1:11">
      <c r="A558" s="201" t="s">
        <v>1152</v>
      </c>
      <c r="B558" s="200">
        <v>31610540.43361</v>
      </c>
      <c r="C558" s="200">
        <v>36002836.670529999</v>
      </c>
      <c r="D558" s="200">
        <v>0</v>
      </c>
      <c r="E558" s="200">
        <v>0</v>
      </c>
      <c r="F558" s="200">
        <v>0</v>
      </c>
      <c r="G558" s="200">
        <v>0</v>
      </c>
      <c r="H558" s="200">
        <v>0</v>
      </c>
      <c r="I558" s="200">
        <v>0</v>
      </c>
      <c r="J558" s="200">
        <v>0</v>
      </c>
      <c r="K558" s="200">
        <v>0</v>
      </c>
    </row>
    <row r="559" spans="1:11">
      <c r="A559" s="201" t="s">
        <v>1153</v>
      </c>
      <c r="B559" s="200">
        <v>122819808.68178999</v>
      </c>
      <c r="C559" s="200">
        <v>148633373.81440997</v>
      </c>
      <c r="D559" s="200">
        <v>181508420.84611994</v>
      </c>
      <c r="E559" s="200">
        <v>0</v>
      </c>
      <c r="F559" s="200">
        <v>0</v>
      </c>
      <c r="G559" s="200">
        <v>0</v>
      </c>
      <c r="H559" s="200">
        <v>0</v>
      </c>
      <c r="I559" s="200">
        <v>0</v>
      </c>
      <c r="J559" s="200">
        <v>0</v>
      </c>
      <c r="K559" s="200">
        <v>0</v>
      </c>
    </row>
    <row r="560" spans="1:11">
      <c r="A560" s="201" t="s">
        <v>1154</v>
      </c>
      <c r="B560" s="200">
        <v>30881666.014449995</v>
      </c>
      <c r="C560" s="200">
        <v>27073519.761050005</v>
      </c>
      <c r="D560" s="200">
        <v>40081003.937689997</v>
      </c>
      <c r="E560" s="200">
        <v>42873673.97969</v>
      </c>
      <c r="F560" s="200">
        <v>49538886.199999996</v>
      </c>
      <c r="G560" s="200">
        <v>60194678.344319984</v>
      </c>
      <c r="H560" s="200">
        <v>78657780.900000006</v>
      </c>
      <c r="I560" s="200">
        <v>73898808.700000003</v>
      </c>
      <c r="J560" s="200">
        <v>71765048.200000018</v>
      </c>
      <c r="K560" s="200">
        <v>-2133760.4999999851</v>
      </c>
    </row>
    <row r="561" spans="1:11">
      <c r="A561" s="201" t="s">
        <v>1155</v>
      </c>
      <c r="B561" s="200">
        <v>3511963.3115600003</v>
      </c>
      <c r="C561" s="200">
        <v>4160484.1080100001</v>
      </c>
      <c r="D561" s="200">
        <v>4850330.4339499995</v>
      </c>
      <c r="E561" s="200">
        <v>0</v>
      </c>
      <c r="F561" s="200">
        <v>0</v>
      </c>
      <c r="G561" s="200">
        <v>0</v>
      </c>
      <c r="H561" s="200">
        <v>0</v>
      </c>
      <c r="I561" s="200">
        <v>0</v>
      </c>
      <c r="J561" s="200">
        <v>0</v>
      </c>
      <c r="K561" s="200">
        <v>0</v>
      </c>
    </row>
    <row r="562" spans="1:11">
      <c r="A562" s="201" t="s">
        <v>1156</v>
      </c>
      <c r="B562" s="200">
        <v>339498.39457</v>
      </c>
      <c r="C562" s="200">
        <v>449180.43145999999</v>
      </c>
      <c r="D562" s="200">
        <v>609056.24682999996</v>
      </c>
      <c r="E562" s="200">
        <v>127078.96393</v>
      </c>
      <c r="F562" s="200">
        <v>0</v>
      </c>
      <c r="G562" s="200">
        <v>0</v>
      </c>
      <c r="H562" s="200">
        <v>0</v>
      </c>
      <c r="I562" s="200">
        <v>0</v>
      </c>
      <c r="J562" s="200">
        <v>0</v>
      </c>
      <c r="K562" s="200">
        <v>0</v>
      </c>
    </row>
    <row r="563" spans="1:11">
      <c r="A563" s="201" t="s">
        <v>1157</v>
      </c>
      <c r="B563" s="200">
        <v>7177802.2997500002</v>
      </c>
      <c r="C563" s="200">
        <v>8070752.0110299997</v>
      </c>
      <c r="D563" s="200">
        <v>9261207.3513099998</v>
      </c>
      <c r="E563" s="200">
        <v>0</v>
      </c>
      <c r="F563" s="200">
        <v>0</v>
      </c>
      <c r="G563" s="200">
        <v>0</v>
      </c>
      <c r="H563" s="200">
        <v>0</v>
      </c>
      <c r="I563" s="200">
        <v>0</v>
      </c>
      <c r="J563" s="200">
        <v>0</v>
      </c>
      <c r="K563" s="200">
        <v>0</v>
      </c>
    </row>
    <row r="564" spans="1:11">
      <c r="A564" s="201" t="s">
        <v>1158</v>
      </c>
      <c r="B564" s="200">
        <v>5227281.7218699995</v>
      </c>
      <c r="C564" s="200">
        <v>6309900.9548900006</v>
      </c>
      <c r="D564" s="200">
        <v>8060033.7528600022</v>
      </c>
      <c r="E564" s="200">
        <v>8388870.7279300019</v>
      </c>
      <c r="F564" s="200">
        <v>9062394.8666600008</v>
      </c>
      <c r="G564" s="200">
        <v>3544854.99792</v>
      </c>
      <c r="H564" s="200">
        <v>15083087.6</v>
      </c>
      <c r="I564" s="200">
        <v>16658905.800000001</v>
      </c>
      <c r="J564" s="200">
        <v>16120673.100000001</v>
      </c>
      <c r="K564" s="200">
        <v>-538232.69999999925</v>
      </c>
    </row>
    <row r="565" spans="1:11">
      <c r="A565" s="201" t="s">
        <v>1159</v>
      </c>
      <c r="B565" s="200">
        <v>0</v>
      </c>
      <c r="C565" s="200">
        <v>275290.777</v>
      </c>
      <c r="D565" s="200">
        <v>0</v>
      </c>
      <c r="E565" s="200">
        <v>0</v>
      </c>
      <c r="F565" s="200">
        <v>0</v>
      </c>
      <c r="G565" s="200">
        <v>0</v>
      </c>
      <c r="H565" s="200">
        <v>0</v>
      </c>
      <c r="I565" s="200">
        <v>0</v>
      </c>
      <c r="J565" s="200">
        <v>0</v>
      </c>
      <c r="K565" s="200">
        <v>0</v>
      </c>
    </row>
    <row r="566" spans="1:11">
      <c r="A566" s="201" t="s">
        <v>1160</v>
      </c>
      <c r="B566" s="200">
        <v>5264168.7690200005</v>
      </c>
      <c r="C566" s="200">
        <v>4305650.7232299997</v>
      </c>
      <c r="D566" s="200">
        <v>9024601.7235799991</v>
      </c>
      <c r="E566" s="200">
        <v>8025392.8089700006</v>
      </c>
      <c r="F566" s="200">
        <v>7962276.45756</v>
      </c>
      <c r="G566" s="200">
        <v>9026699.5373799987</v>
      </c>
      <c r="H566" s="200">
        <v>11744501.9</v>
      </c>
      <c r="I566" s="200">
        <v>16701040.6</v>
      </c>
      <c r="J566" s="200">
        <v>16316330.299999999</v>
      </c>
      <c r="K566" s="200">
        <v>-384710.30000000075</v>
      </c>
    </row>
    <row r="567" spans="1:11">
      <c r="A567" s="201" t="s">
        <v>1161</v>
      </c>
      <c r="B567" s="200">
        <v>46422744.596000001</v>
      </c>
      <c r="C567" s="200">
        <v>96225451.688999996</v>
      </c>
      <c r="D567" s="200">
        <v>108158371.03433999</v>
      </c>
      <c r="E567" s="200">
        <v>175789496.18200001</v>
      </c>
      <c r="F567" s="200">
        <v>71028357.236000001</v>
      </c>
      <c r="G567" s="200">
        <v>166753934.35479999</v>
      </c>
      <c r="H567" s="200">
        <v>282638998.19999999</v>
      </c>
      <c r="I567" s="200">
        <v>193095560</v>
      </c>
      <c r="J567" s="200">
        <v>123207200</v>
      </c>
      <c r="K567" s="200">
        <v>-69888360</v>
      </c>
    </row>
    <row r="568" spans="1:11">
      <c r="A568" s="201" t="s">
        <v>1162</v>
      </c>
      <c r="B568" s="200">
        <v>21093697.362950001</v>
      </c>
      <c r="C568" s="200">
        <v>24255872.606869999</v>
      </c>
      <c r="D568" s="200">
        <v>31975108.353470001</v>
      </c>
      <c r="E568" s="200">
        <v>0</v>
      </c>
      <c r="F568" s="200">
        <v>0</v>
      </c>
      <c r="G568" s="200">
        <v>0</v>
      </c>
      <c r="H568" s="200">
        <v>0</v>
      </c>
      <c r="I568" s="200">
        <v>0</v>
      </c>
      <c r="J568" s="200">
        <v>0</v>
      </c>
      <c r="K568" s="200">
        <v>0</v>
      </c>
    </row>
    <row r="569" spans="1:11">
      <c r="A569" s="201" t="s">
        <v>1163</v>
      </c>
      <c r="B569" s="200">
        <v>5738425.0317799998</v>
      </c>
      <c r="C569" s="200">
        <v>6534699.7581899995</v>
      </c>
      <c r="D569" s="200">
        <v>7360574.5500200009</v>
      </c>
      <c r="E569" s="200">
        <v>7470210.2950900001</v>
      </c>
      <c r="F569" s="200">
        <v>7630245.2350000003</v>
      </c>
      <c r="G569" s="200">
        <v>8361886.6515899999</v>
      </c>
      <c r="H569" s="200">
        <v>8604151.9000000004</v>
      </c>
      <c r="I569" s="200">
        <v>10751837.4</v>
      </c>
      <c r="J569" s="200">
        <v>10732201.1</v>
      </c>
      <c r="K569" s="200">
        <v>-19636.300000000745</v>
      </c>
    </row>
    <row r="570" spans="1:11">
      <c r="A570" s="201" t="s">
        <v>1164</v>
      </c>
      <c r="B570" s="200">
        <v>28243626.201169997</v>
      </c>
      <c r="C570" s="200">
        <v>29365761.040599998</v>
      </c>
      <c r="D570" s="200">
        <v>35488956.54315</v>
      </c>
      <c r="E570" s="200">
        <v>0</v>
      </c>
      <c r="F570" s="200">
        <v>0</v>
      </c>
      <c r="G570" s="200">
        <v>0</v>
      </c>
      <c r="H570" s="200">
        <v>0</v>
      </c>
      <c r="I570" s="200">
        <v>0</v>
      </c>
      <c r="J570" s="200">
        <v>0</v>
      </c>
      <c r="K570" s="200">
        <v>0</v>
      </c>
    </row>
    <row r="571" spans="1:11">
      <c r="A571" s="201" t="s">
        <v>1165</v>
      </c>
      <c r="B571" s="200">
        <v>3074059.6246100003</v>
      </c>
      <c r="C571" s="200">
        <v>3373617.0942800003</v>
      </c>
      <c r="D571" s="200">
        <v>0</v>
      </c>
      <c r="E571" s="200">
        <v>0</v>
      </c>
      <c r="F571" s="200">
        <v>0</v>
      </c>
      <c r="G571" s="200">
        <v>0</v>
      </c>
      <c r="H571" s="200">
        <v>0</v>
      </c>
      <c r="I571" s="200">
        <v>0</v>
      </c>
      <c r="J571" s="200">
        <v>0</v>
      </c>
      <c r="K571" s="200">
        <v>0</v>
      </c>
    </row>
    <row r="572" spans="1:11">
      <c r="A572" s="201" t="s">
        <v>1166</v>
      </c>
      <c r="B572" s="200">
        <v>9665591.2333799992</v>
      </c>
      <c r="C572" s="200">
        <v>11054355.785559999</v>
      </c>
      <c r="D572" s="200">
        <v>12162799.229940001</v>
      </c>
      <c r="E572" s="200">
        <v>0</v>
      </c>
      <c r="F572" s="200">
        <v>0</v>
      </c>
      <c r="G572" s="200">
        <v>0</v>
      </c>
      <c r="H572" s="200">
        <v>0</v>
      </c>
      <c r="I572" s="200">
        <v>0</v>
      </c>
      <c r="J572" s="200">
        <v>0</v>
      </c>
      <c r="K572" s="200">
        <v>0</v>
      </c>
    </row>
    <row r="573" spans="1:11">
      <c r="A573" s="201" t="s">
        <v>1167</v>
      </c>
      <c r="B573" s="200">
        <v>28248170.706069998</v>
      </c>
      <c r="C573" s="200">
        <v>33215955.947319999</v>
      </c>
      <c r="D573" s="200">
        <v>35072163.553949997</v>
      </c>
      <c r="E573" s="200">
        <v>0</v>
      </c>
      <c r="F573" s="200">
        <v>0</v>
      </c>
      <c r="G573" s="200">
        <v>0</v>
      </c>
      <c r="H573" s="200">
        <v>0</v>
      </c>
      <c r="I573" s="200">
        <v>0</v>
      </c>
      <c r="J573" s="200">
        <v>0</v>
      </c>
      <c r="K573" s="200">
        <v>0</v>
      </c>
    </row>
    <row r="574" spans="1:11">
      <c r="A574" s="201" t="s">
        <v>1168</v>
      </c>
      <c r="B574" s="200">
        <v>1283614.5920499999</v>
      </c>
      <c r="C574" s="200">
        <v>1326280.1588299999</v>
      </c>
      <c r="D574" s="200">
        <v>1618126.2548</v>
      </c>
      <c r="E574" s="200">
        <v>1665878.5366300002</v>
      </c>
      <c r="F574" s="200">
        <v>1808866.92151</v>
      </c>
      <c r="G574" s="200">
        <v>2124874.98948</v>
      </c>
      <c r="H574" s="200">
        <v>2937803</v>
      </c>
      <c r="I574" s="200">
        <v>3236554.9</v>
      </c>
      <c r="J574" s="200">
        <v>3105716.3999999994</v>
      </c>
      <c r="K574" s="200">
        <v>-130838.50000000047</v>
      </c>
    </row>
    <row r="575" spans="1:11">
      <c r="A575" s="201" t="s">
        <v>1169</v>
      </c>
      <c r="B575" s="200">
        <v>1926322.3585999999</v>
      </c>
      <c r="C575" s="200">
        <v>2490224.8574000001</v>
      </c>
      <c r="D575" s="200">
        <v>2605084.7344800001</v>
      </c>
      <c r="E575" s="200">
        <v>2689803.5077900002</v>
      </c>
      <c r="F575" s="200">
        <v>3078999.1339799999</v>
      </c>
      <c r="G575" s="200">
        <v>3607489.2630100003</v>
      </c>
      <c r="H575" s="200">
        <v>3951064.7</v>
      </c>
      <c r="I575" s="200">
        <v>4273494.5999999996</v>
      </c>
      <c r="J575" s="200">
        <v>4047232.1999999993</v>
      </c>
      <c r="K575" s="200">
        <v>-226262.40000000037</v>
      </c>
    </row>
    <row r="576" spans="1:11">
      <c r="A576" s="201" t="s">
        <v>1170</v>
      </c>
      <c r="B576" s="200">
        <v>15963250.91594</v>
      </c>
      <c r="C576" s="200">
        <v>23999652.455279998</v>
      </c>
      <c r="D576" s="200">
        <v>117873372.60065</v>
      </c>
      <c r="E576" s="200">
        <v>280927520.72995001</v>
      </c>
      <c r="F576" s="200">
        <v>6035396.2107299995</v>
      </c>
      <c r="G576" s="200">
        <v>7205335.6904100003</v>
      </c>
      <c r="H576" s="200">
        <v>11676137.6</v>
      </c>
      <c r="I576" s="200">
        <v>25403310.799999997</v>
      </c>
      <c r="J576" s="200">
        <v>12557420.799999999</v>
      </c>
      <c r="K576" s="200">
        <v>-12845889.999999998</v>
      </c>
    </row>
    <row r="577" spans="1:11">
      <c r="A577" s="201" t="s">
        <v>1171</v>
      </c>
      <c r="B577" s="200">
        <v>19775026.866999999</v>
      </c>
      <c r="C577" s="200">
        <v>21660244.489290003</v>
      </c>
      <c r="D577" s="200">
        <v>25940695.333140001</v>
      </c>
      <c r="E577" s="200">
        <v>0</v>
      </c>
      <c r="F577" s="200">
        <v>0</v>
      </c>
      <c r="G577" s="200">
        <v>0</v>
      </c>
      <c r="H577" s="200">
        <v>0</v>
      </c>
      <c r="I577" s="200">
        <v>0</v>
      </c>
      <c r="J577" s="200">
        <v>0</v>
      </c>
      <c r="K577" s="200">
        <v>0</v>
      </c>
    </row>
    <row r="578" spans="1:11">
      <c r="A578" s="201" t="s">
        <v>1172</v>
      </c>
      <c r="B578" s="200">
        <v>5000000</v>
      </c>
      <c r="C578" s="200">
        <v>3000000</v>
      </c>
      <c r="D578" s="200">
        <v>3000000</v>
      </c>
      <c r="E578" s="200">
        <v>2488399.7822399996</v>
      </c>
      <c r="F578" s="200">
        <v>2834640.7969999998</v>
      </c>
      <c r="G578" s="200">
        <v>1808350.7320000001</v>
      </c>
      <c r="H578" s="200">
        <v>9810000</v>
      </c>
      <c r="I578" s="200">
        <v>9711900</v>
      </c>
      <c r="J578" s="200">
        <v>908423.60000000009</v>
      </c>
      <c r="K578" s="200">
        <v>-8803476.4000000004</v>
      </c>
    </row>
    <row r="579" spans="1:11">
      <c r="A579" s="201" t="s">
        <v>1173</v>
      </c>
      <c r="B579" s="200">
        <v>612776.83246000006</v>
      </c>
      <c r="C579" s="200">
        <v>797404.44380000001</v>
      </c>
      <c r="D579" s="200">
        <v>865795.10288000002</v>
      </c>
      <c r="E579" s="200">
        <v>535589.99025000003</v>
      </c>
      <c r="F579" s="200">
        <v>558775.59627999994</v>
      </c>
      <c r="G579" s="200">
        <v>818148.00540000002</v>
      </c>
      <c r="H579" s="200">
        <v>1864047.2</v>
      </c>
      <c r="I579" s="200">
        <v>1992678.9</v>
      </c>
      <c r="J579" s="200">
        <v>1978190.9999999998</v>
      </c>
      <c r="K579" s="200">
        <v>-14487.90000000014</v>
      </c>
    </row>
    <row r="580" spans="1:11">
      <c r="A580" s="201" t="s">
        <v>1174</v>
      </c>
      <c r="B580" s="200">
        <v>9333763.6677099988</v>
      </c>
      <c r="C580" s="200">
        <v>10448110.49401</v>
      </c>
      <c r="D580" s="200">
        <v>10472964.94624</v>
      </c>
      <c r="E580" s="200">
        <v>0</v>
      </c>
      <c r="F580" s="200">
        <v>0</v>
      </c>
      <c r="G580" s="200">
        <v>0</v>
      </c>
      <c r="H580" s="200">
        <v>0</v>
      </c>
      <c r="I580" s="200">
        <v>0</v>
      </c>
      <c r="J580" s="200">
        <v>0</v>
      </c>
      <c r="K580" s="200">
        <v>0</v>
      </c>
    </row>
    <row r="581" spans="1:11">
      <c r="A581" s="201" t="s">
        <v>1175</v>
      </c>
      <c r="B581" s="200">
        <v>3508572.9155100002</v>
      </c>
      <c r="C581" s="200">
        <v>5169261.1132500004</v>
      </c>
      <c r="D581" s="200">
        <v>6444544.6584599996</v>
      </c>
      <c r="E581" s="200">
        <v>0</v>
      </c>
      <c r="F581" s="200">
        <v>0</v>
      </c>
      <c r="G581" s="200">
        <v>0</v>
      </c>
      <c r="H581" s="200">
        <v>0</v>
      </c>
      <c r="I581" s="200">
        <v>0</v>
      </c>
      <c r="J581" s="200">
        <v>0</v>
      </c>
      <c r="K581" s="200">
        <v>0</v>
      </c>
    </row>
    <row r="582" spans="1:11">
      <c r="A582" s="201" t="s">
        <v>1176</v>
      </c>
      <c r="B582" s="200">
        <v>3274083.50477</v>
      </c>
      <c r="C582" s="200">
        <v>4398386.4495200003</v>
      </c>
      <c r="D582" s="200">
        <v>5284079.8428199999</v>
      </c>
      <c r="E582" s="200">
        <v>0</v>
      </c>
      <c r="F582" s="200">
        <v>0</v>
      </c>
      <c r="G582" s="200">
        <v>0</v>
      </c>
      <c r="H582" s="200">
        <v>0</v>
      </c>
      <c r="I582" s="200">
        <v>0</v>
      </c>
      <c r="J582" s="200">
        <v>0</v>
      </c>
      <c r="K582" s="200">
        <v>0</v>
      </c>
    </row>
    <row r="583" spans="1:11">
      <c r="A583" s="201" t="s">
        <v>1177</v>
      </c>
      <c r="B583" s="200">
        <v>6283312.1441899994</v>
      </c>
      <c r="C583" s="200">
        <v>7558211.5794399995</v>
      </c>
      <c r="D583" s="200">
        <v>8948172.2616399992</v>
      </c>
      <c r="E583" s="200">
        <v>0</v>
      </c>
      <c r="F583" s="200">
        <v>0</v>
      </c>
      <c r="G583" s="200">
        <v>0</v>
      </c>
      <c r="H583" s="200">
        <v>0</v>
      </c>
      <c r="I583" s="200">
        <v>0</v>
      </c>
      <c r="J583" s="200">
        <v>0</v>
      </c>
      <c r="K583" s="200">
        <v>0</v>
      </c>
    </row>
    <row r="584" spans="1:11">
      <c r="A584" s="201" t="s">
        <v>1178</v>
      </c>
      <c r="B584" s="200">
        <v>3947801.5314699998</v>
      </c>
      <c r="C584" s="200">
        <v>4581676.7510900004</v>
      </c>
      <c r="D584" s="200">
        <v>5559384.0129399998</v>
      </c>
      <c r="E584" s="200">
        <v>0</v>
      </c>
      <c r="F584" s="200">
        <v>0</v>
      </c>
      <c r="G584" s="200">
        <v>0</v>
      </c>
      <c r="H584" s="200">
        <v>0</v>
      </c>
      <c r="I584" s="200">
        <v>0</v>
      </c>
      <c r="J584" s="200">
        <v>0</v>
      </c>
      <c r="K584" s="200">
        <v>0</v>
      </c>
    </row>
    <row r="585" spans="1:11">
      <c r="A585" s="201" t="s">
        <v>1179</v>
      </c>
      <c r="B585" s="200">
        <v>6947459.4549700003</v>
      </c>
      <c r="C585" s="200">
        <v>8172256.6121400008</v>
      </c>
      <c r="D585" s="200">
        <v>9103266.8537700009</v>
      </c>
      <c r="E585" s="200">
        <v>0</v>
      </c>
      <c r="F585" s="200">
        <v>0</v>
      </c>
      <c r="G585" s="200">
        <v>0</v>
      </c>
      <c r="H585" s="200">
        <v>0</v>
      </c>
      <c r="I585" s="200">
        <v>0</v>
      </c>
      <c r="J585" s="200">
        <v>0</v>
      </c>
      <c r="K585" s="200">
        <v>0</v>
      </c>
    </row>
    <row r="586" spans="1:11">
      <c r="A586" s="201" t="s">
        <v>1180</v>
      </c>
      <c r="B586" s="200">
        <v>5120560.8063100008</v>
      </c>
      <c r="C586" s="200">
        <v>6579070.8372799996</v>
      </c>
      <c r="D586" s="200">
        <v>8512820.0241700001</v>
      </c>
      <c r="E586" s="200">
        <v>0</v>
      </c>
      <c r="F586" s="200">
        <v>0</v>
      </c>
      <c r="G586" s="200">
        <v>0</v>
      </c>
      <c r="H586" s="200">
        <v>0</v>
      </c>
      <c r="I586" s="200">
        <v>0</v>
      </c>
      <c r="J586" s="200">
        <v>0</v>
      </c>
      <c r="K586" s="200">
        <v>0</v>
      </c>
    </row>
    <row r="587" spans="1:11">
      <c r="A587" s="201" t="s">
        <v>1181</v>
      </c>
      <c r="B587" s="200">
        <v>5831866.7010000004</v>
      </c>
      <c r="C587" s="200">
        <v>7265021.0870000003</v>
      </c>
      <c r="D587" s="200">
        <v>8023392.4403999997</v>
      </c>
      <c r="E587" s="200">
        <v>0</v>
      </c>
      <c r="F587" s="200">
        <v>0</v>
      </c>
      <c r="G587" s="200">
        <v>0</v>
      </c>
      <c r="H587" s="200">
        <v>0</v>
      </c>
      <c r="I587" s="200">
        <v>0</v>
      </c>
      <c r="J587" s="200">
        <v>0</v>
      </c>
      <c r="K587" s="200">
        <v>0</v>
      </c>
    </row>
    <row r="588" spans="1:11">
      <c r="A588" s="201" t="s">
        <v>1182</v>
      </c>
      <c r="B588" s="200">
        <v>4614194.8596700002</v>
      </c>
      <c r="C588" s="200">
        <v>5298899.0119700003</v>
      </c>
      <c r="D588" s="200">
        <v>5871818.4000000004</v>
      </c>
      <c r="E588" s="200">
        <v>0</v>
      </c>
      <c r="F588" s="200">
        <v>0</v>
      </c>
      <c r="G588" s="200">
        <v>0</v>
      </c>
      <c r="H588" s="200">
        <v>0</v>
      </c>
      <c r="I588" s="200">
        <v>0</v>
      </c>
      <c r="J588" s="200">
        <v>0</v>
      </c>
      <c r="K588" s="200">
        <v>0</v>
      </c>
    </row>
    <row r="589" spans="1:11">
      <c r="A589" s="201" t="s">
        <v>1183</v>
      </c>
      <c r="B589" s="200">
        <v>2459137.80339</v>
      </c>
      <c r="C589" s="200">
        <v>2937838.4512899998</v>
      </c>
      <c r="D589" s="200">
        <v>4191787.97854</v>
      </c>
      <c r="E589" s="200">
        <v>0</v>
      </c>
      <c r="F589" s="200">
        <v>0</v>
      </c>
      <c r="G589" s="200">
        <v>0</v>
      </c>
      <c r="H589" s="200">
        <v>0</v>
      </c>
      <c r="I589" s="200">
        <v>0</v>
      </c>
      <c r="J589" s="200">
        <v>0</v>
      </c>
      <c r="K589" s="200">
        <v>0</v>
      </c>
    </row>
    <row r="590" spans="1:11">
      <c r="A590" s="201" t="s">
        <v>1184</v>
      </c>
      <c r="B590" s="200">
        <v>2862892.5345900003</v>
      </c>
      <c r="C590" s="200">
        <v>3638520.6888000001</v>
      </c>
      <c r="D590" s="200">
        <v>0</v>
      </c>
      <c r="E590" s="200">
        <v>0</v>
      </c>
      <c r="F590" s="200">
        <v>0</v>
      </c>
      <c r="G590" s="200">
        <v>0</v>
      </c>
      <c r="H590" s="200">
        <v>0</v>
      </c>
      <c r="I590" s="200">
        <v>0</v>
      </c>
      <c r="J590" s="200">
        <v>0</v>
      </c>
      <c r="K590" s="200">
        <v>0</v>
      </c>
    </row>
    <row r="591" spans="1:11">
      <c r="A591" s="201" t="s">
        <v>1185</v>
      </c>
      <c r="B591" s="200">
        <v>427711.48839999997</v>
      </c>
      <c r="C591" s="200">
        <v>661373.24809000001</v>
      </c>
      <c r="D591" s="200">
        <v>796296.84814000002</v>
      </c>
      <c r="E591" s="200">
        <v>800690.43798000005</v>
      </c>
      <c r="F591" s="200">
        <v>0</v>
      </c>
      <c r="G591" s="200">
        <v>0</v>
      </c>
      <c r="H591" s="200">
        <v>1171777.8</v>
      </c>
      <c r="I591" s="200">
        <v>1350649.5999999999</v>
      </c>
      <c r="J591" s="200">
        <v>102586</v>
      </c>
      <c r="K591" s="200">
        <v>-1248063.5999999999</v>
      </c>
    </row>
    <row r="592" spans="1:11">
      <c r="A592" s="201" t="s">
        <v>1186</v>
      </c>
      <c r="B592" s="200">
        <v>8664688.0791800003</v>
      </c>
      <c r="C592" s="200">
        <v>10433072.70441</v>
      </c>
      <c r="D592" s="200">
        <v>12311859.84378</v>
      </c>
      <c r="E592" s="200">
        <v>0</v>
      </c>
      <c r="F592" s="200">
        <v>0</v>
      </c>
      <c r="G592" s="200">
        <v>0</v>
      </c>
      <c r="H592" s="200">
        <v>0</v>
      </c>
      <c r="I592" s="200">
        <v>0</v>
      </c>
      <c r="J592" s="200">
        <v>0</v>
      </c>
      <c r="K592" s="200">
        <v>0</v>
      </c>
    </row>
    <row r="593" spans="1:11">
      <c r="A593" s="201" t="s">
        <v>1187</v>
      </c>
      <c r="B593" s="200">
        <v>3365438.0396400001</v>
      </c>
      <c r="C593" s="200">
        <v>4206973.9479899993</v>
      </c>
      <c r="D593" s="200">
        <v>5384422.2524600001</v>
      </c>
      <c r="E593" s="200">
        <v>0</v>
      </c>
      <c r="F593" s="200">
        <v>0</v>
      </c>
      <c r="G593" s="200">
        <v>0</v>
      </c>
      <c r="H593" s="200">
        <v>0</v>
      </c>
      <c r="I593" s="200">
        <v>0</v>
      </c>
      <c r="J593" s="200">
        <v>0</v>
      </c>
      <c r="K593" s="200">
        <v>0</v>
      </c>
    </row>
    <row r="594" spans="1:11">
      <c r="A594" s="201" t="s">
        <v>1188</v>
      </c>
      <c r="B594" s="200">
        <v>5296134.81898</v>
      </c>
      <c r="C594" s="200">
        <v>6290561.9273100002</v>
      </c>
      <c r="D594" s="200">
        <v>7205763.57883</v>
      </c>
      <c r="E594" s="200">
        <v>0</v>
      </c>
      <c r="F594" s="200">
        <v>0</v>
      </c>
      <c r="G594" s="200">
        <v>0</v>
      </c>
      <c r="H594" s="200">
        <v>0</v>
      </c>
      <c r="I594" s="200">
        <v>0</v>
      </c>
      <c r="J594" s="200">
        <v>0</v>
      </c>
      <c r="K594" s="200">
        <v>0</v>
      </c>
    </row>
    <row r="595" spans="1:11">
      <c r="A595" s="201" t="s">
        <v>1189</v>
      </c>
      <c r="B595" s="200">
        <v>771886.28099999996</v>
      </c>
      <c r="C595" s="200">
        <v>879904.41099999996</v>
      </c>
      <c r="D595" s="200">
        <v>983369.98078999994</v>
      </c>
      <c r="E595" s="200">
        <v>0</v>
      </c>
      <c r="F595" s="200">
        <v>0</v>
      </c>
      <c r="G595" s="200">
        <v>0</v>
      </c>
      <c r="H595" s="200">
        <v>0</v>
      </c>
      <c r="I595" s="200">
        <v>0</v>
      </c>
      <c r="J595" s="200">
        <v>0</v>
      </c>
      <c r="K595" s="200">
        <v>0</v>
      </c>
    </row>
    <row r="596" spans="1:11">
      <c r="A596" s="201" t="s">
        <v>1190</v>
      </c>
      <c r="B596" s="200">
        <v>1781532.4850000001</v>
      </c>
      <c r="C596" s="200">
        <v>2038481.0919999999</v>
      </c>
      <c r="D596" s="200">
        <v>2093510.76217</v>
      </c>
      <c r="E596" s="200">
        <v>1155143.76376</v>
      </c>
      <c r="F596" s="200">
        <v>1518977.58149</v>
      </c>
      <c r="G596" s="200">
        <v>1276884.0959999999</v>
      </c>
      <c r="H596" s="200">
        <v>1304987.8999999999</v>
      </c>
      <c r="I596" s="200">
        <v>1350764</v>
      </c>
      <c r="J596" s="200">
        <v>1291136.6000000001</v>
      </c>
      <c r="K596" s="200">
        <v>-59627.399999999907</v>
      </c>
    </row>
    <row r="597" spans="1:11">
      <c r="A597" s="201" t="s">
        <v>1191</v>
      </c>
      <c r="B597" s="200">
        <v>1597167.0727000001</v>
      </c>
      <c r="C597" s="200">
        <v>1943633.9862000002</v>
      </c>
      <c r="D597" s="200">
        <v>2207346.8015999999</v>
      </c>
      <c r="E597" s="200">
        <v>995435.44299999997</v>
      </c>
      <c r="F597" s="200">
        <v>1127242.2796400001</v>
      </c>
      <c r="G597" s="200">
        <v>1923112.9673900001</v>
      </c>
      <c r="H597" s="200">
        <v>2022200.7</v>
      </c>
      <c r="I597" s="200">
        <v>2526570.4</v>
      </c>
      <c r="J597" s="200">
        <v>2401791.6</v>
      </c>
      <c r="K597" s="200">
        <v>-124778.79999999981</v>
      </c>
    </row>
    <row r="598" spans="1:11">
      <c r="A598" s="201" t="s">
        <v>1192</v>
      </c>
      <c r="B598" s="200">
        <v>2109433.0550000002</v>
      </c>
      <c r="C598" s="200">
        <v>2610364.59987</v>
      </c>
      <c r="D598" s="200">
        <v>2679670.49119</v>
      </c>
      <c r="E598" s="200">
        <v>0</v>
      </c>
      <c r="F598" s="200">
        <v>0</v>
      </c>
      <c r="G598" s="200">
        <v>0</v>
      </c>
      <c r="H598" s="200">
        <v>0</v>
      </c>
      <c r="I598" s="200">
        <v>0</v>
      </c>
      <c r="J598" s="200">
        <v>0</v>
      </c>
      <c r="K598" s="200">
        <v>0</v>
      </c>
    </row>
    <row r="599" spans="1:11">
      <c r="A599" s="201" t="s">
        <v>1193</v>
      </c>
      <c r="B599" s="200">
        <v>0</v>
      </c>
      <c r="C599" s="200">
        <v>0</v>
      </c>
      <c r="D599" s="200">
        <v>0</v>
      </c>
      <c r="E599" s="200">
        <v>3170450.01914</v>
      </c>
      <c r="F599" s="200">
        <v>2895244.73599</v>
      </c>
      <c r="G599" s="200">
        <v>2917995.5516399997</v>
      </c>
      <c r="H599" s="200">
        <v>4691561.9000000004</v>
      </c>
      <c r="I599" s="200">
        <v>4899816.8</v>
      </c>
      <c r="J599" s="200">
        <v>4774752.1999999993</v>
      </c>
      <c r="K599" s="200">
        <v>-125064.60000000056</v>
      </c>
    </row>
    <row r="600" spans="1:11">
      <c r="A600" s="201" t="s">
        <v>1194</v>
      </c>
      <c r="B600" s="200">
        <v>4619282.6309200004</v>
      </c>
      <c r="C600" s="200">
        <v>5370441.4366199998</v>
      </c>
      <c r="D600" s="200">
        <v>6579639.5191099998</v>
      </c>
      <c r="E600" s="200">
        <v>23268373.630540002</v>
      </c>
      <c r="F600" s="200">
        <v>25537116.96345</v>
      </c>
      <c r="G600" s="200">
        <v>25376067.595729999</v>
      </c>
      <c r="H600" s="200">
        <v>36251973.899999999</v>
      </c>
      <c r="I600" s="200">
        <v>35245812.600000001</v>
      </c>
      <c r="J600" s="200">
        <v>31387576.5</v>
      </c>
      <c r="K600" s="200">
        <v>-3858236.1000000015</v>
      </c>
    </row>
    <row r="601" spans="1:11">
      <c r="A601" s="201" t="s">
        <v>1195</v>
      </c>
      <c r="B601" s="200">
        <v>7790496.7511900002</v>
      </c>
      <c r="C601" s="200">
        <v>0</v>
      </c>
      <c r="D601" s="200">
        <v>0</v>
      </c>
      <c r="E601" s="200">
        <v>0</v>
      </c>
      <c r="F601" s="200">
        <v>0</v>
      </c>
      <c r="G601" s="200">
        <v>0</v>
      </c>
      <c r="H601" s="200">
        <v>0</v>
      </c>
      <c r="I601" s="200">
        <v>0</v>
      </c>
      <c r="J601" s="200">
        <v>0</v>
      </c>
      <c r="K601" s="200">
        <v>0</v>
      </c>
    </row>
    <row r="602" spans="1:11">
      <c r="A602" s="201" t="s">
        <v>1196</v>
      </c>
      <c r="B602" s="200">
        <v>112756605.05506003</v>
      </c>
      <c r="C602" s="200">
        <v>128896236.35308997</v>
      </c>
      <c r="D602" s="200">
        <v>159634141.86035997</v>
      </c>
      <c r="E602" s="200">
        <v>0</v>
      </c>
      <c r="F602" s="200">
        <v>0</v>
      </c>
      <c r="G602" s="200">
        <v>0</v>
      </c>
      <c r="H602" s="200">
        <v>0</v>
      </c>
      <c r="I602" s="200">
        <v>0</v>
      </c>
      <c r="J602" s="200">
        <v>0</v>
      </c>
      <c r="K602" s="200">
        <v>0</v>
      </c>
    </row>
    <row r="603" spans="1:11">
      <c r="A603" s="201" t="s">
        <v>1197</v>
      </c>
      <c r="B603" s="200">
        <v>0</v>
      </c>
      <c r="C603" s="200">
        <v>8544571.6999999993</v>
      </c>
      <c r="D603" s="200">
        <v>10948397.827500001</v>
      </c>
      <c r="E603" s="200">
        <v>0</v>
      </c>
      <c r="F603" s="200">
        <v>0</v>
      </c>
      <c r="G603" s="200">
        <v>0</v>
      </c>
      <c r="H603" s="200">
        <v>0</v>
      </c>
      <c r="I603" s="200">
        <v>0</v>
      </c>
      <c r="J603" s="200">
        <v>0</v>
      </c>
      <c r="K603" s="200">
        <v>0</v>
      </c>
    </row>
    <row r="604" spans="1:11">
      <c r="A604" s="201" t="s">
        <v>1198</v>
      </c>
      <c r="B604" s="200">
        <v>1989985.5490000001</v>
      </c>
      <c r="C604" s="200">
        <v>2358091.9819999998</v>
      </c>
      <c r="D604" s="200">
        <v>2814246.9070000001</v>
      </c>
      <c r="E604" s="200">
        <v>0</v>
      </c>
      <c r="F604" s="200">
        <v>0</v>
      </c>
      <c r="G604" s="200">
        <v>0</v>
      </c>
      <c r="H604" s="200">
        <v>0</v>
      </c>
      <c r="I604" s="200">
        <v>0</v>
      </c>
      <c r="J604" s="200">
        <v>0</v>
      </c>
      <c r="K604" s="200">
        <v>0</v>
      </c>
    </row>
    <row r="605" spans="1:11">
      <c r="A605" s="201" t="s">
        <v>1199</v>
      </c>
      <c r="B605" s="200">
        <v>1686711.4931700001</v>
      </c>
      <c r="C605" s="200">
        <v>2132369.7949999999</v>
      </c>
      <c r="D605" s="200">
        <v>2436645.4920000001</v>
      </c>
      <c r="E605" s="200">
        <v>0</v>
      </c>
      <c r="F605" s="200">
        <v>0</v>
      </c>
      <c r="G605" s="200">
        <v>0</v>
      </c>
      <c r="H605" s="200">
        <v>0</v>
      </c>
      <c r="I605" s="200">
        <v>0</v>
      </c>
      <c r="J605" s="200">
        <v>0</v>
      </c>
      <c r="K605" s="200">
        <v>0</v>
      </c>
    </row>
    <row r="606" spans="1:11">
      <c r="A606" s="201" t="s">
        <v>1200</v>
      </c>
      <c r="B606" s="200">
        <v>1084265.1680000001</v>
      </c>
      <c r="C606" s="200">
        <v>1575024.57</v>
      </c>
      <c r="D606" s="200">
        <v>1848015.4561300001</v>
      </c>
      <c r="E606" s="200">
        <v>0</v>
      </c>
      <c r="F606" s="200">
        <v>0</v>
      </c>
      <c r="G606" s="200">
        <v>0</v>
      </c>
      <c r="H606" s="200">
        <v>0</v>
      </c>
      <c r="I606" s="200">
        <v>0</v>
      </c>
      <c r="J606" s="200">
        <v>0</v>
      </c>
      <c r="K606" s="200">
        <v>0</v>
      </c>
    </row>
    <row r="607" spans="1:11">
      <c r="A607" s="201" t="s">
        <v>1201</v>
      </c>
      <c r="B607" s="200">
        <v>1003966.25372</v>
      </c>
      <c r="C607" s="200">
        <v>1255489.1208299999</v>
      </c>
      <c r="D607" s="200">
        <v>1405116.12794</v>
      </c>
      <c r="E607" s="200">
        <v>0</v>
      </c>
      <c r="F607" s="200">
        <v>0</v>
      </c>
      <c r="G607" s="200">
        <v>0</v>
      </c>
      <c r="H607" s="200">
        <v>0</v>
      </c>
      <c r="I607" s="200">
        <v>0</v>
      </c>
      <c r="J607" s="200">
        <v>0</v>
      </c>
      <c r="K607" s="200">
        <v>0</v>
      </c>
    </row>
    <row r="608" spans="1:11">
      <c r="A608" s="201" t="s">
        <v>1202</v>
      </c>
      <c r="B608" s="200">
        <v>398847.7</v>
      </c>
      <c r="C608" s="200">
        <v>506412.26199999999</v>
      </c>
      <c r="D608" s="200">
        <v>555213.4</v>
      </c>
      <c r="E608" s="200">
        <v>0</v>
      </c>
      <c r="F608" s="200">
        <v>0</v>
      </c>
      <c r="G608" s="200">
        <v>0</v>
      </c>
      <c r="H608" s="200">
        <v>0</v>
      </c>
      <c r="I608" s="200">
        <v>0</v>
      </c>
      <c r="J608" s="200">
        <v>0</v>
      </c>
      <c r="K608" s="200">
        <v>0</v>
      </c>
    </row>
    <row r="609" spans="1:11">
      <c r="A609" s="201" t="s">
        <v>1203</v>
      </c>
      <c r="B609" s="200">
        <v>372665.25300000003</v>
      </c>
      <c r="C609" s="200">
        <v>506454.3665</v>
      </c>
      <c r="D609" s="200">
        <v>639387.00777999999</v>
      </c>
      <c r="E609" s="200">
        <v>0</v>
      </c>
      <c r="F609" s="200">
        <v>0</v>
      </c>
      <c r="G609" s="200">
        <v>0</v>
      </c>
      <c r="H609" s="200">
        <v>0</v>
      </c>
      <c r="I609" s="200">
        <v>0</v>
      </c>
      <c r="J609" s="200">
        <v>0</v>
      </c>
      <c r="K609" s="200">
        <v>0</v>
      </c>
    </row>
    <row r="610" spans="1:11">
      <c r="A610" s="201" t="s">
        <v>1204</v>
      </c>
      <c r="B610" s="200">
        <v>638559.51899999997</v>
      </c>
      <c r="C610" s="200">
        <v>857264.17599999998</v>
      </c>
      <c r="D610" s="200">
        <v>1009331.44961</v>
      </c>
      <c r="E610" s="200">
        <v>0</v>
      </c>
      <c r="F610" s="200">
        <v>0</v>
      </c>
      <c r="G610" s="200">
        <v>0</v>
      </c>
      <c r="H610" s="200">
        <v>0</v>
      </c>
      <c r="I610" s="200">
        <v>0</v>
      </c>
      <c r="J610" s="200">
        <v>0</v>
      </c>
      <c r="K610" s="200">
        <v>0</v>
      </c>
    </row>
    <row r="611" spans="1:11">
      <c r="A611" s="201" t="s">
        <v>1205</v>
      </c>
      <c r="B611" s="200">
        <v>616370.30908000004</v>
      </c>
      <c r="C611" s="200">
        <v>808644.25590999995</v>
      </c>
      <c r="D611" s="200">
        <v>964200.24632000003</v>
      </c>
      <c r="E611" s="200">
        <v>0</v>
      </c>
      <c r="F611" s="200">
        <v>0</v>
      </c>
      <c r="G611" s="200">
        <v>0</v>
      </c>
      <c r="H611" s="200">
        <v>0</v>
      </c>
      <c r="I611" s="200">
        <v>0</v>
      </c>
      <c r="J611" s="200">
        <v>0</v>
      </c>
      <c r="K611" s="200">
        <v>0</v>
      </c>
    </row>
    <row r="612" spans="1:11">
      <c r="A612" s="201" t="s">
        <v>1206</v>
      </c>
      <c r="B612" s="200">
        <v>474626.78485</v>
      </c>
      <c r="C612" s="200">
        <v>638015.38100000005</v>
      </c>
      <c r="D612" s="200">
        <v>725873.11800000002</v>
      </c>
      <c r="E612" s="200">
        <v>0</v>
      </c>
      <c r="F612" s="200">
        <v>0</v>
      </c>
      <c r="G612" s="200">
        <v>0</v>
      </c>
      <c r="H612" s="200">
        <v>0</v>
      </c>
      <c r="I612" s="200">
        <v>0</v>
      </c>
      <c r="J612" s="200">
        <v>0</v>
      </c>
      <c r="K612" s="200">
        <v>0</v>
      </c>
    </row>
    <row r="613" spans="1:11">
      <c r="A613" s="201" t="s">
        <v>1207</v>
      </c>
      <c r="B613" s="200">
        <v>467424.24200000003</v>
      </c>
      <c r="C613" s="200">
        <v>623818.76890999998</v>
      </c>
      <c r="D613" s="200">
        <v>702125.62399999995</v>
      </c>
      <c r="E613" s="200">
        <v>0</v>
      </c>
      <c r="F613" s="200">
        <v>0</v>
      </c>
      <c r="G613" s="200">
        <v>0</v>
      </c>
      <c r="H613" s="200">
        <v>0</v>
      </c>
      <c r="I613" s="200">
        <v>0</v>
      </c>
      <c r="J613" s="200">
        <v>0</v>
      </c>
      <c r="K613" s="200">
        <v>0</v>
      </c>
    </row>
    <row r="614" spans="1:11">
      <c r="A614" s="201" t="s">
        <v>1208</v>
      </c>
      <c r="B614" s="200">
        <v>568785.20762</v>
      </c>
      <c r="C614" s="200">
        <v>736102.28200000001</v>
      </c>
      <c r="D614" s="200">
        <v>854717.8</v>
      </c>
      <c r="E614" s="200">
        <v>0</v>
      </c>
      <c r="F614" s="200">
        <v>0</v>
      </c>
      <c r="G614" s="200">
        <v>0</v>
      </c>
      <c r="H614" s="200">
        <v>0</v>
      </c>
      <c r="I614" s="200">
        <v>0</v>
      </c>
      <c r="J614" s="200">
        <v>0</v>
      </c>
      <c r="K614" s="200">
        <v>0</v>
      </c>
    </row>
    <row r="615" spans="1:11">
      <c r="A615" s="201" t="s">
        <v>1209</v>
      </c>
      <c r="B615" s="200">
        <v>534689.80000000005</v>
      </c>
      <c r="C615" s="200">
        <v>652919.5</v>
      </c>
      <c r="D615" s="200">
        <v>764563.6</v>
      </c>
      <c r="E615" s="200">
        <v>0</v>
      </c>
      <c r="F615" s="200">
        <v>0</v>
      </c>
      <c r="G615" s="200">
        <v>0</v>
      </c>
      <c r="H615" s="200">
        <v>0</v>
      </c>
      <c r="I615" s="200">
        <v>0</v>
      </c>
      <c r="J615" s="200">
        <v>0</v>
      </c>
      <c r="K615" s="200">
        <v>0</v>
      </c>
    </row>
    <row r="616" spans="1:11">
      <c r="A616" s="201" t="s">
        <v>1210</v>
      </c>
      <c r="B616" s="200">
        <v>553247.07305999997</v>
      </c>
      <c r="C616" s="200">
        <v>747713.78500000003</v>
      </c>
      <c r="D616" s="200">
        <v>852937.13642999995</v>
      </c>
      <c r="E616" s="200">
        <v>0</v>
      </c>
      <c r="F616" s="200">
        <v>0</v>
      </c>
      <c r="G616" s="200">
        <v>0</v>
      </c>
      <c r="H616" s="200">
        <v>0</v>
      </c>
      <c r="I616" s="200">
        <v>0</v>
      </c>
      <c r="J616" s="200">
        <v>0</v>
      </c>
      <c r="K616" s="200">
        <v>0</v>
      </c>
    </row>
    <row r="617" spans="1:11">
      <c r="A617" s="201" t="s">
        <v>1211</v>
      </c>
      <c r="B617" s="200">
        <v>454775.71600000001</v>
      </c>
      <c r="C617" s="200">
        <v>573783.23100000003</v>
      </c>
      <c r="D617" s="200">
        <v>668291.06200000003</v>
      </c>
      <c r="E617" s="200">
        <v>0</v>
      </c>
      <c r="F617" s="200">
        <v>0</v>
      </c>
      <c r="G617" s="200">
        <v>0</v>
      </c>
      <c r="H617" s="200">
        <v>0</v>
      </c>
      <c r="I617" s="200">
        <v>0</v>
      </c>
      <c r="J617" s="200">
        <v>0</v>
      </c>
      <c r="K617" s="200">
        <v>0</v>
      </c>
    </row>
    <row r="618" spans="1:11">
      <c r="A618" s="201" t="s">
        <v>1212</v>
      </c>
      <c r="B618" s="200">
        <v>427367.19799999997</v>
      </c>
      <c r="C618" s="200">
        <v>495352.12099999998</v>
      </c>
      <c r="D618" s="200">
        <v>540653.84026999993</v>
      </c>
      <c r="E618" s="200">
        <v>0</v>
      </c>
      <c r="F618" s="200">
        <v>0</v>
      </c>
      <c r="G618" s="200">
        <v>0</v>
      </c>
      <c r="H618" s="200">
        <v>0</v>
      </c>
      <c r="I618" s="200">
        <v>0</v>
      </c>
      <c r="J618" s="200">
        <v>0</v>
      </c>
      <c r="K618" s="200">
        <v>0</v>
      </c>
    </row>
    <row r="619" spans="1:11">
      <c r="A619" s="201" t="s">
        <v>1213</v>
      </c>
      <c r="B619" s="200">
        <v>399210.80599999998</v>
      </c>
      <c r="C619" s="200">
        <v>513502.77899999998</v>
      </c>
      <c r="D619" s="200">
        <v>633149.74939000001</v>
      </c>
      <c r="E619" s="200">
        <v>0</v>
      </c>
      <c r="F619" s="200">
        <v>0</v>
      </c>
      <c r="G619" s="200">
        <v>0</v>
      </c>
      <c r="H619" s="200">
        <v>0</v>
      </c>
      <c r="I619" s="200">
        <v>0</v>
      </c>
      <c r="J619" s="200">
        <v>0</v>
      </c>
      <c r="K619" s="200">
        <v>0</v>
      </c>
    </row>
    <row r="620" spans="1:11">
      <c r="A620" s="201" t="s">
        <v>1214</v>
      </c>
      <c r="B620" s="200">
        <v>426369.35200000001</v>
      </c>
      <c r="C620" s="200">
        <v>520626.43099999998</v>
      </c>
      <c r="D620" s="200">
        <v>605617.20400000003</v>
      </c>
      <c r="E620" s="200">
        <v>0</v>
      </c>
      <c r="F620" s="200">
        <v>0</v>
      </c>
      <c r="G620" s="200">
        <v>0</v>
      </c>
      <c r="H620" s="200">
        <v>0</v>
      </c>
      <c r="I620" s="200">
        <v>0</v>
      </c>
      <c r="J620" s="200">
        <v>0</v>
      </c>
      <c r="K620" s="200">
        <v>0</v>
      </c>
    </row>
    <row r="621" spans="1:11">
      <c r="A621" s="201" t="s">
        <v>1215</v>
      </c>
      <c r="B621" s="200">
        <v>575328.24479999999</v>
      </c>
      <c r="C621" s="200">
        <v>698109.33828000003</v>
      </c>
      <c r="D621" s="200">
        <v>793895.53233000007</v>
      </c>
      <c r="E621" s="200">
        <v>0</v>
      </c>
      <c r="F621" s="200">
        <v>0</v>
      </c>
      <c r="G621" s="200">
        <v>0</v>
      </c>
      <c r="H621" s="200">
        <v>0</v>
      </c>
      <c r="I621" s="200">
        <v>0</v>
      </c>
      <c r="J621" s="200">
        <v>0</v>
      </c>
      <c r="K621" s="200">
        <v>0</v>
      </c>
    </row>
    <row r="622" spans="1:11">
      <c r="A622" s="201" t="s">
        <v>1216</v>
      </c>
      <c r="B622" s="200">
        <v>347276.565</v>
      </c>
      <c r="C622" s="200">
        <v>452048.261</v>
      </c>
      <c r="D622" s="200">
        <v>529757.82700000005</v>
      </c>
      <c r="E622" s="200">
        <v>0</v>
      </c>
      <c r="F622" s="200">
        <v>0</v>
      </c>
      <c r="G622" s="200">
        <v>0</v>
      </c>
      <c r="H622" s="200">
        <v>0</v>
      </c>
      <c r="I622" s="200">
        <v>0</v>
      </c>
      <c r="J622" s="200">
        <v>0</v>
      </c>
      <c r="K622" s="200">
        <v>0</v>
      </c>
    </row>
    <row r="623" spans="1:11">
      <c r="A623" s="201" t="s">
        <v>1217</v>
      </c>
      <c r="B623" s="200">
        <v>355583.82699999999</v>
      </c>
      <c r="C623" s="200">
        <v>445199.38900000002</v>
      </c>
      <c r="D623" s="200">
        <v>528714.804</v>
      </c>
      <c r="E623" s="200">
        <v>0</v>
      </c>
      <c r="F623" s="200">
        <v>0</v>
      </c>
      <c r="G623" s="200">
        <v>0</v>
      </c>
      <c r="H623" s="200">
        <v>0</v>
      </c>
      <c r="I623" s="200">
        <v>0</v>
      </c>
      <c r="J623" s="200">
        <v>0</v>
      </c>
      <c r="K623" s="200">
        <v>0</v>
      </c>
    </row>
    <row r="624" spans="1:11">
      <c r="A624" s="201" t="s">
        <v>1218</v>
      </c>
      <c r="B624" s="200">
        <v>391294.98200000002</v>
      </c>
      <c r="C624" s="200">
        <v>467850.01579999999</v>
      </c>
      <c r="D624" s="200">
        <v>561211.79480999999</v>
      </c>
      <c r="E624" s="200">
        <v>0</v>
      </c>
      <c r="F624" s="200">
        <v>0</v>
      </c>
      <c r="G624" s="200">
        <v>0</v>
      </c>
      <c r="H624" s="200">
        <v>0</v>
      </c>
      <c r="I624" s="200">
        <v>0</v>
      </c>
      <c r="J624" s="200">
        <v>0</v>
      </c>
      <c r="K624" s="200">
        <v>0</v>
      </c>
    </row>
    <row r="625" spans="1:11">
      <c r="A625" s="201" t="s">
        <v>1219</v>
      </c>
      <c r="B625" s="200">
        <v>304256.39</v>
      </c>
      <c r="C625" s="200">
        <v>393293.16326999996</v>
      </c>
      <c r="D625" s="200">
        <v>421428.14627999999</v>
      </c>
      <c r="E625" s="200">
        <v>0</v>
      </c>
      <c r="F625" s="200">
        <v>0</v>
      </c>
      <c r="G625" s="200">
        <v>0</v>
      </c>
      <c r="H625" s="200">
        <v>0</v>
      </c>
      <c r="I625" s="200">
        <v>0</v>
      </c>
      <c r="J625" s="200">
        <v>0</v>
      </c>
      <c r="K625" s="200">
        <v>0</v>
      </c>
    </row>
    <row r="626" spans="1:11">
      <c r="A626" s="201" t="s">
        <v>1220</v>
      </c>
      <c r="B626" s="200">
        <v>324179.08</v>
      </c>
      <c r="C626" s="200">
        <v>453373.32199999999</v>
      </c>
      <c r="D626" s="200">
        <v>517923.23108999996</v>
      </c>
      <c r="E626" s="200">
        <v>0</v>
      </c>
      <c r="F626" s="200">
        <v>0</v>
      </c>
      <c r="G626" s="200">
        <v>0</v>
      </c>
      <c r="H626" s="200">
        <v>0</v>
      </c>
      <c r="I626" s="200">
        <v>0</v>
      </c>
      <c r="J626" s="200">
        <v>0</v>
      </c>
      <c r="K626" s="200">
        <v>0</v>
      </c>
    </row>
    <row r="627" spans="1:11">
      <c r="A627" s="201" t="s">
        <v>1221</v>
      </c>
      <c r="B627" s="200">
        <v>313612.91973000002</v>
      </c>
      <c r="C627" s="200">
        <v>424081.16712</v>
      </c>
      <c r="D627" s="200">
        <v>500491.11031000002</v>
      </c>
      <c r="E627" s="200">
        <v>0</v>
      </c>
      <c r="F627" s="200">
        <v>0</v>
      </c>
      <c r="G627" s="200">
        <v>0</v>
      </c>
      <c r="H627" s="200">
        <v>0</v>
      </c>
      <c r="I627" s="200">
        <v>0</v>
      </c>
      <c r="J627" s="200">
        <v>0</v>
      </c>
      <c r="K627" s="200">
        <v>0</v>
      </c>
    </row>
    <row r="628" spans="1:11">
      <c r="A628" s="201" t="s">
        <v>1222</v>
      </c>
      <c r="B628" s="200">
        <v>380971.84399999998</v>
      </c>
      <c r="C628" s="200">
        <v>483660.01548</v>
      </c>
      <c r="D628" s="200">
        <v>575872.02500000002</v>
      </c>
      <c r="E628" s="200">
        <v>0</v>
      </c>
      <c r="F628" s="200">
        <v>0</v>
      </c>
      <c r="G628" s="200">
        <v>0</v>
      </c>
      <c r="H628" s="200">
        <v>0</v>
      </c>
      <c r="I628" s="200">
        <v>0</v>
      </c>
      <c r="J628" s="200">
        <v>0</v>
      </c>
      <c r="K628" s="200">
        <v>0</v>
      </c>
    </row>
    <row r="629" spans="1:11">
      <c r="A629" s="201" t="s">
        <v>1223</v>
      </c>
      <c r="B629" s="200">
        <v>321842.30644999997</v>
      </c>
      <c r="C629" s="200">
        <v>453877.82199999999</v>
      </c>
      <c r="D629" s="200">
        <v>519085.18700999999</v>
      </c>
      <c r="E629" s="200">
        <v>0</v>
      </c>
      <c r="F629" s="200">
        <v>0</v>
      </c>
      <c r="G629" s="200">
        <v>0</v>
      </c>
      <c r="H629" s="200">
        <v>0</v>
      </c>
      <c r="I629" s="200">
        <v>0</v>
      </c>
      <c r="J629" s="200">
        <v>0</v>
      </c>
      <c r="K629" s="200">
        <v>0</v>
      </c>
    </row>
    <row r="630" spans="1:11">
      <c r="A630" s="201" t="s">
        <v>1224</v>
      </c>
      <c r="B630" s="200">
        <v>493738.33100000001</v>
      </c>
      <c r="C630" s="200">
        <v>585783.19799999997</v>
      </c>
      <c r="D630" s="200">
        <v>728885.69785999996</v>
      </c>
      <c r="E630" s="200">
        <v>0</v>
      </c>
      <c r="F630" s="200">
        <v>0</v>
      </c>
      <c r="G630" s="200">
        <v>0</v>
      </c>
      <c r="H630" s="200">
        <v>0</v>
      </c>
      <c r="I630" s="200">
        <v>0</v>
      </c>
      <c r="J630" s="200">
        <v>0</v>
      </c>
      <c r="K630" s="200">
        <v>0</v>
      </c>
    </row>
    <row r="631" spans="1:11">
      <c r="A631" s="201" t="s">
        <v>1225</v>
      </c>
      <c r="B631" s="200">
        <v>316946.7</v>
      </c>
      <c r="C631" s="200">
        <v>448828.16800000001</v>
      </c>
      <c r="D631" s="200">
        <v>485400.97600000002</v>
      </c>
      <c r="E631" s="200">
        <v>0</v>
      </c>
      <c r="F631" s="200">
        <v>0</v>
      </c>
      <c r="G631" s="200">
        <v>0</v>
      </c>
      <c r="H631" s="200">
        <v>0</v>
      </c>
      <c r="I631" s="200">
        <v>0</v>
      </c>
      <c r="J631" s="200">
        <v>0</v>
      </c>
      <c r="K631" s="200">
        <v>0</v>
      </c>
    </row>
    <row r="632" spans="1:11">
      <c r="A632" s="201" t="s">
        <v>1226</v>
      </c>
      <c r="B632" s="200">
        <v>313880.46899999998</v>
      </c>
      <c r="C632" s="200">
        <v>424612.11392999999</v>
      </c>
      <c r="D632" s="200">
        <v>484197.337</v>
      </c>
      <c r="E632" s="200">
        <v>0</v>
      </c>
      <c r="F632" s="200">
        <v>0</v>
      </c>
      <c r="G632" s="200">
        <v>0</v>
      </c>
      <c r="H632" s="200">
        <v>0</v>
      </c>
      <c r="I632" s="200">
        <v>0</v>
      </c>
      <c r="J632" s="200">
        <v>0</v>
      </c>
      <c r="K632" s="200">
        <v>0</v>
      </c>
    </row>
    <row r="633" spans="1:11">
      <c r="A633" s="201" t="s">
        <v>1227</v>
      </c>
      <c r="B633" s="200">
        <v>376633.26893000002</v>
      </c>
      <c r="C633" s="200">
        <v>501662.56800000003</v>
      </c>
      <c r="D633" s="200">
        <v>563991.89545000007</v>
      </c>
      <c r="E633" s="200">
        <v>0</v>
      </c>
      <c r="F633" s="200">
        <v>0</v>
      </c>
      <c r="G633" s="200">
        <v>0</v>
      </c>
      <c r="H633" s="200">
        <v>0</v>
      </c>
      <c r="I633" s="200">
        <v>0</v>
      </c>
      <c r="J633" s="200">
        <v>0</v>
      </c>
      <c r="K633" s="200">
        <v>0</v>
      </c>
    </row>
    <row r="634" spans="1:11">
      <c r="A634" s="201" t="s">
        <v>1228</v>
      </c>
      <c r="B634" s="200">
        <v>800575.4</v>
      </c>
      <c r="C634" s="200">
        <v>1018670.8</v>
      </c>
      <c r="D634" s="200">
        <v>1148213.51085</v>
      </c>
      <c r="E634" s="200">
        <v>0</v>
      </c>
      <c r="F634" s="200">
        <v>0</v>
      </c>
      <c r="G634" s="200">
        <v>0</v>
      </c>
      <c r="H634" s="200">
        <v>0</v>
      </c>
      <c r="I634" s="200">
        <v>0</v>
      </c>
      <c r="J634" s="200">
        <v>0</v>
      </c>
      <c r="K634" s="200">
        <v>0</v>
      </c>
    </row>
    <row r="635" spans="1:11">
      <c r="A635" s="201" t="s">
        <v>1229</v>
      </c>
      <c r="B635" s="200">
        <v>418688.09100000001</v>
      </c>
      <c r="C635" s="200">
        <v>518837.66200000001</v>
      </c>
      <c r="D635" s="200">
        <v>587027.30619999999</v>
      </c>
      <c r="E635" s="200">
        <v>0</v>
      </c>
      <c r="F635" s="200">
        <v>0</v>
      </c>
      <c r="G635" s="200">
        <v>0</v>
      </c>
      <c r="H635" s="200">
        <v>0</v>
      </c>
      <c r="I635" s="200">
        <v>0</v>
      </c>
      <c r="J635" s="200">
        <v>0</v>
      </c>
      <c r="K635" s="200">
        <v>0</v>
      </c>
    </row>
    <row r="636" spans="1:11">
      <c r="A636" s="201" t="s">
        <v>1230</v>
      </c>
      <c r="B636" s="200">
        <v>474620.81199999998</v>
      </c>
      <c r="C636" s="200">
        <v>587475.36</v>
      </c>
      <c r="D636" s="200">
        <v>671032.79099999997</v>
      </c>
      <c r="E636" s="200">
        <v>0</v>
      </c>
      <c r="F636" s="200">
        <v>0</v>
      </c>
      <c r="G636" s="200">
        <v>0</v>
      </c>
      <c r="H636" s="200">
        <v>0</v>
      </c>
      <c r="I636" s="200">
        <v>0</v>
      </c>
      <c r="J636" s="200">
        <v>0</v>
      </c>
      <c r="K636" s="200">
        <v>0</v>
      </c>
    </row>
    <row r="637" spans="1:11">
      <c r="A637" s="201" t="s">
        <v>1231</v>
      </c>
      <c r="B637" s="200">
        <v>440134.85499999998</v>
      </c>
      <c r="C637" s="200">
        <v>591089.95179999992</v>
      </c>
      <c r="D637" s="200">
        <v>636668.81700000004</v>
      </c>
      <c r="E637" s="200">
        <v>0</v>
      </c>
      <c r="F637" s="200">
        <v>0</v>
      </c>
      <c r="G637" s="200">
        <v>0</v>
      </c>
      <c r="H637" s="200">
        <v>0</v>
      </c>
      <c r="I637" s="200">
        <v>0</v>
      </c>
      <c r="J637" s="200">
        <v>0</v>
      </c>
      <c r="K637" s="200">
        <v>0</v>
      </c>
    </row>
    <row r="638" spans="1:11">
      <c r="A638" s="201" t="s">
        <v>1232</v>
      </c>
      <c r="B638" s="200">
        <v>407991.70569999999</v>
      </c>
      <c r="C638" s="200">
        <v>556754.47311000002</v>
      </c>
      <c r="D638" s="200">
        <v>660285.70221999998</v>
      </c>
      <c r="E638" s="200">
        <v>0</v>
      </c>
      <c r="F638" s="200">
        <v>0</v>
      </c>
      <c r="G638" s="200">
        <v>0</v>
      </c>
      <c r="H638" s="200">
        <v>0</v>
      </c>
      <c r="I638" s="200">
        <v>0</v>
      </c>
      <c r="J638" s="200">
        <v>0</v>
      </c>
      <c r="K638" s="200">
        <v>0</v>
      </c>
    </row>
    <row r="639" spans="1:11">
      <c r="A639" s="201" t="s">
        <v>1233</v>
      </c>
      <c r="B639" s="200">
        <v>451568.47899999999</v>
      </c>
      <c r="C639" s="200">
        <v>608926.73400000005</v>
      </c>
      <c r="D639" s="200">
        <v>683631.76</v>
      </c>
      <c r="E639" s="200">
        <v>0</v>
      </c>
      <c r="F639" s="200">
        <v>0</v>
      </c>
      <c r="G639" s="200">
        <v>0</v>
      </c>
      <c r="H639" s="200">
        <v>0</v>
      </c>
      <c r="I639" s="200">
        <v>0</v>
      </c>
      <c r="J639" s="200">
        <v>0</v>
      </c>
      <c r="K639" s="200">
        <v>0</v>
      </c>
    </row>
    <row r="640" spans="1:11">
      <c r="A640" s="201" t="s">
        <v>1234</v>
      </c>
      <c r="B640" s="200">
        <v>419903.14899999998</v>
      </c>
      <c r="C640" s="200">
        <v>553429.29599999997</v>
      </c>
      <c r="D640" s="200">
        <v>628098.99</v>
      </c>
      <c r="E640" s="200">
        <v>0</v>
      </c>
      <c r="F640" s="200">
        <v>0</v>
      </c>
      <c r="G640" s="200">
        <v>0</v>
      </c>
      <c r="H640" s="200">
        <v>0</v>
      </c>
      <c r="I640" s="200">
        <v>0</v>
      </c>
      <c r="J640" s="200">
        <v>0</v>
      </c>
      <c r="K640" s="200">
        <v>0</v>
      </c>
    </row>
    <row r="641" spans="1:11">
      <c r="A641" s="201" t="s">
        <v>1235</v>
      </c>
      <c r="B641" s="200">
        <v>328224.57900000003</v>
      </c>
      <c r="C641" s="200">
        <v>453007.93</v>
      </c>
      <c r="D641" s="200">
        <v>495214.51</v>
      </c>
      <c r="E641" s="200">
        <v>0</v>
      </c>
      <c r="F641" s="200">
        <v>0</v>
      </c>
      <c r="G641" s="200">
        <v>0</v>
      </c>
      <c r="H641" s="200">
        <v>0</v>
      </c>
      <c r="I641" s="200">
        <v>0</v>
      </c>
      <c r="J641" s="200">
        <v>0</v>
      </c>
      <c r="K641" s="200">
        <v>0</v>
      </c>
    </row>
    <row r="642" spans="1:11">
      <c r="A642" s="201" t="s">
        <v>1236</v>
      </c>
      <c r="B642" s="200">
        <v>506571.75</v>
      </c>
      <c r="C642" s="200">
        <v>608294.32999999996</v>
      </c>
      <c r="D642" s="200">
        <v>698351.20400000003</v>
      </c>
      <c r="E642" s="200">
        <v>0</v>
      </c>
      <c r="F642" s="200">
        <v>0</v>
      </c>
      <c r="G642" s="200">
        <v>0</v>
      </c>
      <c r="H642" s="200">
        <v>0</v>
      </c>
      <c r="I642" s="200">
        <v>0</v>
      </c>
      <c r="J642" s="200">
        <v>0</v>
      </c>
      <c r="K642" s="200">
        <v>0</v>
      </c>
    </row>
    <row r="643" spans="1:11">
      <c r="A643" s="201" t="s">
        <v>1237</v>
      </c>
      <c r="B643" s="200">
        <v>389749.59</v>
      </c>
      <c r="C643" s="200">
        <v>448730.74599999998</v>
      </c>
      <c r="D643" s="200">
        <v>553880</v>
      </c>
      <c r="E643" s="200">
        <v>0</v>
      </c>
      <c r="F643" s="200">
        <v>0</v>
      </c>
      <c r="G643" s="200">
        <v>0</v>
      </c>
      <c r="H643" s="200">
        <v>0</v>
      </c>
      <c r="I643" s="200">
        <v>0</v>
      </c>
      <c r="J643" s="200">
        <v>0</v>
      </c>
      <c r="K643" s="200">
        <v>0</v>
      </c>
    </row>
    <row r="644" spans="1:11">
      <c r="A644" s="201" t="s">
        <v>1238</v>
      </c>
      <c r="B644" s="200">
        <v>428507.66895999998</v>
      </c>
      <c r="C644" s="200">
        <v>518407.86608999997</v>
      </c>
      <c r="D644" s="200">
        <v>608630.09394000005</v>
      </c>
      <c r="E644" s="200">
        <v>0</v>
      </c>
      <c r="F644" s="200">
        <v>0</v>
      </c>
      <c r="G644" s="200">
        <v>0</v>
      </c>
      <c r="H644" s="200">
        <v>0</v>
      </c>
      <c r="I644" s="200">
        <v>0</v>
      </c>
      <c r="J644" s="200">
        <v>0</v>
      </c>
      <c r="K644" s="200">
        <v>0</v>
      </c>
    </row>
    <row r="645" spans="1:11">
      <c r="A645" s="201" t="s">
        <v>1239</v>
      </c>
      <c r="B645" s="200">
        <v>559832.17298000003</v>
      </c>
      <c r="C645" s="200">
        <v>608405.00860000006</v>
      </c>
      <c r="D645" s="200">
        <v>672996.58614999999</v>
      </c>
      <c r="E645" s="200">
        <v>0</v>
      </c>
      <c r="F645" s="200">
        <v>0</v>
      </c>
      <c r="G645" s="200">
        <v>0</v>
      </c>
      <c r="H645" s="200">
        <v>0</v>
      </c>
      <c r="I645" s="200">
        <v>0</v>
      </c>
      <c r="J645" s="200">
        <v>0</v>
      </c>
      <c r="K645" s="200">
        <v>0</v>
      </c>
    </row>
    <row r="646" spans="1:11">
      <c r="A646" s="201" t="s">
        <v>1240</v>
      </c>
      <c r="B646" s="200">
        <v>3359667.5040000002</v>
      </c>
      <c r="C646" s="200">
        <v>4178897.1630000002</v>
      </c>
      <c r="D646" s="200">
        <v>5177507.8729799995</v>
      </c>
      <c r="E646" s="200">
        <v>0</v>
      </c>
      <c r="F646" s="200">
        <v>0</v>
      </c>
      <c r="G646" s="200">
        <v>0</v>
      </c>
      <c r="H646" s="200">
        <v>0</v>
      </c>
      <c r="I646" s="200">
        <v>0</v>
      </c>
      <c r="J646" s="200">
        <v>0</v>
      </c>
      <c r="K646" s="200">
        <v>0</v>
      </c>
    </row>
    <row r="647" spans="1:11">
      <c r="A647" s="201" t="s">
        <v>1241</v>
      </c>
      <c r="B647" s="200">
        <v>2039395.22648</v>
      </c>
      <c r="C647" s="200">
        <v>2455396.8416999998</v>
      </c>
      <c r="D647" s="200">
        <v>2892149.25477</v>
      </c>
      <c r="E647" s="200">
        <v>0</v>
      </c>
      <c r="F647" s="200">
        <v>0</v>
      </c>
      <c r="G647" s="200">
        <v>0</v>
      </c>
      <c r="H647" s="200">
        <v>0</v>
      </c>
      <c r="I647" s="200">
        <v>0</v>
      </c>
      <c r="J647" s="200">
        <v>0</v>
      </c>
      <c r="K647" s="200">
        <v>0</v>
      </c>
    </row>
    <row r="648" spans="1:11">
      <c r="A648" s="201" t="s">
        <v>1242</v>
      </c>
      <c r="B648" s="200">
        <v>497278.71100000001</v>
      </c>
      <c r="C648" s="200">
        <v>620445.09633000009</v>
      </c>
      <c r="D648" s="200">
        <v>722496.08048</v>
      </c>
      <c r="E648" s="200">
        <v>0</v>
      </c>
      <c r="F648" s="200">
        <v>0</v>
      </c>
      <c r="G648" s="200">
        <v>0</v>
      </c>
      <c r="H648" s="200">
        <v>0</v>
      </c>
      <c r="I648" s="200">
        <v>0</v>
      </c>
      <c r="J648" s="200">
        <v>0</v>
      </c>
      <c r="K648" s="200">
        <v>0</v>
      </c>
    </row>
    <row r="649" spans="1:11">
      <c r="A649" s="201" t="s">
        <v>1243</v>
      </c>
      <c r="B649" s="200">
        <v>2630589.92</v>
      </c>
      <c r="C649" s="200">
        <v>3769969.61143</v>
      </c>
      <c r="D649" s="200">
        <v>0</v>
      </c>
      <c r="E649" s="200">
        <v>0</v>
      </c>
      <c r="F649" s="200">
        <v>0</v>
      </c>
      <c r="G649" s="200">
        <v>0</v>
      </c>
      <c r="H649" s="200">
        <v>0</v>
      </c>
      <c r="I649" s="200">
        <v>0</v>
      </c>
      <c r="J649" s="200">
        <v>0</v>
      </c>
      <c r="K649" s="200">
        <v>0</v>
      </c>
    </row>
    <row r="650" spans="1:11">
      <c r="A650" s="201" t="s">
        <v>1244</v>
      </c>
      <c r="B650" s="200">
        <v>691053.19316000002</v>
      </c>
      <c r="C650" s="200">
        <v>0</v>
      </c>
      <c r="D650" s="200">
        <v>0</v>
      </c>
      <c r="E650" s="200">
        <v>0</v>
      </c>
      <c r="F650" s="200">
        <v>0</v>
      </c>
      <c r="G650" s="200">
        <v>0</v>
      </c>
      <c r="H650" s="200">
        <v>0</v>
      </c>
      <c r="I650" s="200">
        <v>0</v>
      </c>
      <c r="J650" s="200">
        <v>0</v>
      </c>
      <c r="K650" s="200">
        <v>0</v>
      </c>
    </row>
    <row r="651" spans="1:11">
      <c r="A651" s="201" t="s">
        <v>1245</v>
      </c>
      <c r="B651" s="200">
        <v>28511780.589360002</v>
      </c>
      <c r="C651" s="200">
        <v>0</v>
      </c>
      <c r="D651" s="200">
        <v>0</v>
      </c>
      <c r="E651" s="200">
        <v>0</v>
      </c>
      <c r="F651" s="200">
        <v>0</v>
      </c>
      <c r="G651" s="200">
        <v>0</v>
      </c>
      <c r="H651" s="200">
        <v>0</v>
      </c>
      <c r="I651" s="200">
        <v>0</v>
      </c>
      <c r="J651" s="200">
        <v>0</v>
      </c>
      <c r="K651" s="200">
        <v>0</v>
      </c>
    </row>
    <row r="652" spans="1:11">
      <c r="A652" s="201" t="s">
        <v>1246</v>
      </c>
      <c r="B652" s="200">
        <v>1248829.8068199998</v>
      </c>
      <c r="C652" s="200">
        <v>0</v>
      </c>
      <c r="D652" s="200">
        <v>0</v>
      </c>
      <c r="E652" s="200">
        <v>0</v>
      </c>
      <c r="F652" s="200">
        <v>0</v>
      </c>
      <c r="G652" s="200">
        <v>0</v>
      </c>
      <c r="H652" s="200">
        <v>0</v>
      </c>
      <c r="I652" s="200">
        <v>0</v>
      </c>
      <c r="J652" s="200">
        <v>0</v>
      </c>
      <c r="K652" s="200">
        <v>0</v>
      </c>
    </row>
    <row r="653" spans="1:11">
      <c r="A653" s="201" t="s">
        <v>1247</v>
      </c>
      <c r="B653" s="200">
        <v>20774943.52936</v>
      </c>
      <c r="C653" s="200">
        <v>0</v>
      </c>
      <c r="D653" s="200">
        <v>0</v>
      </c>
      <c r="E653" s="200">
        <v>0</v>
      </c>
      <c r="F653" s="200">
        <v>0</v>
      </c>
      <c r="G653" s="200">
        <v>0</v>
      </c>
      <c r="H653" s="200">
        <v>0</v>
      </c>
      <c r="I653" s="200">
        <v>0</v>
      </c>
      <c r="J653" s="200">
        <v>0</v>
      </c>
      <c r="K653" s="200">
        <v>0</v>
      </c>
    </row>
    <row r="654" spans="1:11">
      <c r="A654" s="201" t="s">
        <v>1248</v>
      </c>
      <c r="B654" s="200">
        <v>0</v>
      </c>
      <c r="C654" s="200">
        <v>0</v>
      </c>
      <c r="D654" s="200">
        <v>435802.49200000003</v>
      </c>
      <c r="E654" s="200">
        <v>500567.30099999998</v>
      </c>
      <c r="F654" s="200">
        <v>907031.32328999997</v>
      </c>
      <c r="G654" s="200">
        <v>1078190.29877</v>
      </c>
      <c r="H654" s="200">
        <v>1417337.9</v>
      </c>
      <c r="I654" s="200">
        <v>1566356</v>
      </c>
      <c r="J654" s="200">
        <v>1481982.2</v>
      </c>
      <c r="K654" s="200">
        <v>-84373.800000000047</v>
      </c>
    </row>
    <row r="655" spans="1:11">
      <c r="A655" s="201" t="s">
        <v>1249</v>
      </c>
      <c r="B655" s="200">
        <v>0</v>
      </c>
      <c r="C655" s="200">
        <v>0</v>
      </c>
      <c r="D655" s="200">
        <v>430788.88613</v>
      </c>
      <c r="E655" s="200">
        <v>635524.29264</v>
      </c>
      <c r="F655" s="200">
        <v>774394.56764000002</v>
      </c>
      <c r="G655" s="200">
        <v>1050642.8604600001</v>
      </c>
      <c r="H655" s="200">
        <v>1481295.4</v>
      </c>
      <c r="I655" s="200">
        <v>1661372.1</v>
      </c>
      <c r="J655" s="200">
        <v>1548576.1</v>
      </c>
      <c r="K655" s="200">
        <v>-112796</v>
      </c>
    </row>
    <row r="656" spans="1:11">
      <c r="A656" s="201" t="s">
        <v>1250</v>
      </c>
      <c r="B656" s="200">
        <v>0</v>
      </c>
      <c r="C656" s="200">
        <v>0</v>
      </c>
      <c r="D656" s="200">
        <v>619880.49811000004</v>
      </c>
      <c r="E656" s="200">
        <v>723301.85939999996</v>
      </c>
      <c r="F656" s="200">
        <v>893299.39740999998</v>
      </c>
      <c r="G656" s="200">
        <v>873708.23874000006</v>
      </c>
      <c r="H656" s="200">
        <v>1293373.8999999999</v>
      </c>
      <c r="I656" s="200">
        <v>1442148.6</v>
      </c>
      <c r="J656" s="200">
        <v>1347628.9000000004</v>
      </c>
      <c r="K656" s="200">
        <v>-94519.699999999721</v>
      </c>
    </row>
    <row r="657" spans="1:11">
      <c r="A657" s="201" t="s">
        <v>1251</v>
      </c>
      <c r="B657" s="200">
        <v>0</v>
      </c>
      <c r="C657" s="200">
        <v>0</v>
      </c>
      <c r="D657" s="200">
        <v>0</v>
      </c>
      <c r="E657" s="200">
        <v>2720562.9727800004</v>
      </c>
      <c r="F657" s="200">
        <v>3420372.20548</v>
      </c>
      <c r="G657" s="200">
        <v>4294283.4101799997</v>
      </c>
      <c r="H657" s="200">
        <v>6098159.4000000004</v>
      </c>
      <c r="I657" s="200">
        <v>6094407.7999999998</v>
      </c>
      <c r="J657" s="200">
        <v>5533759</v>
      </c>
      <c r="K657" s="200">
        <v>-560648.79999999981</v>
      </c>
    </row>
    <row r="658" spans="1:11">
      <c r="A658" s="201" t="s">
        <v>1252</v>
      </c>
      <c r="B658" s="200">
        <v>0</v>
      </c>
      <c r="C658" s="200">
        <v>0</v>
      </c>
      <c r="D658" s="200">
        <v>0</v>
      </c>
      <c r="E658" s="200">
        <v>496348068.62649</v>
      </c>
      <c r="F658" s="200">
        <v>1035766487.77065</v>
      </c>
      <c r="G658" s="200">
        <v>1024537979.85385</v>
      </c>
      <c r="H658" s="200">
        <v>1175981467.9000001</v>
      </c>
      <c r="I658" s="200">
        <v>1435560920.5999999</v>
      </c>
      <c r="J658" s="200">
        <v>1389719747.4000003</v>
      </c>
      <c r="K658" s="200">
        <v>-45841173.199999571</v>
      </c>
    </row>
    <row r="659" spans="1:11">
      <c r="A659" s="201" t="s">
        <v>1253</v>
      </c>
      <c r="B659" s="200">
        <v>0</v>
      </c>
      <c r="C659" s="200">
        <v>0</v>
      </c>
      <c r="D659" s="200">
        <v>5408381.2344499994</v>
      </c>
      <c r="E659" s="200">
        <v>0</v>
      </c>
      <c r="F659" s="200">
        <v>0</v>
      </c>
      <c r="G659" s="200">
        <v>0</v>
      </c>
      <c r="H659" s="200">
        <v>0</v>
      </c>
      <c r="I659" s="200">
        <v>0</v>
      </c>
      <c r="J659" s="200">
        <v>0</v>
      </c>
      <c r="K659" s="200">
        <v>0</v>
      </c>
    </row>
    <row r="660" spans="1:11">
      <c r="A660" s="87" t="s">
        <v>1254</v>
      </c>
      <c r="B660" s="185">
        <v>2031092.5730000001</v>
      </c>
      <c r="C660" s="185">
        <v>2693774.3</v>
      </c>
      <c r="D660" s="185">
        <v>2657735.2000000002</v>
      </c>
      <c r="E660" s="185">
        <v>2666911</v>
      </c>
      <c r="F660" s="185">
        <v>2886420.98612</v>
      </c>
      <c r="G660" s="185">
        <v>3533976.5380000002</v>
      </c>
      <c r="H660" s="185">
        <v>4510242.5999999996</v>
      </c>
      <c r="I660" s="185">
        <v>5488654.0999999996</v>
      </c>
      <c r="J660" s="185">
        <v>5043294.3</v>
      </c>
      <c r="K660" s="185">
        <v>-445359.79999999981</v>
      </c>
    </row>
    <row r="661" spans="1:11">
      <c r="A661" s="201" t="s">
        <v>1255</v>
      </c>
      <c r="B661" s="200">
        <v>2031092.5730000001</v>
      </c>
      <c r="C661" s="200">
        <v>2693774.3</v>
      </c>
      <c r="D661" s="200">
        <v>2657735.2000000002</v>
      </c>
      <c r="E661" s="200">
        <v>2666911</v>
      </c>
      <c r="F661" s="200">
        <v>2886420.98612</v>
      </c>
      <c r="G661" s="200">
        <v>3533976.5379999992</v>
      </c>
      <c r="H661" s="200">
        <v>4510242.5999999996</v>
      </c>
      <c r="I661" s="200">
        <v>5488654.0999999996</v>
      </c>
      <c r="J661" s="200">
        <v>5043294.3</v>
      </c>
      <c r="K661" s="200">
        <v>-445359.79999999981</v>
      </c>
    </row>
    <row r="662" spans="1:11">
      <c r="A662" s="87" t="s">
        <v>1256</v>
      </c>
      <c r="B662" s="185">
        <v>3702081.5950500001</v>
      </c>
      <c r="C662" s="185">
        <v>8447131.3018399999</v>
      </c>
      <c r="D662" s="185">
        <v>3505059.0677800002</v>
      </c>
      <c r="E662" s="185">
        <v>4143385.8990500001</v>
      </c>
      <c r="F662" s="185">
        <v>7872117.7446899991</v>
      </c>
      <c r="G662" s="185">
        <v>10040901.66406</v>
      </c>
      <c r="H662" s="185">
        <v>29070080.5</v>
      </c>
      <c r="I662" s="185">
        <v>31861591.5</v>
      </c>
      <c r="J662" s="185">
        <v>27286394.599999998</v>
      </c>
      <c r="K662" s="185">
        <v>-4575196.9000000022</v>
      </c>
    </row>
    <row r="663" spans="1:11">
      <c r="A663" s="201" t="s">
        <v>1257</v>
      </c>
      <c r="B663" s="200">
        <v>3702081.5950500001</v>
      </c>
      <c r="C663" s="200">
        <v>8447131.3018399999</v>
      </c>
      <c r="D663" s="200">
        <v>3505059.0677800002</v>
      </c>
      <c r="E663" s="200">
        <v>4143385.8990500001</v>
      </c>
      <c r="F663" s="200">
        <v>7082224.65857</v>
      </c>
      <c r="G663" s="200">
        <v>8391483.3939900007</v>
      </c>
      <c r="H663" s="200">
        <v>14473015.4</v>
      </c>
      <c r="I663" s="200">
        <v>21480429.899999999</v>
      </c>
      <c r="J663" s="200">
        <v>19636653.699999999</v>
      </c>
      <c r="K663" s="200">
        <v>-1843776.1999999993</v>
      </c>
    </row>
    <row r="664" spans="1:11">
      <c r="A664" s="201" t="s">
        <v>1258</v>
      </c>
      <c r="B664" s="200">
        <v>0</v>
      </c>
      <c r="C664" s="200">
        <v>0</v>
      </c>
      <c r="D664" s="200">
        <v>0</v>
      </c>
      <c r="E664" s="200">
        <v>0</v>
      </c>
      <c r="F664" s="200">
        <v>0</v>
      </c>
      <c r="G664" s="200">
        <v>0</v>
      </c>
      <c r="H664" s="200">
        <v>11528800</v>
      </c>
      <c r="I664" s="200">
        <v>4628200</v>
      </c>
      <c r="J664" s="200">
        <v>4089700</v>
      </c>
      <c r="K664" s="200">
        <v>-538500</v>
      </c>
    </row>
    <row r="665" spans="1:11">
      <c r="A665" s="201" t="s">
        <v>1259</v>
      </c>
      <c r="B665" s="200">
        <v>0</v>
      </c>
      <c r="C665" s="200">
        <v>0</v>
      </c>
      <c r="D665" s="200">
        <v>0</v>
      </c>
      <c r="E665" s="200">
        <v>0</v>
      </c>
      <c r="F665" s="200">
        <v>789893.08611999999</v>
      </c>
      <c r="G665" s="200">
        <v>1649418.2700700001</v>
      </c>
      <c r="H665" s="200">
        <v>3068265.1</v>
      </c>
      <c r="I665" s="200">
        <v>5752961.5999999996</v>
      </c>
      <c r="J665" s="200">
        <v>3560040.9</v>
      </c>
      <c r="K665" s="200">
        <v>-2192920.6999999997</v>
      </c>
    </row>
    <row r="666" spans="1:11">
      <c r="A666" s="87" t="s">
        <v>1260</v>
      </c>
      <c r="B666" s="185">
        <v>48108813.564839989</v>
      </c>
      <c r="C666" s="185">
        <v>50581189.328910001</v>
      </c>
      <c r="D666" s="185">
        <v>54748023.194750011</v>
      </c>
      <c r="E666" s="185">
        <v>60077141.983090006</v>
      </c>
      <c r="F666" s="185">
        <v>73567705.939439997</v>
      </c>
      <c r="G666" s="185">
        <v>91243392.513129994</v>
      </c>
      <c r="H666" s="185">
        <v>171153568.40000004</v>
      </c>
      <c r="I666" s="185">
        <v>329796385.30000001</v>
      </c>
      <c r="J666" s="185">
        <v>261838606.60000002</v>
      </c>
      <c r="K666" s="185">
        <v>-67957778.699999988</v>
      </c>
    </row>
    <row r="667" spans="1:11">
      <c r="A667" s="201" t="s">
        <v>1261</v>
      </c>
      <c r="B667" s="200">
        <v>2467525.5816700002</v>
      </c>
      <c r="C667" s="200">
        <v>2795829.6952399998</v>
      </c>
      <c r="D667" s="200">
        <v>2994568.4429600001</v>
      </c>
      <c r="E667" s="200">
        <v>3250812.7216699999</v>
      </c>
      <c r="F667" s="200">
        <v>3949009.8025799999</v>
      </c>
      <c r="G667" s="200">
        <v>5341199.3762100004</v>
      </c>
      <c r="H667" s="200">
        <v>8685758.3000000007</v>
      </c>
      <c r="I667" s="200">
        <v>9993028.2999999989</v>
      </c>
      <c r="J667" s="200">
        <v>12348685.399999999</v>
      </c>
      <c r="K667" s="200">
        <v>2355657.0999999996</v>
      </c>
    </row>
    <row r="668" spans="1:11">
      <c r="A668" s="201" t="s">
        <v>1262</v>
      </c>
      <c r="B668" s="200">
        <v>0</v>
      </c>
      <c r="C668" s="200">
        <v>0</v>
      </c>
      <c r="D668" s="200">
        <v>0</v>
      </c>
      <c r="E668" s="200">
        <v>0</v>
      </c>
      <c r="F668" s="200">
        <v>0</v>
      </c>
      <c r="G668" s="200">
        <v>0</v>
      </c>
      <c r="H668" s="200">
        <v>19975000</v>
      </c>
      <c r="I668" s="200">
        <v>62984500</v>
      </c>
      <c r="J668" s="200">
        <v>52748600</v>
      </c>
      <c r="K668" s="200">
        <v>-10235900</v>
      </c>
    </row>
    <row r="669" spans="1:11">
      <c r="A669" s="201" t="s">
        <v>1263</v>
      </c>
      <c r="B669" s="200">
        <v>1086705.25517</v>
      </c>
      <c r="C669" s="200">
        <v>1096858.75969</v>
      </c>
      <c r="D669" s="200">
        <v>1248628.6704599999</v>
      </c>
      <c r="E669" s="200">
        <v>1339904.79073</v>
      </c>
      <c r="F669" s="200">
        <v>1496701.9103399999</v>
      </c>
      <c r="G669" s="200">
        <v>2202491.0223300001</v>
      </c>
      <c r="H669" s="200">
        <v>3095684.3</v>
      </c>
      <c r="I669" s="200">
        <v>4011222.3000000003</v>
      </c>
      <c r="J669" s="200">
        <v>4375561.7</v>
      </c>
      <c r="K669" s="200">
        <v>364339.39999999991</v>
      </c>
    </row>
    <row r="670" spans="1:11">
      <c r="A670" s="201" t="s">
        <v>1264</v>
      </c>
      <c r="B670" s="200">
        <v>908689.62052999996</v>
      </c>
      <c r="C670" s="200">
        <v>933272.04215999995</v>
      </c>
      <c r="D670" s="200">
        <v>958506.34122000006</v>
      </c>
      <c r="E670" s="200">
        <v>991971.14802999992</v>
      </c>
      <c r="F670" s="200">
        <v>1259786.5575699999</v>
      </c>
      <c r="G670" s="200">
        <v>1755189.0926600001</v>
      </c>
      <c r="H670" s="200">
        <v>2314045.2000000002</v>
      </c>
      <c r="I670" s="200">
        <v>2952635.3000000003</v>
      </c>
      <c r="J670" s="200">
        <v>3139833.9</v>
      </c>
      <c r="K670" s="200">
        <v>187198.59999999963</v>
      </c>
    </row>
    <row r="671" spans="1:11">
      <c r="A671" s="201" t="s">
        <v>1265</v>
      </c>
      <c r="B671" s="200">
        <v>1041298.2</v>
      </c>
      <c r="C671" s="200">
        <v>1139115.3999999999</v>
      </c>
      <c r="D671" s="200">
        <v>1183603.206</v>
      </c>
      <c r="E671" s="200">
        <v>1159743.365</v>
      </c>
      <c r="F671" s="200">
        <v>1495730.5284899999</v>
      </c>
      <c r="G671" s="200">
        <v>1916400.7139500002</v>
      </c>
      <c r="H671" s="200">
        <v>2661703.2999999998</v>
      </c>
      <c r="I671" s="200">
        <v>3320620.5</v>
      </c>
      <c r="J671" s="200">
        <v>3285967.6</v>
      </c>
      <c r="K671" s="200">
        <v>-34652.899999999907</v>
      </c>
    </row>
    <row r="672" spans="1:11">
      <c r="A672" s="201" t="s">
        <v>1266</v>
      </c>
      <c r="B672" s="200">
        <v>890894.80599999998</v>
      </c>
      <c r="C672" s="200">
        <v>946841.79528999992</v>
      </c>
      <c r="D672" s="200">
        <v>964734.21499999997</v>
      </c>
      <c r="E672" s="200">
        <v>1021069.48361</v>
      </c>
      <c r="F672" s="200">
        <v>1290891.75025</v>
      </c>
      <c r="G672" s="200">
        <v>1527140.5070399998</v>
      </c>
      <c r="H672" s="200">
        <v>2330276.2999999998</v>
      </c>
      <c r="I672" s="200">
        <v>3005675.5</v>
      </c>
      <c r="J672" s="200">
        <v>2585554.6</v>
      </c>
      <c r="K672" s="200">
        <v>-420120.89999999991</v>
      </c>
    </row>
    <row r="673" spans="1:11">
      <c r="A673" s="201" t="s">
        <v>1267</v>
      </c>
      <c r="B673" s="200">
        <v>902250.25226999994</v>
      </c>
      <c r="C673" s="200">
        <v>931382.71720000007</v>
      </c>
      <c r="D673" s="200">
        <v>987394.38621000003</v>
      </c>
      <c r="E673" s="200">
        <v>938653.94611999998</v>
      </c>
      <c r="F673" s="200">
        <v>1290432.85748</v>
      </c>
      <c r="G673" s="200">
        <v>1571514.1703300001</v>
      </c>
      <c r="H673" s="200">
        <v>2427692.7999999998</v>
      </c>
      <c r="I673" s="200">
        <v>3019539.8000000003</v>
      </c>
      <c r="J673" s="200">
        <v>2898341.3999999994</v>
      </c>
      <c r="K673" s="200">
        <v>-121198.40000000084</v>
      </c>
    </row>
    <row r="674" spans="1:11">
      <c r="A674" s="201" t="s">
        <v>1268</v>
      </c>
      <c r="B674" s="200">
        <v>862520.01300000004</v>
      </c>
      <c r="C674" s="200">
        <v>910339.61800000002</v>
      </c>
      <c r="D674" s="200">
        <v>1010756.424</v>
      </c>
      <c r="E674" s="200">
        <v>1019955.7882599999</v>
      </c>
      <c r="F674" s="200">
        <v>1296622.60427</v>
      </c>
      <c r="G674" s="200">
        <v>1676266.1052599999</v>
      </c>
      <c r="H674" s="200">
        <v>2363220.1</v>
      </c>
      <c r="I674" s="200">
        <v>2940058.3</v>
      </c>
      <c r="J674" s="200">
        <v>2894784.5999999996</v>
      </c>
      <c r="K674" s="200">
        <v>-45273.700000000186</v>
      </c>
    </row>
    <row r="675" spans="1:11">
      <c r="A675" s="201" t="s">
        <v>1269</v>
      </c>
      <c r="B675" s="200">
        <v>1085807.162</v>
      </c>
      <c r="C675" s="200">
        <v>1105261.1329999999</v>
      </c>
      <c r="D675" s="200">
        <v>1144784.2779999999</v>
      </c>
      <c r="E675" s="200">
        <v>1276507.3089999999</v>
      </c>
      <c r="F675" s="200">
        <v>1457191.4169999999</v>
      </c>
      <c r="G675" s="200">
        <v>2002796.6295400001</v>
      </c>
      <c r="H675" s="200">
        <v>2598902.5</v>
      </c>
      <c r="I675" s="200">
        <v>3104833.9000000004</v>
      </c>
      <c r="J675" s="200">
        <v>3070515.3</v>
      </c>
      <c r="K675" s="200">
        <v>-34318.600000000559</v>
      </c>
    </row>
    <row r="676" spans="1:11">
      <c r="A676" s="201" t="s">
        <v>1270</v>
      </c>
      <c r="B676" s="200">
        <v>1022407.6</v>
      </c>
      <c r="C676" s="200">
        <v>1014381.41453</v>
      </c>
      <c r="D676" s="200">
        <v>1090560.8259999999</v>
      </c>
      <c r="E676" s="200">
        <v>1108791.73615</v>
      </c>
      <c r="F676" s="200">
        <v>1290034.3508199998</v>
      </c>
      <c r="G676" s="200">
        <v>1540248.2328300001</v>
      </c>
      <c r="H676" s="200">
        <v>2352263.1</v>
      </c>
      <c r="I676" s="200">
        <v>3057859</v>
      </c>
      <c r="J676" s="200">
        <v>2939218.5</v>
      </c>
      <c r="K676" s="200">
        <v>-118640.5</v>
      </c>
    </row>
    <row r="677" spans="1:11">
      <c r="A677" s="201" t="s">
        <v>1271</v>
      </c>
      <c r="B677" s="200">
        <v>979332.59</v>
      </c>
      <c r="C677" s="200">
        <v>989926.37100000004</v>
      </c>
      <c r="D677" s="200">
        <v>1028577.828</v>
      </c>
      <c r="E677" s="200">
        <v>943980.00353999995</v>
      </c>
      <c r="F677" s="200">
        <v>1153522.2038699999</v>
      </c>
      <c r="G677" s="200">
        <v>1626498.94976</v>
      </c>
      <c r="H677" s="200">
        <v>2316031.2000000002</v>
      </c>
      <c r="I677" s="200">
        <v>2770031.9</v>
      </c>
      <c r="J677" s="200">
        <v>2691911.5999999992</v>
      </c>
      <c r="K677" s="200">
        <v>-78120.300000000745</v>
      </c>
    </row>
    <row r="678" spans="1:11">
      <c r="A678" s="201" t="s">
        <v>1272</v>
      </c>
      <c r="B678" s="200">
        <v>1010769.99992</v>
      </c>
      <c r="C678" s="200">
        <v>1026279.0415800001</v>
      </c>
      <c r="D678" s="200">
        <v>1075887.1405499999</v>
      </c>
      <c r="E678" s="200">
        <v>1092387.9537</v>
      </c>
      <c r="F678" s="200">
        <v>1427679.5988800002</v>
      </c>
      <c r="G678" s="200">
        <v>1818447.2341099998</v>
      </c>
      <c r="H678" s="200">
        <v>2464729.2999999998</v>
      </c>
      <c r="I678" s="200">
        <v>3154107.6</v>
      </c>
      <c r="J678" s="200">
        <v>3371550.2</v>
      </c>
      <c r="K678" s="200">
        <v>217442.60000000009</v>
      </c>
    </row>
    <row r="679" spans="1:11">
      <c r="A679" s="201" t="s">
        <v>1273</v>
      </c>
      <c r="B679" s="200">
        <v>385596.97399999999</v>
      </c>
      <c r="C679" s="200">
        <v>410217.63900000002</v>
      </c>
      <c r="D679" s="200">
        <v>449728.44500000001</v>
      </c>
      <c r="E679" s="200">
        <v>446609.00144000002</v>
      </c>
      <c r="F679" s="200">
        <v>536049.0331</v>
      </c>
      <c r="G679" s="200">
        <v>817367.92147000006</v>
      </c>
      <c r="H679" s="200">
        <v>1156300.5</v>
      </c>
      <c r="I679" s="200">
        <v>2271874</v>
      </c>
      <c r="J679" s="200">
        <v>1386985.7000000002</v>
      </c>
      <c r="K679" s="200">
        <v>-884888.29999999981</v>
      </c>
    </row>
    <row r="680" spans="1:11">
      <c r="A680" s="201" t="s">
        <v>1274</v>
      </c>
      <c r="B680" s="200">
        <v>934216.41500000004</v>
      </c>
      <c r="C680" s="200">
        <v>1002439.669</v>
      </c>
      <c r="D680" s="200">
        <v>993097.12199999997</v>
      </c>
      <c r="E680" s="200">
        <v>1008043.5339400001</v>
      </c>
      <c r="F680" s="200">
        <v>1175753.1790999998</v>
      </c>
      <c r="G680" s="200">
        <v>1587236.7209000001</v>
      </c>
      <c r="H680" s="200">
        <v>2198765</v>
      </c>
      <c r="I680" s="200">
        <v>2861010.8</v>
      </c>
      <c r="J680" s="200">
        <v>2783929.3000000003</v>
      </c>
      <c r="K680" s="200">
        <v>-77081.499999999534</v>
      </c>
    </row>
    <row r="681" spans="1:11">
      <c r="A681" s="201" t="s">
        <v>1275</v>
      </c>
      <c r="B681" s="200">
        <v>407496.6</v>
      </c>
      <c r="C681" s="200">
        <v>452557.64713999996</v>
      </c>
      <c r="D681" s="200">
        <v>532065.47155000002</v>
      </c>
      <c r="E681" s="200">
        <v>508025.79657000001</v>
      </c>
      <c r="F681" s="200">
        <v>625370.68570999999</v>
      </c>
      <c r="G681" s="200">
        <v>889671.12264999992</v>
      </c>
      <c r="H681" s="200">
        <v>1368581</v>
      </c>
      <c r="I681" s="200">
        <v>1569521.9</v>
      </c>
      <c r="J681" s="200">
        <v>1563478.9000000001</v>
      </c>
      <c r="K681" s="200">
        <v>-6042.9999999997672</v>
      </c>
    </row>
    <row r="682" spans="1:11">
      <c r="A682" s="201" t="s">
        <v>1276</v>
      </c>
      <c r="B682" s="200">
        <v>941555.28799999994</v>
      </c>
      <c r="C682" s="200">
        <v>842087.14621000004</v>
      </c>
      <c r="D682" s="200">
        <v>934574.82663999998</v>
      </c>
      <c r="E682" s="200">
        <v>925162.89760000003</v>
      </c>
      <c r="F682" s="200">
        <v>1230868.5884200002</v>
      </c>
      <c r="G682" s="200">
        <v>1603115.1376999998</v>
      </c>
      <c r="H682" s="200">
        <v>2508724.7999999998</v>
      </c>
      <c r="I682" s="200">
        <v>3121000.7</v>
      </c>
      <c r="J682" s="200">
        <v>2882580.5</v>
      </c>
      <c r="K682" s="200">
        <v>-238420.20000000019</v>
      </c>
    </row>
    <row r="683" spans="1:11">
      <c r="A683" s="201" t="s">
        <v>1277</v>
      </c>
      <c r="B683" s="200">
        <v>881200.37470000004</v>
      </c>
      <c r="C683" s="200">
        <v>957400.64171</v>
      </c>
      <c r="D683" s="200">
        <v>1032890.093</v>
      </c>
      <c r="E683" s="200">
        <v>1120272.1445599999</v>
      </c>
      <c r="F683" s="200">
        <v>1278612.0695999998</v>
      </c>
      <c r="G683" s="200">
        <v>1801428.7639599999</v>
      </c>
      <c r="H683" s="200">
        <v>2417405.9</v>
      </c>
      <c r="I683" s="200">
        <v>2975528.2</v>
      </c>
      <c r="J683" s="200">
        <v>2821363.5</v>
      </c>
      <c r="K683" s="200">
        <v>-154164.70000000019</v>
      </c>
    </row>
    <row r="684" spans="1:11">
      <c r="A684" s="201" t="s">
        <v>1278</v>
      </c>
      <c r="B684" s="200">
        <v>1075306.19417</v>
      </c>
      <c r="C684" s="200">
        <v>1136009.8289999999</v>
      </c>
      <c r="D684" s="200">
        <v>1265294.9939999999</v>
      </c>
      <c r="E684" s="200">
        <v>1334331.6046199999</v>
      </c>
      <c r="F684" s="200">
        <v>1739131.8458</v>
      </c>
      <c r="G684" s="200">
        <v>2308964.4381599999</v>
      </c>
      <c r="H684" s="200">
        <v>3065807</v>
      </c>
      <c r="I684" s="200">
        <v>3909811.2</v>
      </c>
      <c r="J684" s="200">
        <v>3796049.2</v>
      </c>
      <c r="K684" s="200">
        <v>-113762</v>
      </c>
    </row>
    <row r="685" spans="1:11">
      <c r="A685" s="201" t="s">
        <v>1279</v>
      </c>
      <c r="B685" s="200">
        <v>963714.73400000005</v>
      </c>
      <c r="C685" s="200">
        <v>982236.11499999999</v>
      </c>
      <c r="D685" s="200">
        <v>1010871.6459999999</v>
      </c>
      <c r="E685" s="200">
        <v>1065589.2829100001</v>
      </c>
      <c r="F685" s="200">
        <v>1233596.2085499999</v>
      </c>
      <c r="G685" s="200">
        <v>1706419.79969</v>
      </c>
      <c r="H685" s="200">
        <v>2394585.6</v>
      </c>
      <c r="I685" s="200">
        <v>2831642.4</v>
      </c>
      <c r="J685" s="200">
        <v>4824278.0000000009</v>
      </c>
      <c r="K685" s="200">
        <v>1992635.600000001</v>
      </c>
    </row>
    <row r="686" spans="1:11">
      <c r="A686" s="201" t="s">
        <v>1280</v>
      </c>
      <c r="B686" s="200">
        <v>1043274.5805599999</v>
      </c>
      <c r="C686" s="200">
        <v>1060622.69276</v>
      </c>
      <c r="D686" s="200">
        <v>1131277.2234100001</v>
      </c>
      <c r="E686" s="200">
        <v>1082329.7792799999</v>
      </c>
      <c r="F686" s="200">
        <v>1307520.81121</v>
      </c>
      <c r="G686" s="200">
        <v>1903450.1746800002</v>
      </c>
      <c r="H686" s="200">
        <v>2674036.7999999998</v>
      </c>
      <c r="I686" s="200">
        <v>3279196.9</v>
      </c>
      <c r="J686" s="200">
        <v>3407544.1</v>
      </c>
      <c r="K686" s="200">
        <v>128347.20000000019</v>
      </c>
    </row>
    <row r="687" spans="1:11">
      <c r="A687" s="201" t="s">
        <v>1281</v>
      </c>
      <c r="B687" s="200">
        <v>445274.48623000004</v>
      </c>
      <c r="C687" s="200">
        <v>473486.31679000001</v>
      </c>
      <c r="D687" s="200">
        <v>508650.64539999998</v>
      </c>
      <c r="E687" s="200">
        <v>523423.43401999999</v>
      </c>
      <c r="F687" s="200">
        <v>661043.46201000002</v>
      </c>
      <c r="G687" s="200">
        <v>866377.39344999997</v>
      </c>
      <c r="H687" s="200">
        <v>1288525.2</v>
      </c>
      <c r="I687" s="200">
        <v>1577567.6</v>
      </c>
      <c r="J687" s="200">
        <v>1540978.6</v>
      </c>
      <c r="K687" s="200">
        <v>-36589</v>
      </c>
    </row>
    <row r="688" spans="1:11">
      <c r="A688" s="201" t="s">
        <v>1282</v>
      </c>
      <c r="B688" s="200">
        <v>972159.48</v>
      </c>
      <c r="C688" s="200">
        <v>1014521.15</v>
      </c>
      <c r="D688" s="200">
        <v>1079114.29</v>
      </c>
      <c r="E688" s="200">
        <v>1105747.8008900001</v>
      </c>
      <c r="F688" s="200">
        <v>1487166.6874300002</v>
      </c>
      <c r="G688" s="200">
        <v>1686714.3347500002</v>
      </c>
      <c r="H688" s="200">
        <v>2695348.5</v>
      </c>
      <c r="I688" s="200">
        <v>3108350.3</v>
      </c>
      <c r="J688" s="200">
        <v>2641014.2999999998</v>
      </c>
      <c r="K688" s="200">
        <v>-467336</v>
      </c>
    </row>
    <row r="689" spans="1:11">
      <c r="A689" s="201" t="s">
        <v>1283</v>
      </c>
      <c r="B689" s="200">
        <v>1225001.541</v>
      </c>
      <c r="C689" s="200">
        <v>1424889.683</v>
      </c>
      <c r="D689" s="200">
        <v>1533697.1440000001</v>
      </c>
      <c r="E689" s="200">
        <v>1563822.7878699999</v>
      </c>
      <c r="F689" s="200">
        <v>1910272.22939</v>
      </c>
      <c r="G689" s="200">
        <v>2547739.1340500005</v>
      </c>
      <c r="H689" s="200">
        <v>3466850.7</v>
      </c>
      <c r="I689" s="200">
        <v>4224479.8999999994</v>
      </c>
      <c r="J689" s="200">
        <v>4658394.7000000011</v>
      </c>
      <c r="K689" s="200">
        <v>433914.80000000168</v>
      </c>
    </row>
    <row r="690" spans="1:11">
      <c r="A690" s="201" t="s">
        <v>1284</v>
      </c>
      <c r="B690" s="200">
        <v>1027110.7783400001</v>
      </c>
      <c r="C690" s="200">
        <v>1217140.59595</v>
      </c>
      <c r="D690" s="200">
        <v>1089197.1258800002</v>
      </c>
      <c r="E690" s="200">
        <v>1091480.7085199999</v>
      </c>
      <c r="F690" s="200">
        <v>1354142.4130200001</v>
      </c>
      <c r="G690" s="200">
        <v>1908013.63619</v>
      </c>
      <c r="H690" s="200">
        <v>2688654.2</v>
      </c>
      <c r="I690" s="200">
        <v>3263217.5</v>
      </c>
      <c r="J690" s="200">
        <v>0</v>
      </c>
      <c r="K690" s="200">
        <v>-3263217.5</v>
      </c>
    </row>
    <row r="691" spans="1:11">
      <c r="A691" s="201" t="s">
        <v>1285</v>
      </c>
      <c r="B691" s="200">
        <v>1502543.4950000001</v>
      </c>
      <c r="C691" s="200">
        <v>1534316.7009999999</v>
      </c>
      <c r="D691" s="200">
        <v>1638809.58222</v>
      </c>
      <c r="E691" s="200">
        <v>1643292.8009200001</v>
      </c>
      <c r="F691" s="200">
        <v>1978782.8420799999</v>
      </c>
      <c r="G691" s="200">
        <v>2699484.3107899996</v>
      </c>
      <c r="H691" s="200">
        <v>3626621.8</v>
      </c>
      <c r="I691" s="200">
        <v>4530879.5</v>
      </c>
      <c r="J691" s="200">
        <v>4435475.1000000006</v>
      </c>
      <c r="K691" s="200">
        <v>-95404.399999999441</v>
      </c>
    </row>
    <row r="692" spans="1:11">
      <c r="A692" s="201" t="s">
        <v>1286</v>
      </c>
      <c r="B692" s="200">
        <v>856494.36899999995</v>
      </c>
      <c r="C692" s="200">
        <v>920275.92099999997</v>
      </c>
      <c r="D692" s="200">
        <v>936536.6</v>
      </c>
      <c r="E692" s="200">
        <v>944833.05625000002</v>
      </c>
      <c r="F692" s="200">
        <v>1201099.91184</v>
      </c>
      <c r="G692" s="200">
        <v>1497933.2470799999</v>
      </c>
      <c r="H692" s="200">
        <v>2622048.4</v>
      </c>
      <c r="I692" s="200">
        <v>2887680.0999999996</v>
      </c>
      <c r="J692" s="200">
        <v>3002367.4000000004</v>
      </c>
      <c r="K692" s="200">
        <v>114687.30000000075</v>
      </c>
    </row>
    <row r="693" spans="1:11">
      <c r="A693" s="201" t="s">
        <v>1287</v>
      </c>
      <c r="B693" s="200">
        <v>2586204.3274699999</v>
      </c>
      <c r="C693" s="200">
        <v>2659137.3691400001</v>
      </c>
      <c r="D693" s="200">
        <v>2939846.4614800001</v>
      </c>
      <c r="E693" s="200">
        <v>2983632.4717899999</v>
      </c>
      <c r="F693" s="200">
        <v>3564233.4253200004</v>
      </c>
      <c r="G693" s="200">
        <v>4588117.2271300005</v>
      </c>
      <c r="H693" s="200">
        <v>6785963.9000000004</v>
      </c>
      <c r="I693" s="200">
        <v>7972572.2999999998</v>
      </c>
      <c r="J693" s="200">
        <v>0</v>
      </c>
      <c r="K693" s="200">
        <v>-7972572.2999999998</v>
      </c>
    </row>
    <row r="694" spans="1:11">
      <c r="A694" s="201" t="s">
        <v>1288</v>
      </c>
      <c r="B694" s="200">
        <v>720169.01</v>
      </c>
      <c r="C694" s="200">
        <v>748124.26800000004</v>
      </c>
      <c r="D694" s="200">
        <v>760581.47699999996</v>
      </c>
      <c r="E694" s="200">
        <v>840757.43595000007</v>
      </c>
      <c r="F694" s="200">
        <v>1014378.15647</v>
      </c>
      <c r="G694" s="200">
        <v>1309685.2841599998</v>
      </c>
      <c r="H694" s="200">
        <v>1902089.4</v>
      </c>
      <c r="I694" s="200">
        <v>2276313.2000000002</v>
      </c>
      <c r="J694" s="200">
        <v>2619169.1999999997</v>
      </c>
      <c r="K694" s="200">
        <v>342855.99999999953</v>
      </c>
    </row>
    <row r="695" spans="1:11">
      <c r="A695" s="201" t="s">
        <v>1289</v>
      </c>
      <c r="B695" s="200">
        <v>489205.859</v>
      </c>
      <c r="C695" s="200">
        <v>543971.25600000005</v>
      </c>
      <c r="D695" s="200">
        <v>610080.79799999995</v>
      </c>
      <c r="E695" s="200">
        <v>668105.33687999996</v>
      </c>
      <c r="F695" s="200">
        <v>691603.73378000001</v>
      </c>
      <c r="G695" s="200">
        <v>986128.76526999997</v>
      </c>
      <c r="H695" s="200">
        <v>1314476.1000000001</v>
      </c>
      <c r="I695" s="200">
        <v>1617631.1</v>
      </c>
      <c r="J695" s="200">
        <v>1724992.6000000003</v>
      </c>
      <c r="K695" s="200">
        <v>107361.50000000023</v>
      </c>
    </row>
    <row r="696" spans="1:11">
      <c r="A696" s="201" t="s">
        <v>1290</v>
      </c>
      <c r="B696" s="200">
        <v>392783.20967000001</v>
      </c>
      <c r="C696" s="200">
        <v>371952.27799999999</v>
      </c>
      <c r="D696" s="200">
        <v>419367.64835000003</v>
      </c>
      <c r="E696" s="200">
        <v>443479.96023000003</v>
      </c>
      <c r="F696" s="200">
        <v>555104.63607000001</v>
      </c>
      <c r="G696" s="200">
        <v>730167.18814999994</v>
      </c>
      <c r="H696" s="200">
        <v>1180032.3999999999</v>
      </c>
      <c r="I696" s="200">
        <v>2232034.7000000002</v>
      </c>
      <c r="J696" s="200">
        <v>1369035.4000000001</v>
      </c>
      <c r="K696" s="200">
        <v>-862999.3</v>
      </c>
    </row>
    <row r="697" spans="1:11">
      <c r="A697" s="201" t="s">
        <v>1291</v>
      </c>
      <c r="B697" s="200">
        <v>1445491.2350000001</v>
      </c>
      <c r="C697" s="200">
        <v>1462867.8303699999</v>
      </c>
      <c r="D697" s="200">
        <v>1715444.8798099998</v>
      </c>
      <c r="E697" s="200">
        <v>1783245.1590400001</v>
      </c>
      <c r="F697" s="200">
        <v>2364497.13772</v>
      </c>
      <c r="G697" s="200">
        <v>3062314.4156900002</v>
      </c>
      <c r="H697" s="200">
        <v>4303269.9000000004</v>
      </c>
      <c r="I697" s="200">
        <v>5644432.5</v>
      </c>
      <c r="J697" s="200">
        <v>6064938.2999999989</v>
      </c>
      <c r="K697" s="200">
        <v>420505.79999999888</v>
      </c>
    </row>
    <row r="698" spans="1:11">
      <c r="A698" s="201" t="s">
        <v>1292</v>
      </c>
      <c r="B698" s="200">
        <v>3520962.7934499998</v>
      </c>
      <c r="C698" s="200">
        <v>3762679.9230800001</v>
      </c>
      <c r="D698" s="200">
        <v>3347895.0380000002</v>
      </c>
      <c r="E698" s="200">
        <v>6699061.034</v>
      </c>
      <c r="F698" s="200">
        <v>7375256.8846999994</v>
      </c>
      <c r="G698" s="200">
        <v>3867943.91286</v>
      </c>
      <c r="H698" s="200">
        <v>25100385.100000001</v>
      </c>
      <c r="I698" s="200">
        <v>110467507.10000001</v>
      </c>
      <c r="J698" s="200">
        <v>39931302</v>
      </c>
      <c r="K698" s="200">
        <v>-70536205.100000009</v>
      </c>
    </row>
    <row r="699" spans="1:11">
      <c r="A699" s="201" t="s">
        <v>1293</v>
      </c>
      <c r="B699" s="200">
        <v>422475.31599999999</v>
      </c>
      <c r="C699" s="200">
        <v>463026.533</v>
      </c>
      <c r="D699" s="200">
        <v>512034.47700000001</v>
      </c>
      <c r="E699" s="200">
        <v>500446.06212000002</v>
      </c>
      <c r="F699" s="200">
        <v>596671.80500000005</v>
      </c>
      <c r="G699" s="200">
        <v>798264.75120000006</v>
      </c>
      <c r="H699" s="200">
        <v>1220331.7</v>
      </c>
      <c r="I699" s="200">
        <v>1403678</v>
      </c>
      <c r="J699" s="200">
        <v>1503591.8</v>
      </c>
      <c r="K699" s="200">
        <v>99913.800000000047</v>
      </c>
    </row>
    <row r="700" spans="1:11">
      <c r="A700" s="201" t="s">
        <v>1294</v>
      </c>
      <c r="B700" s="200">
        <v>392967.88199999998</v>
      </c>
      <c r="C700" s="200">
        <v>467425.47899999999</v>
      </c>
      <c r="D700" s="200">
        <v>492766.51799999998</v>
      </c>
      <c r="E700" s="200">
        <v>502905.03200000001</v>
      </c>
      <c r="F700" s="200">
        <v>673838.45</v>
      </c>
      <c r="G700" s="200">
        <v>950613.27622000012</v>
      </c>
      <c r="H700" s="200">
        <v>1320922.2</v>
      </c>
      <c r="I700" s="200">
        <v>1586248.4</v>
      </c>
      <c r="J700" s="200">
        <v>1500587.9</v>
      </c>
      <c r="K700" s="200">
        <v>-85660.5</v>
      </c>
    </row>
    <row r="701" spans="1:11">
      <c r="A701" s="201" t="s">
        <v>1295</v>
      </c>
      <c r="B701" s="200">
        <v>390428.28399999999</v>
      </c>
      <c r="C701" s="200">
        <v>390144.5</v>
      </c>
      <c r="D701" s="200">
        <v>389051.32900000003</v>
      </c>
      <c r="E701" s="200">
        <v>420198.21100000001</v>
      </c>
      <c r="F701" s="200">
        <v>511787.413</v>
      </c>
      <c r="G701" s="200">
        <v>738234.71632000012</v>
      </c>
      <c r="H701" s="200">
        <v>1124563.2</v>
      </c>
      <c r="I701" s="200">
        <v>1372431.8</v>
      </c>
      <c r="J701" s="200">
        <v>1389405.7999999996</v>
      </c>
      <c r="K701" s="200">
        <v>16973.999999999534</v>
      </c>
    </row>
    <row r="702" spans="1:11">
      <c r="A702" s="201" t="s">
        <v>1296</v>
      </c>
      <c r="B702" s="200">
        <v>742782.07922000007</v>
      </c>
      <c r="C702" s="200">
        <v>799116.60101999994</v>
      </c>
      <c r="D702" s="200">
        <v>911723.27350000001</v>
      </c>
      <c r="E702" s="200">
        <v>926887.78246999998</v>
      </c>
      <c r="F702" s="200">
        <v>1033274.32496</v>
      </c>
      <c r="G702" s="200">
        <v>1192052.89475</v>
      </c>
      <c r="H702" s="200">
        <v>1789593.1</v>
      </c>
      <c r="I702" s="200">
        <v>2200624.2999999998</v>
      </c>
      <c r="J702" s="200">
        <v>0</v>
      </c>
      <c r="K702" s="200">
        <v>-2200624.2999999998</v>
      </c>
    </row>
    <row r="703" spans="1:11">
      <c r="A703" s="201" t="s">
        <v>1297</v>
      </c>
      <c r="B703" s="200">
        <v>3505080.1298600002</v>
      </c>
      <c r="C703" s="200">
        <v>2563556.0344600002</v>
      </c>
      <c r="D703" s="200">
        <v>2545695.1864200002</v>
      </c>
      <c r="E703" s="200">
        <v>2524851.2168800002</v>
      </c>
      <c r="F703" s="200">
        <v>2994389.3857499999</v>
      </c>
      <c r="G703" s="200">
        <v>3990236.5099899997</v>
      </c>
      <c r="H703" s="200">
        <v>5979758</v>
      </c>
      <c r="I703" s="200">
        <v>7178880.7999999998</v>
      </c>
      <c r="J703" s="200">
        <v>0</v>
      </c>
      <c r="K703" s="200">
        <v>-7178880.7999999998</v>
      </c>
    </row>
    <row r="704" spans="1:11">
      <c r="A704" s="201" t="s">
        <v>1298</v>
      </c>
      <c r="B704" s="200">
        <v>1941952.9202699999</v>
      </c>
      <c r="C704" s="200">
        <v>2005146.32601</v>
      </c>
      <c r="D704" s="200">
        <v>2647957.50232</v>
      </c>
      <c r="E704" s="200">
        <v>2945234.7681499999</v>
      </c>
      <c r="F704" s="200">
        <v>3782591.7496700003</v>
      </c>
      <c r="G704" s="200">
        <v>4975040.6381299999</v>
      </c>
      <c r="H704" s="200">
        <v>6724815.7999999998</v>
      </c>
      <c r="I704" s="200">
        <v>8821050.5</v>
      </c>
      <c r="J704" s="200">
        <v>0</v>
      </c>
      <c r="K704" s="200">
        <v>-8821050.5</v>
      </c>
    </row>
    <row r="705" spans="1:11">
      <c r="A705" s="201" t="s">
        <v>1299</v>
      </c>
      <c r="B705" s="200">
        <v>651135</v>
      </c>
      <c r="C705" s="200">
        <v>657786.09972000006</v>
      </c>
      <c r="D705" s="200">
        <v>831517.71253999998</v>
      </c>
      <c r="E705" s="200">
        <v>833489.52755999996</v>
      </c>
      <c r="F705" s="200">
        <v>847780.71546000009</v>
      </c>
      <c r="G705" s="200">
        <v>1156113.6602399999</v>
      </c>
      <c r="H705" s="200">
        <v>1850901.9</v>
      </c>
      <c r="I705" s="200">
        <v>1943337.9</v>
      </c>
      <c r="J705" s="200">
        <v>0</v>
      </c>
      <c r="K705" s="200">
        <v>-1943337.9</v>
      </c>
    </row>
    <row r="706" spans="1:11">
      <c r="A706" s="201" t="s">
        <v>1300</v>
      </c>
      <c r="B706" s="200">
        <v>1977409.2574500002</v>
      </c>
      <c r="C706" s="200">
        <v>2031968.38475</v>
      </c>
      <c r="D706" s="200">
        <v>2439194.1482199999</v>
      </c>
      <c r="E706" s="200">
        <v>2734228.1011000001</v>
      </c>
      <c r="F706" s="200">
        <v>3550415.9098299998</v>
      </c>
      <c r="G706" s="200">
        <v>4574679.3219399992</v>
      </c>
      <c r="H706" s="200">
        <v>6145251.4000000004</v>
      </c>
      <c r="I706" s="200">
        <v>7983372.5</v>
      </c>
      <c r="J706" s="200">
        <v>0</v>
      </c>
      <c r="K706" s="200">
        <v>-7983372.5</v>
      </c>
    </row>
    <row r="707" spans="1:11">
      <c r="A707" s="201" t="s">
        <v>1301</v>
      </c>
      <c r="B707" s="200">
        <v>3106635.2528899997</v>
      </c>
      <c r="C707" s="200">
        <v>2525486.6221100003</v>
      </c>
      <c r="D707" s="200">
        <v>2488444.2656100001</v>
      </c>
      <c r="E707" s="200">
        <v>2565270.7795600002</v>
      </c>
      <c r="F707" s="200">
        <v>3393799.5764600001</v>
      </c>
      <c r="G707" s="200">
        <v>4430782.3840399999</v>
      </c>
      <c r="H707" s="200">
        <v>6728073.4000000004</v>
      </c>
      <c r="I707" s="200">
        <v>8251575.6999999993</v>
      </c>
      <c r="J707" s="200">
        <v>0</v>
      </c>
      <c r="K707" s="200">
        <v>-8251575.6999999993</v>
      </c>
    </row>
    <row r="708" spans="1:11">
      <c r="A708" s="201" t="s">
        <v>1302</v>
      </c>
      <c r="B708" s="200">
        <v>903984.61800000002</v>
      </c>
      <c r="C708" s="200">
        <v>1001597.35</v>
      </c>
      <c r="D708" s="200">
        <v>1099333.557</v>
      </c>
      <c r="E708" s="200">
        <v>1088352.93842</v>
      </c>
      <c r="F708" s="200">
        <v>1411044.6395399999</v>
      </c>
      <c r="G708" s="200">
        <v>1797432.8779500001</v>
      </c>
      <c r="H708" s="200">
        <v>2442318.7999999998</v>
      </c>
      <c r="I708" s="200">
        <v>3064679.2</v>
      </c>
      <c r="J708" s="200">
        <v>3258586</v>
      </c>
      <c r="K708" s="200">
        <v>193906.79999999981</v>
      </c>
    </row>
    <row r="709" spans="1:11">
      <c r="A709" s="201" t="s">
        <v>1303</v>
      </c>
      <c r="B709" s="200">
        <v>0</v>
      </c>
      <c r="C709" s="200">
        <v>1026183.7659999999</v>
      </c>
      <c r="D709" s="200">
        <v>1558583</v>
      </c>
      <c r="E709" s="200">
        <v>1763933.91035</v>
      </c>
      <c r="F709" s="200">
        <v>2377751.27666</v>
      </c>
      <c r="G709" s="200">
        <v>2866164.1448400002</v>
      </c>
      <c r="H709" s="200">
        <v>3982911.6</v>
      </c>
      <c r="I709" s="200">
        <v>4852097.1000000006</v>
      </c>
      <c r="J709" s="200">
        <v>0</v>
      </c>
      <c r="K709" s="200">
        <v>-4852097.1000000006</v>
      </c>
    </row>
    <row r="710" spans="1:11">
      <c r="A710" s="201" t="s">
        <v>1304</v>
      </c>
      <c r="B710" s="200">
        <v>0</v>
      </c>
      <c r="C710" s="200">
        <v>783328.973</v>
      </c>
      <c r="D710" s="200">
        <v>1214698.9550000001</v>
      </c>
      <c r="E710" s="200">
        <v>1346319.3803900001</v>
      </c>
      <c r="F710" s="200">
        <v>1702273.1702400001</v>
      </c>
      <c r="G710" s="200">
        <v>2427312.3747099997</v>
      </c>
      <c r="H710" s="200">
        <v>3500348.7</v>
      </c>
      <c r="I710" s="200">
        <v>4202044.8</v>
      </c>
      <c r="J710" s="200">
        <v>0</v>
      </c>
      <c r="K710" s="200">
        <v>-4202044.8</v>
      </c>
    </row>
    <row r="711" spans="1:11">
      <c r="A711" s="201" t="s">
        <v>1305</v>
      </c>
      <c r="B711" s="200">
        <v>0</v>
      </c>
      <c r="C711" s="200">
        <v>0</v>
      </c>
      <c r="D711" s="200">
        <v>0</v>
      </c>
      <c r="E711" s="200">
        <v>0</v>
      </c>
      <c r="F711" s="200">
        <v>0</v>
      </c>
      <c r="G711" s="200">
        <v>0</v>
      </c>
      <c r="H711" s="200">
        <v>0</v>
      </c>
      <c r="I711" s="200">
        <v>0</v>
      </c>
      <c r="J711" s="200">
        <v>5846087.8999999994</v>
      </c>
      <c r="K711" s="200">
        <v>5846087.8999999994</v>
      </c>
    </row>
    <row r="712" spans="1:11">
      <c r="A712" s="201" t="s">
        <v>1306</v>
      </c>
      <c r="B712" s="200">
        <v>0</v>
      </c>
      <c r="C712" s="200">
        <v>0</v>
      </c>
      <c r="D712" s="200">
        <v>0</v>
      </c>
      <c r="E712" s="200">
        <v>0</v>
      </c>
      <c r="F712" s="200">
        <v>0</v>
      </c>
      <c r="G712" s="200">
        <v>0</v>
      </c>
      <c r="H712" s="200">
        <v>0</v>
      </c>
      <c r="I712" s="200">
        <v>0</v>
      </c>
      <c r="J712" s="200">
        <v>5123613.8</v>
      </c>
      <c r="K712" s="200">
        <v>5123613.8</v>
      </c>
    </row>
    <row r="713" spans="1:11">
      <c r="A713" s="201" t="s">
        <v>1307</v>
      </c>
      <c r="B713" s="200">
        <v>0</v>
      </c>
      <c r="C713" s="200">
        <v>0</v>
      </c>
      <c r="D713" s="200">
        <v>0</v>
      </c>
      <c r="E713" s="200">
        <v>0</v>
      </c>
      <c r="F713" s="200">
        <v>0</v>
      </c>
      <c r="G713" s="200">
        <v>0</v>
      </c>
      <c r="H713" s="200">
        <v>0</v>
      </c>
      <c r="I713" s="200">
        <v>0</v>
      </c>
      <c r="J713" s="200">
        <v>4943519.3999999994</v>
      </c>
      <c r="K713" s="200">
        <v>4943519.3999999994</v>
      </c>
    </row>
    <row r="714" spans="1:11">
      <c r="A714" s="201" t="s">
        <v>1308</v>
      </c>
      <c r="B714" s="200">
        <v>0</v>
      </c>
      <c r="C714" s="200">
        <v>0</v>
      </c>
      <c r="D714" s="200">
        <v>0</v>
      </c>
      <c r="E714" s="200">
        <v>0</v>
      </c>
      <c r="F714" s="200">
        <v>0</v>
      </c>
      <c r="G714" s="200">
        <v>0</v>
      </c>
      <c r="H714" s="200">
        <v>0</v>
      </c>
      <c r="I714" s="200">
        <v>0</v>
      </c>
      <c r="J714" s="200">
        <v>2407831.3000000003</v>
      </c>
      <c r="K714" s="200">
        <v>2407831.3000000003</v>
      </c>
    </row>
    <row r="715" spans="1:11">
      <c r="A715" s="201" t="s">
        <v>1309</v>
      </c>
      <c r="B715" s="200">
        <v>0</v>
      </c>
      <c r="C715" s="200">
        <v>0</v>
      </c>
      <c r="D715" s="200">
        <v>0</v>
      </c>
      <c r="E715" s="200">
        <v>0</v>
      </c>
      <c r="F715" s="200">
        <v>0</v>
      </c>
      <c r="G715" s="200">
        <v>0</v>
      </c>
      <c r="H715" s="200">
        <v>0</v>
      </c>
      <c r="I715" s="200">
        <v>0</v>
      </c>
      <c r="J715" s="200">
        <v>10257830.1</v>
      </c>
      <c r="K715" s="200">
        <v>10257830.1</v>
      </c>
    </row>
    <row r="716" spans="1:11">
      <c r="A716" s="201" t="s">
        <v>1310</v>
      </c>
      <c r="B716" s="200">
        <v>0</v>
      </c>
      <c r="C716" s="200">
        <v>0</v>
      </c>
      <c r="D716" s="200">
        <v>0</v>
      </c>
      <c r="E716" s="200">
        <v>0</v>
      </c>
      <c r="F716" s="200">
        <v>0</v>
      </c>
      <c r="G716" s="200">
        <v>0</v>
      </c>
      <c r="H716" s="200">
        <v>0</v>
      </c>
      <c r="I716" s="200">
        <v>0</v>
      </c>
      <c r="J716" s="200">
        <v>7422866.5999999996</v>
      </c>
      <c r="K716" s="200">
        <v>7422866.5999999996</v>
      </c>
    </row>
    <row r="717" spans="1:11">
      <c r="A717" s="201" t="s">
        <v>1311</v>
      </c>
      <c r="B717" s="200">
        <v>0</v>
      </c>
      <c r="C717" s="200">
        <v>0</v>
      </c>
      <c r="D717" s="200">
        <v>0</v>
      </c>
      <c r="E717" s="200">
        <v>0</v>
      </c>
      <c r="F717" s="200">
        <v>0</v>
      </c>
      <c r="G717" s="200">
        <v>0</v>
      </c>
      <c r="H717" s="200">
        <v>0</v>
      </c>
      <c r="I717" s="200">
        <v>0</v>
      </c>
      <c r="J717" s="200">
        <v>6845017.3999999994</v>
      </c>
      <c r="K717" s="200">
        <v>6845017.3999999994</v>
      </c>
    </row>
    <row r="718" spans="1:11">
      <c r="A718" s="201" t="s">
        <v>1312</v>
      </c>
      <c r="B718" s="200">
        <v>0</v>
      </c>
      <c r="C718" s="200">
        <v>0</v>
      </c>
      <c r="D718" s="200">
        <v>0</v>
      </c>
      <c r="E718" s="200">
        <v>0</v>
      </c>
      <c r="F718" s="200">
        <v>0</v>
      </c>
      <c r="G718" s="200">
        <v>0</v>
      </c>
      <c r="H718" s="200">
        <v>0</v>
      </c>
      <c r="I718" s="200">
        <v>0</v>
      </c>
      <c r="J718" s="200">
        <v>10425554</v>
      </c>
      <c r="K718" s="200">
        <v>10425554</v>
      </c>
    </row>
    <row r="719" spans="1:11">
      <c r="A719" s="201" t="s">
        <v>1313</v>
      </c>
      <c r="B719" s="200">
        <v>0</v>
      </c>
      <c r="C719" s="200">
        <v>0</v>
      </c>
      <c r="D719" s="200">
        <v>0</v>
      </c>
      <c r="E719" s="200">
        <v>0</v>
      </c>
      <c r="F719" s="200">
        <v>0</v>
      </c>
      <c r="G719" s="200">
        <v>0</v>
      </c>
      <c r="H719" s="200">
        <v>0</v>
      </c>
      <c r="I719" s="200">
        <v>0</v>
      </c>
      <c r="J719" s="200">
        <v>13109713</v>
      </c>
      <c r="K719" s="200">
        <v>13109713</v>
      </c>
    </row>
    <row r="720" spans="1:11">
      <c r="A720" s="87" t="s">
        <v>1314</v>
      </c>
      <c r="B720" s="185">
        <v>28923170.607960001</v>
      </c>
      <c r="C720" s="185">
        <v>34177186.416219994</v>
      </c>
      <c r="D720" s="185">
        <v>41610448.079110011</v>
      </c>
      <c r="E720" s="185">
        <v>67674260.684849977</v>
      </c>
      <c r="F720" s="185">
        <v>55766151.120429993</v>
      </c>
      <c r="G720" s="185">
        <v>69130505.96972999</v>
      </c>
      <c r="H720" s="185">
        <v>110621127.09999999</v>
      </c>
      <c r="I720" s="185">
        <v>157568543.80000001</v>
      </c>
      <c r="J720" s="185">
        <v>144436315.00000003</v>
      </c>
      <c r="K720" s="185">
        <v>-13132228.799999982</v>
      </c>
    </row>
    <row r="721" spans="1:11">
      <c r="A721" s="201" t="s">
        <v>1315</v>
      </c>
      <c r="B721" s="200">
        <v>450809.29399999999</v>
      </c>
      <c r="C721" s="200">
        <v>0</v>
      </c>
      <c r="D721" s="200">
        <v>0</v>
      </c>
      <c r="E721" s="200">
        <v>0</v>
      </c>
      <c r="F721" s="200">
        <v>0</v>
      </c>
      <c r="G721" s="200">
        <v>13054692.347000001</v>
      </c>
      <c r="H721" s="200">
        <v>11348300</v>
      </c>
      <c r="I721" s="200">
        <v>29849100</v>
      </c>
      <c r="J721" s="200">
        <v>29838300</v>
      </c>
      <c r="K721" s="200">
        <v>-10800</v>
      </c>
    </row>
    <row r="722" spans="1:11">
      <c r="A722" s="201" t="s">
        <v>1316</v>
      </c>
      <c r="B722" s="200">
        <v>277461.41719999997</v>
      </c>
      <c r="C722" s="200">
        <v>350470.61856999999</v>
      </c>
      <c r="D722" s="200">
        <v>338700.17431999999</v>
      </c>
      <c r="E722" s="200">
        <v>494460.18670999998</v>
      </c>
      <c r="F722" s="200">
        <v>492616.40474999999</v>
      </c>
      <c r="G722" s="200">
        <v>575975.75077000004</v>
      </c>
      <c r="H722" s="200">
        <v>1001717.6</v>
      </c>
      <c r="I722" s="200">
        <v>0</v>
      </c>
      <c r="J722" s="200">
        <v>1223996.3</v>
      </c>
      <c r="K722" s="200">
        <v>1223996.3</v>
      </c>
    </row>
    <row r="723" spans="1:11">
      <c r="A723" s="201" t="s">
        <v>1317</v>
      </c>
      <c r="B723" s="200">
        <v>0</v>
      </c>
      <c r="C723" s="200">
        <v>4226202.0789999999</v>
      </c>
      <c r="D723" s="200">
        <v>7002374.3310000002</v>
      </c>
      <c r="E723" s="200">
        <v>19951870.578000002</v>
      </c>
      <c r="F723" s="200">
        <v>6152590.0159999998</v>
      </c>
      <c r="G723" s="200">
        <v>0</v>
      </c>
      <c r="H723" s="200">
        <v>0</v>
      </c>
      <c r="I723" s="200">
        <v>0</v>
      </c>
      <c r="J723" s="200">
        <v>0</v>
      </c>
      <c r="K723" s="200">
        <v>0</v>
      </c>
    </row>
    <row r="724" spans="1:11">
      <c r="A724" s="201" t="s">
        <v>1318</v>
      </c>
      <c r="B724" s="200">
        <v>1887938.8</v>
      </c>
      <c r="C724" s="200">
        <v>2076136.986</v>
      </c>
      <c r="D724" s="200">
        <v>2558155.1346999998</v>
      </c>
      <c r="E724" s="200">
        <v>3043802.8587800004</v>
      </c>
      <c r="F724" s="200">
        <v>3150448.5659699999</v>
      </c>
      <c r="G724" s="200">
        <v>3749605.65344</v>
      </c>
      <c r="H724" s="200">
        <v>7064256.9000000004</v>
      </c>
      <c r="I724" s="200">
        <v>0</v>
      </c>
      <c r="J724" s="200">
        <v>9738695.9000000004</v>
      </c>
      <c r="K724" s="200">
        <v>9738695.9000000004</v>
      </c>
    </row>
    <row r="725" spans="1:11">
      <c r="A725" s="201" t="s">
        <v>1319</v>
      </c>
      <c r="B725" s="200">
        <v>1311310.7990000001</v>
      </c>
      <c r="C725" s="200">
        <v>1600968.0530000001</v>
      </c>
      <c r="D725" s="200">
        <v>1590610.3649300002</v>
      </c>
      <c r="E725" s="200">
        <v>1976600.71288</v>
      </c>
      <c r="F725" s="200">
        <v>2108490.9943399997</v>
      </c>
      <c r="G725" s="200">
        <v>2452339.1824099999</v>
      </c>
      <c r="H725" s="200">
        <v>4346777.9000000004</v>
      </c>
      <c r="I725" s="200">
        <v>0</v>
      </c>
      <c r="J725" s="200">
        <v>5077222.3</v>
      </c>
      <c r="K725" s="200">
        <v>5077222.3</v>
      </c>
    </row>
    <row r="726" spans="1:11">
      <c r="A726" s="201" t="s">
        <v>1320</v>
      </c>
      <c r="B726" s="200">
        <v>1120716.067</v>
      </c>
      <c r="C726" s="200">
        <v>1219651.8</v>
      </c>
      <c r="D726" s="200">
        <v>1212771.7697300001</v>
      </c>
      <c r="E726" s="200">
        <v>1540315.3274300001</v>
      </c>
      <c r="F726" s="200">
        <v>1681832.25942</v>
      </c>
      <c r="G726" s="200">
        <v>1886075.8553500001</v>
      </c>
      <c r="H726" s="200">
        <v>3160649.8</v>
      </c>
      <c r="I726" s="200">
        <v>0</v>
      </c>
      <c r="J726" s="200">
        <v>3920422.1</v>
      </c>
      <c r="K726" s="200">
        <v>3920422.1</v>
      </c>
    </row>
    <row r="727" spans="1:11">
      <c r="A727" s="201" t="s">
        <v>1321</v>
      </c>
      <c r="B727" s="200">
        <v>1740774.4564100001</v>
      </c>
      <c r="C727" s="200">
        <v>1783344.6764700001</v>
      </c>
      <c r="D727" s="200">
        <v>1770844.20074</v>
      </c>
      <c r="E727" s="200">
        <v>2210975.1359099997</v>
      </c>
      <c r="F727" s="200">
        <v>2464203.93572</v>
      </c>
      <c r="G727" s="200">
        <v>2972363.2586400006</v>
      </c>
      <c r="H727" s="200">
        <v>5290035</v>
      </c>
      <c r="I727" s="200">
        <v>0</v>
      </c>
      <c r="J727" s="200">
        <v>6341308.1999999993</v>
      </c>
      <c r="K727" s="200">
        <v>6341308.1999999993</v>
      </c>
    </row>
    <row r="728" spans="1:11">
      <c r="A728" s="201" t="s">
        <v>1322</v>
      </c>
      <c r="B728" s="200">
        <v>1543633.5419999999</v>
      </c>
      <c r="C728" s="200">
        <v>1559224.76648</v>
      </c>
      <c r="D728" s="200">
        <v>1648525.2603699998</v>
      </c>
      <c r="E728" s="200">
        <v>2076168.59708</v>
      </c>
      <c r="F728" s="200">
        <v>2324470.6069800002</v>
      </c>
      <c r="G728" s="200">
        <v>2793431.9165399997</v>
      </c>
      <c r="H728" s="200">
        <v>4357001.5999999996</v>
      </c>
      <c r="I728" s="200">
        <v>0</v>
      </c>
      <c r="J728" s="200">
        <v>5496498.7999999998</v>
      </c>
      <c r="K728" s="200">
        <v>5496498.7999999998</v>
      </c>
    </row>
    <row r="729" spans="1:11">
      <c r="A729" s="201" t="s">
        <v>1323</v>
      </c>
      <c r="B729" s="200">
        <v>1001722.13191</v>
      </c>
      <c r="C729" s="200">
        <v>1166208.04262</v>
      </c>
      <c r="D729" s="200">
        <v>1184276.6228800002</v>
      </c>
      <c r="E729" s="200">
        <v>1506894.3181400001</v>
      </c>
      <c r="F729" s="200">
        <v>1563724.62368</v>
      </c>
      <c r="G729" s="200">
        <v>1780199.4148900001</v>
      </c>
      <c r="H729" s="200">
        <v>3292372.1</v>
      </c>
      <c r="I729" s="200">
        <v>0</v>
      </c>
      <c r="J729" s="200">
        <v>4419179</v>
      </c>
      <c r="K729" s="200">
        <v>4419179</v>
      </c>
    </row>
    <row r="730" spans="1:11">
      <c r="A730" s="201" t="s">
        <v>1324</v>
      </c>
      <c r="B730" s="200">
        <v>1368890.7565599999</v>
      </c>
      <c r="C730" s="200">
        <v>1491687.4231800002</v>
      </c>
      <c r="D730" s="200">
        <v>1628194.26364</v>
      </c>
      <c r="E730" s="200">
        <v>2131374.3478999999</v>
      </c>
      <c r="F730" s="200">
        <v>2208933.0053499998</v>
      </c>
      <c r="G730" s="200">
        <v>2412388.1186799998</v>
      </c>
      <c r="H730" s="200">
        <v>4170012.5</v>
      </c>
      <c r="I730" s="200">
        <v>0</v>
      </c>
      <c r="J730" s="200">
        <v>5129284.5</v>
      </c>
      <c r="K730" s="200">
        <v>5129284.5</v>
      </c>
    </row>
    <row r="731" spans="1:11">
      <c r="A731" s="201" t="s">
        <v>1325</v>
      </c>
      <c r="B731" s="200">
        <v>212223.52299999999</v>
      </c>
      <c r="C731" s="200">
        <v>229751.67199999999</v>
      </c>
      <c r="D731" s="200">
        <v>317918.24</v>
      </c>
      <c r="E731" s="200">
        <v>429560.82016</v>
      </c>
      <c r="F731" s="200">
        <v>476564.32935000001</v>
      </c>
      <c r="G731" s="200">
        <v>508436.59409999999</v>
      </c>
      <c r="H731" s="200">
        <v>773057.3</v>
      </c>
      <c r="I731" s="200">
        <v>0</v>
      </c>
      <c r="J731" s="200">
        <v>1012251</v>
      </c>
      <c r="K731" s="200">
        <v>1012251</v>
      </c>
    </row>
    <row r="732" spans="1:11">
      <c r="A732" s="201" t="s">
        <v>1326</v>
      </c>
      <c r="B732" s="200">
        <v>498505.32199999999</v>
      </c>
      <c r="C732" s="200">
        <v>516157.63099999999</v>
      </c>
      <c r="D732" s="200">
        <v>678012.83</v>
      </c>
      <c r="E732" s="200">
        <v>850434.97699999996</v>
      </c>
      <c r="F732" s="200">
        <v>831951.74199999997</v>
      </c>
      <c r="G732" s="200">
        <v>1174374.79581</v>
      </c>
      <c r="H732" s="200">
        <v>1483817.2</v>
      </c>
      <c r="I732" s="200">
        <v>0</v>
      </c>
      <c r="J732" s="200">
        <v>1851118.9</v>
      </c>
      <c r="K732" s="200">
        <v>1851118.9</v>
      </c>
    </row>
    <row r="733" spans="1:11">
      <c r="A733" s="201" t="s">
        <v>1327</v>
      </c>
      <c r="B733" s="200">
        <v>449322.97370999999</v>
      </c>
      <c r="C733" s="200">
        <v>474584.22519000003</v>
      </c>
      <c r="D733" s="200">
        <v>531972.08424</v>
      </c>
      <c r="E733" s="200">
        <v>700056.05521999998</v>
      </c>
      <c r="F733" s="200">
        <v>673216.64925999998</v>
      </c>
      <c r="G733" s="200">
        <v>824958.67059999995</v>
      </c>
      <c r="H733" s="200">
        <v>1384028.8</v>
      </c>
      <c r="I733" s="200">
        <v>0</v>
      </c>
      <c r="J733" s="200">
        <v>1584379.1</v>
      </c>
      <c r="K733" s="200">
        <v>1584379.1</v>
      </c>
    </row>
    <row r="734" spans="1:11">
      <c r="A734" s="201" t="s">
        <v>1328</v>
      </c>
      <c r="B734" s="200">
        <v>255190.15100000001</v>
      </c>
      <c r="C734" s="200">
        <v>324052.96500000003</v>
      </c>
      <c r="D734" s="200">
        <v>328268.13269</v>
      </c>
      <c r="E734" s="200">
        <v>486391.38805000001</v>
      </c>
      <c r="F734" s="200">
        <v>408324.33570999996</v>
      </c>
      <c r="G734" s="200">
        <v>563489.14402000001</v>
      </c>
      <c r="H734" s="200">
        <v>885566.2</v>
      </c>
      <c r="I734" s="200">
        <v>0</v>
      </c>
      <c r="J734" s="200">
        <v>1013081.2</v>
      </c>
      <c r="K734" s="200">
        <v>1013081.2</v>
      </c>
    </row>
    <row r="735" spans="1:11">
      <c r="A735" s="201" t="s">
        <v>1329</v>
      </c>
      <c r="B735" s="200">
        <v>416825.2</v>
      </c>
      <c r="C735" s="200">
        <v>415769.93300000002</v>
      </c>
      <c r="D735" s="200">
        <v>498535.37439000001</v>
      </c>
      <c r="E735" s="200">
        <v>676970.78327999997</v>
      </c>
      <c r="F735" s="200">
        <v>682933.22785000002</v>
      </c>
      <c r="G735" s="200">
        <v>870596.85217000009</v>
      </c>
      <c r="H735" s="200">
        <v>1262243.7</v>
      </c>
      <c r="I735" s="200">
        <v>0</v>
      </c>
      <c r="J735" s="200">
        <v>1637159.5</v>
      </c>
      <c r="K735" s="200">
        <v>1637159.5</v>
      </c>
    </row>
    <row r="736" spans="1:11">
      <c r="A736" s="201" t="s">
        <v>1330</v>
      </c>
      <c r="B736" s="200">
        <v>378519.60100000002</v>
      </c>
      <c r="C736" s="200">
        <v>401663.66399999999</v>
      </c>
      <c r="D736" s="200">
        <v>485859.33399999997</v>
      </c>
      <c r="E736" s="200">
        <v>747995.83799999999</v>
      </c>
      <c r="F736" s="200">
        <v>686245.92286000005</v>
      </c>
      <c r="G736" s="200">
        <v>841599.22173999995</v>
      </c>
      <c r="H736" s="200">
        <v>1366404.1</v>
      </c>
      <c r="I736" s="200">
        <v>0</v>
      </c>
      <c r="J736" s="200">
        <v>1868579.5000000002</v>
      </c>
      <c r="K736" s="200">
        <v>1868579.5000000002</v>
      </c>
    </row>
    <row r="737" spans="1:11">
      <c r="A737" s="201" t="s">
        <v>1331</v>
      </c>
      <c r="B737" s="200">
        <v>369114.99370999995</v>
      </c>
      <c r="C737" s="200">
        <v>382976.21485000005</v>
      </c>
      <c r="D737" s="200">
        <v>467894.31401999999</v>
      </c>
      <c r="E737" s="200">
        <v>613073.59916999994</v>
      </c>
      <c r="F737" s="200">
        <v>598252.45600000001</v>
      </c>
      <c r="G737" s="200">
        <v>736605.3248200001</v>
      </c>
      <c r="H737" s="200">
        <v>1241252.5</v>
      </c>
      <c r="I737" s="200">
        <v>0</v>
      </c>
      <c r="J737" s="200">
        <v>1601140.1999999997</v>
      </c>
      <c r="K737" s="200">
        <v>1601140.1999999997</v>
      </c>
    </row>
    <row r="738" spans="1:11">
      <c r="A738" s="201" t="s">
        <v>1332</v>
      </c>
      <c r="B738" s="200">
        <v>332449.52100000001</v>
      </c>
      <c r="C738" s="200">
        <v>383556.65</v>
      </c>
      <c r="D738" s="200">
        <v>420155.53822000005</v>
      </c>
      <c r="E738" s="200">
        <v>516840.33491999999</v>
      </c>
      <c r="F738" s="200">
        <v>476715.98458999995</v>
      </c>
      <c r="G738" s="200">
        <v>612452.43570000003</v>
      </c>
      <c r="H738" s="200">
        <v>1111853.3</v>
      </c>
      <c r="I738" s="200">
        <v>0</v>
      </c>
      <c r="J738" s="200">
        <v>1498623.9000000001</v>
      </c>
      <c r="K738" s="200">
        <v>1498623.9000000001</v>
      </c>
    </row>
    <row r="739" spans="1:11">
      <c r="A739" s="201" t="s">
        <v>1333</v>
      </c>
      <c r="B739" s="200">
        <v>455737.21</v>
      </c>
      <c r="C739" s="200">
        <v>488320.35274</v>
      </c>
      <c r="D739" s="200">
        <v>565964.52712999994</v>
      </c>
      <c r="E739" s="200">
        <v>639952.38297999999</v>
      </c>
      <c r="F739" s="200">
        <v>611813.61262000003</v>
      </c>
      <c r="G739" s="200">
        <v>763039.27205999987</v>
      </c>
      <c r="H739" s="200">
        <v>1229647.5</v>
      </c>
      <c r="I739" s="200">
        <v>0</v>
      </c>
      <c r="J739" s="200">
        <v>1616833.7999999998</v>
      </c>
      <c r="K739" s="200">
        <v>1616833.7999999998</v>
      </c>
    </row>
    <row r="740" spans="1:11">
      <c r="A740" s="201" t="s">
        <v>1334</v>
      </c>
      <c r="B740" s="200">
        <v>503096.41151000001</v>
      </c>
      <c r="C740" s="200">
        <v>510661.5159</v>
      </c>
      <c r="D740" s="200">
        <v>528102.69567000004</v>
      </c>
      <c r="E740" s="200">
        <v>842538.42527999997</v>
      </c>
      <c r="F740" s="200">
        <v>771315.33119000006</v>
      </c>
      <c r="G740" s="200">
        <v>885671.03321999998</v>
      </c>
      <c r="H740" s="200">
        <v>1537102.8</v>
      </c>
      <c r="I740" s="200">
        <v>0</v>
      </c>
      <c r="J740" s="200">
        <v>1953162.4000000001</v>
      </c>
      <c r="K740" s="200">
        <v>1953162.4000000001</v>
      </c>
    </row>
    <row r="741" spans="1:11">
      <c r="A741" s="201" t="s">
        <v>1335</v>
      </c>
      <c r="B741" s="200">
        <v>411081.5</v>
      </c>
      <c r="C741" s="200">
        <v>426073.2</v>
      </c>
      <c r="D741" s="200">
        <v>536357.16200000001</v>
      </c>
      <c r="E741" s="200">
        <v>655073.62600000005</v>
      </c>
      <c r="F741" s="200">
        <v>586294.06200000003</v>
      </c>
      <c r="G741" s="200">
        <v>685471.74800000002</v>
      </c>
      <c r="H741" s="200">
        <v>1161804.8</v>
      </c>
      <c r="I741" s="200">
        <v>0</v>
      </c>
      <c r="J741" s="200">
        <v>1445887</v>
      </c>
      <c r="K741" s="200">
        <v>1445887</v>
      </c>
    </row>
    <row r="742" spans="1:11">
      <c r="A742" s="201" t="s">
        <v>1336</v>
      </c>
      <c r="B742" s="200">
        <v>449229</v>
      </c>
      <c r="C742" s="200">
        <v>449135.53366000002</v>
      </c>
      <c r="D742" s="200">
        <v>514416.64500000002</v>
      </c>
      <c r="E742" s="200">
        <v>724884.14217000001</v>
      </c>
      <c r="F742" s="200">
        <v>675705.63399999996</v>
      </c>
      <c r="G742" s="200">
        <v>883332.97791999998</v>
      </c>
      <c r="H742" s="200">
        <v>1294573.3</v>
      </c>
      <c r="I742" s="200">
        <v>0</v>
      </c>
      <c r="J742" s="200">
        <v>1643141.2999999998</v>
      </c>
      <c r="K742" s="200">
        <v>1643141.2999999998</v>
      </c>
    </row>
    <row r="743" spans="1:11">
      <c r="A743" s="201" t="s">
        <v>1337</v>
      </c>
      <c r="B743" s="200">
        <v>449723.3</v>
      </c>
      <c r="C743" s="200">
        <v>437544</v>
      </c>
      <c r="D743" s="200">
        <v>498570.03329000005</v>
      </c>
      <c r="E743" s="200">
        <v>706516.01824</v>
      </c>
      <c r="F743" s="200">
        <v>752243.56</v>
      </c>
      <c r="G743" s="200">
        <v>884048.47551000002</v>
      </c>
      <c r="H743" s="200">
        <v>1343353.3</v>
      </c>
      <c r="I743" s="200">
        <v>0</v>
      </c>
      <c r="J743" s="200">
        <v>1630194.7</v>
      </c>
      <c r="K743" s="200">
        <v>1630194.7</v>
      </c>
    </row>
    <row r="744" spans="1:11">
      <c r="A744" s="201" t="s">
        <v>1338</v>
      </c>
      <c r="B744" s="200">
        <v>356567.70699999999</v>
      </c>
      <c r="C744" s="200">
        <v>364138.91399999999</v>
      </c>
      <c r="D744" s="200">
        <v>453259.95699999999</v>
      </c>
      <c r="E744" s="200">
        <v>650618.61179999996</v>
      </c>
      <c r="F744" s="200">
        <v>659362.80664999993</v>
      </c>
      <c r="G744" s="200">
        <v>809080.55959000008</v>
      </c>
      <c r="H744" s="200">
        <v>1259207.7</v>
      </c>
      <c r="I744" s="200">
        <v>0</v>
      </c>
      <c r="J744" s="200">
        <v>1597182.4</v>
      </c>
      <c r="K744" s="200">
        <v>1597182.4</v>
      </c>
    </row>
    <row r="745" spans="1:11">
      <c r="A745" s="201" t="s">
        <v>1339</v>
      </c>
      <c r="B745" s="200">
        <v>388755.90218999999</v>
      </c>
      <c r="C745" s="200">
        <v>397989.20606</v>
      </c>
      <c r="D745" s="200">
        <v>479710.35141</v>
      </c>
      <c r="E745" s="200">
        <v>699629.29599000001</v>
      </c>
      <c r="F745" s="200">
        <v>628076.47826999996</v>
      </c>
      <c r="G745" s="200">
        <v>785192.34205999994</v>
      </c>
      <c r="H745" s="200">
        <v>1265310.8999999999</v>
      </c>
      <c r="I745" s="200">
        <v>0</v>
      </c>
      <c r="J745" s="200">
        <v>1672365.9000000001</v>
      </c>
      <c r="K745" s="200">
        <v>1672365.9000000001</v>
      </c>
    </row>
    <row r="746" spans="1:11">
      <c r="A746" s="201" t="s">
        <v>1340</v>
      </c>
      <c r="B746" s="200">
        <v>454985.20899999997</v>
      </c>
      <c r="C746" s="200">
        <v>495586.56981000002</v>
      </c>
      <c r="D746" s="200">
        <v>531773.16502999992</v>
      </c>
      <c r="E746" s="200">
        <v>730494.32780999993</v>
      </c>
      <c r="F746" s="200">
        <v>700356.66874999995</v>
      </c>
      <c r="G746" s="200">
        <v>759870.38303999999</v>
      </c>
      <c r="H746" s="200">
        <v>1322263.1000000001</v>
      </c>
      <c r="I746" s="200">
        <v>0</v>
      </c>
      <c r="J746" s="200">
        <v>1800733.7</v>
      </c>
      <c r="K746" s="200">
        <v>1800733.7</v>
      </c>
    </row>
    <row r="747" spans="1:11">
      <c r="A747" s="201" t="s">
        <v>1341</v>
      </c>
      <c r="B747" s="200">
        <v>739559.45400000003</v>
      </c>
      <c r="C747" s="200">
        <v>718175.56599999999</v>
      </c>
      <c r="D747" s="200">
        <v>760095.5740599999</v>
      </c>
      <c r="E747" s="200">
        <v>1013016.1884</v>
      </c>
      <c r="F747" s="200">
        <v>1004093.5422</v>
      </c>
      <c r="G747" s="200">
        <v>1181212.2410599999</v>
      </c>
      <c r="H747" s="200">
        <v>2027311.8</v>
      </c>
      <c r="I747" s="200">
        <v>0</v>
      </c>
      <c r="J747" s="200">
        <v>2396694</v>
      </c>
      <c r="K747" s="200">
        <v>2396694</v>
      </c>
    </row>
    <row r="748" spans="1:11">
      <c r="A748" s="201" t="s">
        <v>1342</v>
      </c>
      <c r="B748" s="200">
        <v>385397.3</v>
      </c>
      <c r="C748" s="200">
        <v>396463.1</v>
      </c>
      <c r="D748" s="200">
        <v>434101.63743</v>
      </c>
      <c r="E748" s="200">
        <v>550957.87989999994</v>
      </c>
      <c r="F748" s="200">
        <v>668320.9972000001</v>
      </c>
      <c r="G748" s="200">
        <v>797437.25381000002</v>
      </c>
      <c r="H748" s="200">
        <v>1244425.2</v>
      </c>
      <c r="I748" s="200">
        <v>0</v>
      </c>
      <c r="J748" s="200">
        <v>1604799.5000000002</v>
      </c>
      <c r="K748" s="200">
        <v>1604799.5000000002</v>
      </c>
    </row>
    <row r="749" spans="1:11">
      <c r="A749" s="201" t="s">
        <v>1343</v>
      </c>
      <c r="B749" s="200">
        <v>432020.3</v>
      </c>
      <c r="C749" s="200">
        <v>437659.1</v>
      </c>
      <c r="D749" s="200">
        <v>502176.14105000003</v>
      </c>
      <c r="E749" s="200">
        <v>703679.06675</v>
      </c>
      <c r="F749" s="200">
        <v>683858.63060000003</v>
      </c>
      <c r="G749" s="200">
        <v>765519.09698000003</v>
      </c>
      <c r="H749" s="200">
        <v>1299368.8</v>
      </c>
      <c r="I749" s="200">
        <v>0</v>
      </c>
      <c r="J749" s="200">
        <v>1831411.4</v>
      </c>
      <c r="K749" s="200">
        <v>1831411.4</v>
      </c>
    </row>
    <row r="750" spans="1:11">
      <c r="A750" s="201" t="s">
        <v>1344</v>
      </c>
      <c r="B750" s="200">
        <v>512786</v>
      </c>
      <c r="C750" s="200">
        <v>531130.80000000005</v>
      </c>
      <c r="D750" s="200">
        <v>560426.4</v>
      </c>
      <c r="E750" s="200">
        <v>811645.18562</v>
      </c>
      <c r="F750" s="200">
        <v>898149.97400000005</v>
      </c>
      <c r="G750" s="200">
        <v>1024042.01717</v>
      </c>
      <c r="H750" s="200">
        <v>1603507.8</v>
      </c>
      <c r="I750" s="200">
        <v>0</v>
      </c>
      <c r="J750" s="200">
        <v>2042542.4999999998</v>
      </c>
      <c r="K750" s="200">
        <v>2042542.4999999998</v>
      </c>
    </row>
    <row r="751" spans="1:11">
      <c r="A751" s="201" t="s">
        <v>1345</v>
      </c>
      <c r="B751" s="200">
        <v>429232.72700000001</v>
      </c>
      <c r="C751" s="200">
        <v>475270.40000000002</v>
      </c>
      <c r="D751" s="200">
        <v>461692.7488</v>
      </c>
      <c r="E751" s="200">
        <v>673282.77410000004</v>
      </c>
      <c r="F751" s="200">
        <v>717547.98086000001</v>
      </c>
      <c r="G751" s="200">
        <v>912679.94562000001</v>
      </c>
      <c r="H751" s="200">
        <v>1452642.6</v>
      </c>
      <c r="I751" s="200">
        <v>0</v>
      </c>
      <c r="J751" s="200">
        <v>1837177.0999999999</v>
      </c>
      <c r="K751" s="200">
        <v>1837177.0999999999</v>
      </c>
    </row>
    <row r="752" spans="1:11">
      <c r="A752" s="201" t="s">
        <v>1346</v>
      </c>
      <c r="B752" s="200">
        <v>611457.30000000005</v>
      </c>
      <c r="C752" s="200">
        <v>615345.28099999996</v>
      </c>
      <c r="D752" s="200">
        <v>674721.31400000001</v>
      </c>
      <c r="E752" s="200">
        <v>810570.93173000007</v>
      </c>
      <c r="F752" s="200">
        <v>952428.11100000003</v>
      </c>
      <c r="G752" s="200">
        <v>1073609.1934500001</v>
      </c>
      <c r="H752" s="200">
        <v>1709801.7</v>
      </c>
      <c r="I752" s="200">
        <v>0</v>
      </c>
      <c r="J752" s="200">
        <v>2076421.1</v>
      </c>
      <c r="K752" s="200">
        <v>2076421.1</v>
      </c>
    </row>
    <row r="753" spans="1:11">
      <c r="A753" s="201" t="s">
        <v>1347</v>
      </c>
      <c r="B753" s="200">
        <v>504520.55992000003</v>
      </c>
      <c r="C753" s="200">
        <v>555582.23905999993</v>
      </c>
      <c r="D753" s="200">
        <v>623162.68423999997</v>
      </c>
      <c r="E753" s="200">
        <v>765553.92726999999</v>
      </c>
      <c r="F753" s="200">
        <v>781981.76349000004</v>
      </c>
      <c r="G753" s="200">
        <v>931888.38500000001</v>
      </c>
      <c r="H753" s="200">
        <v>1578062</v>
      </c>
      <c r="I753" s="200">
        <v>0</v>
      </c>
      <c r="J753" s="200">
        <v>1975422.4</v>
      </c>
      <c r="K753" s="200">
        <v>1975422.4</v>
      </c>
    </row>
    <row r="754" spans="1:11">
      <c r="A754" s="201" t="s">
        <v>1348</v>
      </c>
      <c r="B754" s="200">
        <v>309022.71600000001</v>
      </c>
      <c r="C754" s="200">
        <v>351859.91399999999</v>
      </c>
      <c r="D754" s="200">
        <v>406365.84700000001</v>
      </c>
      <c r="E754" s="200">
        <v>673910.13986</v>
      </c>
      <c r="F754" s="200">
        <v>651176.30557000008</v>
      </c>
      <c r="G754" s="200">
        <v>795790.40879999986</v>
      </c>
      <c r="H754" s="200">
        <v>1197243</v>
      </c>
      <c r="I754" s="200">
        <v>0</v>
      </c>
      <c r="J754" s="200">
        <v>1439041</v>
      </c>
      <c r="K754" s="200">
        <v>1439041</v>
      </c>
    </row>
    <row r="755" spans="1:11">
      <c r="A755" s="201" t="s">
        <v>1349</v>
      </c>
      <c r="B755" s="200">
        <v>726379.21017999994</v>
      </c>
      <c r="C755" s="200">
        <v>773544.58470000001</v>
      </c>
      <c r="D755" s="200">
        <v>794228.08145000006</v>
      </c>
      <c r="E755" s="200">
        <v>1082583.7496</v>
      </c>
      <c r="F755" s="200">
        <v>1174457.73444</v>
      </c>
      <c r="G755" s="200">
        <v>1337470.4598699997</v>
      </c>
      <c r="H755" s="200">
        <v>2113141.6</v>
      </c>
      <c r="I755" s="200">
        <v>0</v>
      </c>
      <c r="J755" s="200">
        <v>2525895.7999999998</v>
      </c>
      <c r="K755" s="200">
        <v>2525895.7999999998</v>
      </c>
    </row>
    <row r="756" spans="1:11">
      <c r="A756" s="201" t="s">
        <v>1350</v>
      </c>
      <c r="B756" s="200">
        <v>311762.40000000002</v>
      </c>
      <c r="C756" s="200">
        <v>295902.5</v>
      </c>
      <c r="D756" s="200">
        <v>316101.46799999999</v>
      </c>
      <c r="E756" s="200">
        <v>421600.78151</v>
      </c>
      <c r="F756" s="200">
        <v>436827.27626000001</v>
      </c>
      <c r="G756" s="200">
        <v>530447.85331999999</v>
      </c>
      <c r="H756" s="200">
        <v>913136.9</v>
      </c>
      <c r="I756" s="200">
        <v>0</v>
      </c>
      <c r="J756" s="200">
        <v>1263876.9000000001</v>
      </c>
      <c r="K756" s="200">
        <v>1263876.9000000001</v>
      </c>
    </row>
    <row r="757" spans="1:11">
      <c r="A757" s="201" t="s">
        <v>1351</v>
      </c>
      <c r="B757" s="200">
        <v>194876.0313</v>
      </c>
      <c r="C757" s="200">
        <v>226657.78175999998</v>
      </c>
      <c r="D757" s="200">
        <v>346745.68</v>
      </c>
      <c r="E757" s="200">
        <v>413167.56705000001</v>
      </c>
      <c r="F757" s="200">
        <v>439547.48824000004</v>
      </c>
      <c r="G757" s="200">
        <v>600255.95695000002</v>
      </c>
      <c r="H757" s="200">
        <v>756126.2</v>
      </c>
      <c r="I757" s="200">
        <v>0</v>
      </c>
      <c r="J757" s="200">
        <v>840224.79999999993</v>
      </c>
      <c r="K757" s="200">
        <v>840224.79999999993</v>
      </c>
    </row>
    <row r="758" spans="1:11">
      <c r="A758" s="201" t="s">
        <v>1352</v>
      </c>
      <c r="B758" s="200">
        <v>412596.2</v>
      </c>
      <c r="C758" s="200">
        <v>414292.7</v>
      </c>
      <c r="D758" s="200">
        <v>477498.7</v>
      </c>
      <c r="E758" s="200">
        <v>662058.37878000003</v>
      </c>
      <c r="F758" s="200">
        <v>728468.40266000002</v>
      </c>
      <c r="G758" s="200">
        <v>879821.45412999997</v>
      </c>
      <c r="H758" s="200">
        <v>1347679.3</v>
      </c>
      <c r="I758" s="200">
        <v>0</v>
      </c>
      <c r="J758" s="200">
        <v>1691975.6</v>
      </c>
      <c r="K758" s="200">
        <v>1691975.6</v>
      </c>
    </row>
    <row r="759" spans="1:11">
      <c r="A759" s="201" t="s">
        <v>1353</v>
      </c>
      <c r="B759" s="200">
        <v>5440735.6213299995</v>
      </c>
      <c r="C759" s="200">
        <v>5342732.9908800004</v>
      </c>
      <c r="D759" s="200">
        <v>7379953.0421700003</v>
      </c>
      <c r="E759" s="200">
        <v>12082057.726159999</v>
      </c>
      <c r="F759" s="200">
        <v>12885426.48553</v>
      </c>
      <c r="G759" s="200">
        <v>11443485.934619999</v>
      </c>
      <c r="H759" s="200">
        <v>24489931.100000001</v>
      </c>
      <c r="I759" s="200">
        <v>127719443.8</v>
      </c>
      <c r="J759" s="200">
        <v>20584724.200000003</v>
      </c>
      <c r="K759" s="200">
        <v>-107134719.59999999</v>
      </c>
    </row>
    <row r="760" spans="1:11">
      <c r="A760" s="201" t="s">
        <v>1354</v>
      </c>
      <c r="B760" s="200">
        <v>185873.83799999999</v>
      </c>
      <c r="C760" s="200">
        <v>192213.38699999999</v>
      </c>
      <c r="D760" s="200">
        <v>285627.21399999998</v>
      </c>
      <c r="E760" s="200">
        <v>360626.74800000002</v>
      </c>
      <c r="F760" s="200">
        <v>328439.71893999999</v>
      </c>
      <c r="G760" s="200">
        <v>368315.12368000002</v>
      </c>
      <c r="H760" s="200">
        <v>730526.4</v>
      </c>
      <c r="I760" s="200">
        <v>0</v>
      </c>
      <c r="J760" s="200">
        <v>976631.1</v>
      </c>
      <c r="K760" s="200">
        <v>976631.1</v>
      </c>
    </row>
    <row r="761" spans="1:11">
      <c r="A761" s="201" t="s">
        <v>1355</v>
      </c>
      <c r="B761" s="200">
        <v>203424.53203</v>
      </c>
      <c r="C761" s="200">
        <v>202779.33228999999</v>
      </c>
      <c r="D761" s="200">
        <v>266362.85946000001</v>
      </c>
      <c r="E761" s="200">
        <v>346728.57483</v>
      </c>
      <c r="F761" s="200">
        <v>327084.81404000003</v>
      </c>
      <c r="G761" s="200">
        <v>446123.79491</v>
      </c>
      <c r="H761" s="200">
        <v>717283.7</v>
      </c>
      <c r="I761" s="200">
        <v>0</v>
      </c>
      <c r="J761" s="200">
        <v>988295.3</v>
      </c>
      <c r="K761" s="200">
        <v>988295.3</v>
      </c>
    </row>
    <row r="762" spans="1:11">
      <c r="A762" s="201" t="s">
        <v>1356</v>
      </c>
      <c r="B762" s="200">
        <v>202925.2</v>
      </c>
      <c r="C762" s="200">
        <v>216618.1</v>
      </c>
      <c r="D762" s="200">
        <v>273628.745</v>
      </c>
      <c r="E762" s="200">
        <v>364507.97787</v>
      </c>
      <c r="F762" s="200">
        <v>321748.53198999999</v>
      </c>
      <c r="G762" s="200">
        <v>463990.90800000005</v>
      </c>
      <c r="H762" s="200">
        <v>863055.4</v>
      </c>
      <c r="I762" s="200">
        <v>0</v>
      </c>
      <c r="J762" s="200">
        <v>977854.00000000012</v>
      </c>
      <c r="K762" s="200">
        <v>977854.00000000012</v>
      </c>
    </row>
    <row r="763" spans="1:11">
      <c r="A763" s="201" t="s">
        <v>1357</v>
      </c>
      <c r="B763" s="200">
        <v>0</v>
      </c>
      <c r="C763" s="200">
        <v>0</v>
      </c>
      <c r="D763" s="200">
        <v>0</v>
      </c>
      <c r="E763" s="200">
        <v>0</v>
      </c>
      <c r="F763" s="200">
        <v>0</v>
      </c>
      <c r="G763" s="200">
        <v>480362.92589999991</v>
      </c>
      <c r="H763" s="200">
        <v>0</v>
      </c>
      <c r="I763" s="200">
        <v>0</v>
      </c>
      <c r="J763" s="200">
        <v>0</v>
      </c>
      <c r="K763" s="200">
        <v>0</v>
      </c>
    </row>
    <row r="764" spans="1:11">
      <c r="A764" s="201" t="s">
        <v>1358</v>
      </c>
      <c r="B764" s="200">
        <v>236016.429</v>
      </c>
      <c r="C764" s="200">
        <v>259101.94699999999</v>
      </c>
      <c r="D764" s="200">
        <v>276337.43605000002</v>
      </c>
      <c r="E764" s="200">
        <v>334820.39851999999</v>
      </c>
      <c r="F764" s="200">
        <v>399910.15010000003</v>
      </c>
      <c r="G764" s="200">
        <v>0</v>
      </c>
      <c r="H764" s="200">
        <v>867263</v>
      </c>
      <c r="I764" s="200">
        <v>0</v>
      </c>
      <c r="J764" s="200">
        <v>1071159.2000000002</v>
      </c>
      <c r="K764" s="200">
        <v>1071159.2000000002</v>
      </c>
    </row>
    <row r="765" spans="1:11">
      <c r="A765" s="201" t="s">
        <v>1359</v>
      </c>
      <c r="B765" s="200">
        <v>0</v>
      </c>
      <c r="C765" s="200">
        <v>0</v>
      </c>
      <c r="D765" s="200">
        <v>0</v>
      </c>
      <c r="E765" s="200">
        <v>0</v>
      </c>
      <c r="F765" s="200">
        <v>0</v>
      </c>
      <c r="G765" s="200">
        <v>832761.68838000007</v>
      </c>
      <c r="H765" s="200">
        <v>1758010.7</v>
      </c>
      <c r="I765" s="200">
        <v>0</v>
      </c>
      <c r="J765" s="200">
        <v>1701427.5</v>
      </c>
      <c r="K765" s="200">
        <v>1701427.5</v>
      </c>
    </row>
    <row r="766" spans="1:11">
      <c r="A766" s="87" t="s">
        <v>1360</v>
      </c>
      <c r="B766" s="185">
        <v>2014028.4249099998</v>
      </c>
      <c r="C766" s="185">
        <v>3721385.7919099997</v>
      </c>
      <c r="D766" s="185">
        <v>4606589.5446899999</v>
      </c>
      <c r="E766" s="185">
        <v>5930544.3909600005</v>
      </c>
      <c r="F766" s="185">
        <v>9216845.1691599991</v>
      </c>
      <c r="G766" s="185">
        <v>14027749.79143</v>
      </c>
      <c r="H766" s="185">
        <v>18849898.900000002</v>
      </c>
      <c r="I766" s="185">
        <v>22569745.000000004</v>
      </c>
      <c r="J766" s="185">
        <v>21835276.899999999</v>
      </c>
      <c r="K766" s="185">
        <v>-734468.10000000522</v>
      </c>
    </row>
    <row r="767" spans="1:11">
      <c r="A767" s="201" t="s">
        <v>1361</v>
      </c>
      <c r="B767" s="200">
        <v>1354781.1672799999</v>
      </c>
      <c r="C767" s="200">
        <v>2964991.4469299996</v>
      </c>
      <c r="D767" s="200">
        <v>3897002.73722</v>
      </c>
      <c r="E767" s="200">
        <v>4738799.03804</v>
      </c>
      <c r="F767" s="200">
        <v>7764264.4249300007</v>
      </c>
      <c r="G767" s="200">
        <v>12032265.164250003</v>
      </c>
      <c r="H767" s="200">
        <v>16242358.300000001</v>
      </c>
      <c r="I767" s="200">
        <v>19176361.400000002</v>
      </c>
      <c r="J767" s="200">
        <v>18789615.800000001</v>
      </c>
      <c r="K767" s="200">
        <v>-386745.60000000149</v>
      </c>
    </row>
    <row r="768" spans="1:11">
      <c r="A768" s="201" t="s">
        <v>1362</v>
      </c>
      <c r="B768" s="200">
        <v>659247.25763000001</v>
      </c>
      <c r="C768" s="200">
        <v>756394.34498000005</v>
      </c>
      <c r="D768" s="200">
        <v>709586.80747</v>
      </c>
      <c r="E768" s="200">
        <v>1191745.35292</v>
      </c>
      <c r="F768" s="200">
        <v>1452580.7442300001</v>
      </c>
      <c r="G768" s="200">
        <v>1995484.6271800003</v>
      </c>
      <c r="H768" s="200">
        <v>2607540.6</v>
      </c>
      <c r="I768" s="200">
        <v>3393383.6</v>
      </c>
      <c r="J768" s="200">
        <v>3045661.0999999996</v>
      </c>
      <c r="K768" s="200">
        <v>-347722.50000000047</v>
      </c>
    </row>
    <row r="769" spans="1:11">
      <c r="A769" s="87" t="s">
        <v>1363</v>
      </c>
      <c r="B769" s="185">
        <v>11410552.471860001</v>
      </c>
      <c r="C769" s="185">
        <v>15140463.20682</v>
      </c>
      <c r="D769" s="185">
        <v>20312753.1864</v>
      </c>
      <c r="E769" s="185">
        <v>24176647.042350002</v>
      </c>
      <c r="F769" s="185">
        <v>24449023.954270002</v>
      </c>
      <c r="G769" s="185">
        <v>28602887.157880001</v>
      </c>
      <c r="H769" s="185">
        <v>44294518.299999997</v>
      </c>
      <c r="I769" s="185">
        <v>54388405.200000003</v>
      </c>
      <c r="J769" s="185">
        <v>48424111.099999994</v>
      </c>
      <c r="K769" s="185">
        <v>-5964294.1000000089</v>
      </c>
    </row>
    <row r="770" spans="1:11">
      <c r="A770" s="201" t="s">
        <v>1364</v>
      </c>
      <c r="B770" s="200">
        <v>5464332.3079399997</v>
      </c>
      <c r="C770" s="200">
        <v>7547601.0667599998</v>
      </c>
      <c r="D770" s="200">
        <v>8889883.0854199994</v>
      </c>
      <c r="E770" s="200">
        <v>11160186.52296</v>
      </c>
      <c r="F770" s="200">
        <v>11666089.942360001</v>
      </c>
      <c r="G770" s="200">
        <v>13193571.066080002</v>
      </c>
      <c r="H770" s="200">
        <v>20002778.5</v>
      </c>
      <c r="I770" s="200">
        <v>23177025.699999999</v>
      </c>
      <c r="J770" s="200">
        <v>19876336.599999998</v>
      </c>
      <c r="K770" s="200">
        <v>-3300689.1000000015</v>
      </c>
    </row>
    <row r="771" spans="1:11">
      <c r="A771" s="201" t="s">
        <v>1365</v>
      </c>
      <c r="B771" s="200">
        <v>5939297.9482600009</v>
      </c>
      <c r="C771" s="200">
        <v>7592862.1400600001</v>
      </c>
      <c r="D771" s="200">
        <v>11413738.886759998</v>
      </c>
      <c r="E771" s="200">
        <v>13016460.519390002</v>
      </c>
      <c r="F771" s="200">
        <v>12782934.011909997</v>
      </c>
      <c r="G771" s="200">
        <v>15409316.091799999</v>
      </c>
      <c r="H771" s="200">
        <v>23410639.800000001</v>
      </c>
      <c r="I771" s="200">
        <v>30032579.5</v>
      </c>
      <c r="J771" s="200">
        <v>28547774.499999996</v>
      </c>
      <c r="K771" s="200">
        <v>-1484805.0000000037</v>
      </c>
    </row>
    <row r="772" spans="1:11">
      <c r="A772" s="201" t="s">
        <v>1366</v>
      </c>
      <c r="B772" s="200">
        <v>0</v>
      </c>
      <c r="C772" s="200">
        <v>0</v>
      </c>
      <c r="D772" s="200">
        <v>0</v>
      </c>
      <c r="E772" s="200">
        <v>0</v>
      </c>
      <c r="F772" s="200">
        <v>0</v>
      </c>
      <c r="G772" s="200">
        <v>0</v>
      </c>
      <c r="H772" s="200">
        <v>881100</v>
      </c>
      <c r="I772" s="200">
        <v>1178800</v>
      </c>
      <c r="J772" s="200">
        <v>0</v>
      </c>
      <c r="K772" s="200">
        <v>-1178800</v>
      </c>
    </row>
    <row r="773" spans="1:11">
      <c r="A773" s="201" t="s">
        <v>1367</v>
      </c>
      <c r="B773" s="200">
        <v>6922.2156599999998</v>
      </c>
      <c r="C773" s="200">
        <v>0</v>
      </c>
      <c r="D773" s="200">
        <v>9131.2142199999998</v>
      </c>
      <c r="E773" s="200">
        <v>0</v>
      </c>
      <c r="F773" s="200">
        <v>0</v>
      </c>
      <c r="G773" s="200">
        <v>0</v>
      </c>
      <c r="H773" s="200">
        <v>0</v>
      </c>
      <c r="I773" s="200">
        <v>0</v>
      </c>
      <c r="J773" s="200">
        <v>0</v>
      </c>
      <c r="K773" s="200">
        <v>0</v>
      </c>
    </row>
    <row r="774" spans="1:11">
      <c r="A774" s="87" t="s">
        <v>1368</v>
      </c>
      <c r="B774" s="185">
        <v>8571812.4313500002</v>
      </c>
      <c r="C774" s="185">
        <v>9966091.7659200002</v>
      </c>
      <c r="D774" s="185">
        <v>13621336.335810002</v>
      </c>
      <c r="E774" s="185">
        <v>10224548.72078</v>
      </c>
      <c r="F774" s="185">
        <v>15835273.146830002</v>
      </c>
      <c r="G774" s="185">
        <v>20108020.610990003</v>
      </c>
      <c r="H774" s="185">
        <v>21784499.5</v>
      </c>
      <c r="I774" s="185">
        <v>34392660.200000003</v>
      </c>
      <c r="J774" s="185">
        <v>29917198.099999998</v>
      </c>
      <c r="K774" s="185">
        <v>-4475462.1000000052</v>
      </c>
    </row>
    <row r="775" spans="1:11">
      <c r="A775" s="201" t="s">
        <v>1369</v>
      </c>
      <c r="B775" s="200">
        <v>6163055.5575999999</v>
      </c>
      <c r="C775" s="200">
        <v>7358409.5760000004</v>
      </c>
      <c r="D775" s="200">
        <v>10492671.116</v>
      </c>
      <c r="E775" s="200">
        <v>7016196.8096700003</v>
      </c>
      <c r="F775" s="200">
        <v>12536771.18053</v>
      </c>
      <c r="G775" s="200">
        <v>14534730.211379999</v>
      </c>
      <c r="H775" s="200">
        <v>14880841.800000001</v>
      </c>
      <c r="I775" s="200">
        <v>23690654.199999999</v>
      </c>
      <c r="J775" s="200">
        <v>19285723.599999998</v>
      </c>
      <c r="K775" s="200">
        <v>-4404930.6000000015</v>
      </c>
    </row>
    <row r="776" spans="1:11">
      <c r="A776" s="201" t="s">
        <v>1370</v>
      </c>
      <c r="B776" s="200">
        <v>2364896.3677100008</v>
      </c>
      <c r="C776" s="200">
        <v>2607682.1899199998</v>
      </c>
      <c r="D776" s="200">
        <v>3128665.2198099997</v>
      </c>
      <c r="E776" s="200">
        <v>3208351.9111099998</v>
      </c>
      <c r="F776" s="200">
        <v>3298501.9663000004</v>
      </c>
      <c r="G776" s="200">
        <v>5573290.3996099997</v>
      </c>
      <c r="H776" s="200">
        <v>6903657.7000000002</v>
      </c>
      <c r="I776" s="200">
        <v>8702006</v>
      </c>
      <c r="J776" s="200">
        <v>8827274.5</v>
      </c>
      <c r="K776" s="200">
        <v>125268.5</v>
      </c>
    </row>
    <row r="777" spans="1:11">
      <c r="A777" s="201" t="s">
        <v>1371</v>
      </c>
      <c r="B777" s="200">
        <v>0</v>
      </c>
      <c r="C777" s="200">
        <v>0</v>
      </c>
      <c r="D777" s="200">
        <v>0</v>
      </c>
      <c r="E777" s="200">
        <v>0</v>
      </c>
      <c r="F777" s="200">
        <v>0</v>
      </c>
      <c r="G777" s="200">
        <v>0</v>
      </c>
      <c r="H777" s="200">
        <v>0</v>
      </c>
      <c r="I777" s="200">
        <v>2000000</v>
      </c>
      <c r="J777" s="200">
        <v>1804200</v>
      </c>
      <c r="K777" s="200">
        <v>-195800</v>
      </c>
    </row>
    <row r="778" spans="1:11">
      <c r="A778" s="201" t="s">
        <v>1372</v>
      </c>
      <c r="B778" s="200">
        <v>43860.50604</v>
      </c>
      <c r="C778" s="200">
        <v>0</v>
      </c>
      <c r="D778" s="200">
        <v>0</v>
      </c>
      <c r="E778" s="200">
        <v>0</v>
      </c>
      <c r="F778" s="200">
        <v>0</v>
      </c>
      <c r="G778" s="200">
        <v>0</v>
      </c>
      <c r="H778" s="200">
        <v>0</v>
      </c>
      <c r="I778" s="200">
        <v>0</v>
      </c>
      <c r="J778" s="200">
        <v>0</v>
      </c>
      <c r="K778" s="200">
        <v>0</v>
      </c>
    </row>
    <row r="779" spans="1:11">
      <c r="A779" s="87" t="s">
        <v>1373</v>
      </c>
      <c r="B779" s="185">
        <v>3773329.8116100002</v>
      </c>
      <c r="C779" s="185">
        <v>3564820.2882099999</v>
      </c>
      <c r="D779" s="185">
        <v>4269285.6731399996</v>
      </c>
      <c r="E779" s="185">
        <v>5590242.5156699996</v>
      </c>
      <c r="F779" s="185">
        <v>6309919.7327200007</v>
      </c>
      <c r="G779" s="185">
        <v>8963753.1083899997</v>
      </c>
      <c r="H779" s="185">
        <v>14727636.800000001</v>
      </c>
      <c r="I779" s="185">
        <v>21703687.100000001</v>
      </c>
      <c r="J779" s="185">
        <v>20930651.300000004</v>
      </c>
      <c r="K779" s="185">
        <v>-773035.79999999702</v>
      </c>
    </row>
    <row r="780" spans="1:11">
      <c r="A780" s="201" t="s">
        <v>457</v>
      </c>
      <c r="B780" s="200">
        <v>3773329.8116100002</v>
      </c>
      <c r="C780" s="200">
        <v>3564820.2882099999</v>
      </c>
      <c r="D780" s="200">
        <v>4269285.6731399996</v>
      </c>
      <c r="E780" s="200">
        <v>5590242.5156699996</v>
      </c>
      <c r="F780" s="200">
        <v>6309919.7327200007</v>
      </c>
      <c r="G780" s="200">
        <v>8963753.1083899997</v>
      </c>
      <c r="H780" s="200">
        <v>13835136.800000001</v>
      </c>
      <c r="I780" s="200">
        <v>21453687.100000001</v>
      </c>
      <c r="J780" s="200">
        <v>20687251.300000004</v>
      </c>
      <c r="K780" s="200">
        <v>-766435.79999999702</v>
      </c>
    </row>
    <row r="781" spans="1:11">
      <c r="A781" s="201" t="s">
        <v>1374</v>
      </c>
      <c r="B781" s="200">
        <v>0</v>
      </c>
      <c r="C781" s="200">
        <v>0</v>
      </c>
      <c r="D781" s="200">
        <v>0</v>
      </c>
      <c r="E781" s="200">
        <v>0</v>
      </c>
      <c r="F781" s="200">
        <v>0</v>
      </c>
      <c r="G781" s="200">
        <v>0</v>
      </c>
      <c r="H781" s="200">
        <v>892500</v>
      </c>
      <c r="I781" s="200">
        <v>250000</v>
      </c>
      <c r="J781" s="200">
        <v>243400</v>
      </c>
      <c r="K781" s="200">
        <v>-6600</v>
      </c>
    </row>
    <row r="782" spans="1:11">
      <c r="A782" s="87" t="s">
        <v>1375</v>
      </c>
      <c r="B782" s="185">
        <v>730685.76824999996</v>
      </c>
      <c r="C782" s="185">
        <v>1314631.1895899998</v>
      </c>
      <c r="D782" s="185">
        <v>2940208.69282</v>
      </c>
      <c r="E782" s="185">
        <v>2425006.2766300002</v>
      </c>
      <c r="F782" s="185">
        <v>2202606.8857899997</v>
      </c>
      <c r="G782" s="185">
        <v>3469861.6215400002</v>
      </c>
      <c r="H782" s="185">
        <v>7554857.8999999994</v>
      </c>
      <c r="I782" s="185">
        <v>19420360.699999999</v>
      </c>
      <c r="J782" s="185">
        <v>15151823.199999999</v>
      </c>
      <c r="K782" s="185">
        <v>-4268537.5</v>
      </c>
    </row>
    <row r="783" spans="1:11">
      <c r="A783" s="201" t="s">
        <v>1376</v>
      </c>
      <c r="B783" s="200">
        <v>730685.76824999996</v>
      </c>
      <c r="C783" s="200">
        <v>1314631.1895899998</v>
      </c>
      <c r="D783" s="200">
        <v>2940208.69282</v>
      </c>
      <c r="E783" s="200">
        <v>2425006.2766300002</v>
      </c>
      <c r="F783" s="200">
        <v>2202606.8857899997</v>
      </c>
      <c r="G783" s="200">
        <v>3469861.6215400002</v>
      </c>
      <c r="H783" s="200">
        <v>6395384.5999999996</v>
      </c>
      <c r="I783" s="200">
        <v>16708117.5</v>
      </c>
      <c r="J783" s="200">
        <v>12731258.6</v>
      </c>
      <c r="K783" s="200">
        <v>-3976858.9000000004</v>
      </c>
    </row>
    <row r="784" spans="1:11">
      <c r="A784" s="201" t="s">
        <v>1377</v>
      </c>
      <c r="B784" s="200">
        <v>0</v>
      </c>
      <c r="C784" s="200">
        <v>0</v>
      </c>
      <c r="D784" s="200">
        <v>0</v>
      </c>
      <c r="E784" s="200">
        <v>0</v>
      </c>
      <c r="F784" s="200">
        <v>0</v>
      </c>
      <c r="G784" s="200">
        <v>0</v>
      </c>
      <c r="H784" s="200">
        <v>1159473.3</v>
      </c>
      <c r="I784" s="200">
        <v>2712243.2</v>
      </c>
      <c r="J784" s="200">
        <v>2420564.6000000006</v>
      </c>
      <c r="K784" s="200">
        <v>-291678.59999999963</v>
      </c>
    </row>
    <row r="785" spans="1:11">
      <c r="A785" s="87" t="s">
        <v>1378</v>
      </c>
      <c r="B785" s="185">
        <v>595303.18039999995</v>
      </c>
      <c r="C785" s="185">
        <v>5551118.0538500007</v>
      </c>
      <c r="D785" s="185">
        <v>54357940.11507</v>
      </c>
      <c r="E785" s="185">
        <v>5385721.3808599999</v>
      </c>
      <c r="F785" s="185">
        <v>15305787.45951</v>
      </c>
      <c r="G785" s="185">
        <v>15167448.412549999</v>
      </c>
      <c r="H785" s="185">
        <v>8314575.4000000004</v>
      </c>
      <c r="I785" s="185">
        <v>1310173.2</v>
      </c>
      <c r="J785" s="185">
        <v>1141960.2</v>
      </c>
      <c r="K785" s="185">
        <v>-168213</v>
      </c>
    </row>
    <row r="786" spans="1:11">
      <c r="A786" s="201" t="s">
        <v>1379</v>
      </c>
      <c r="B786" s="200">
        <v>595303.18039999995</v>
      </c>
      <c r="C786" s="200">
        <v>5551118.0538500007</v>
      </c>
      <c r="D786" s="200">
        <v>54357940.11507</v>
      </c>
      <c r="E786" s="200">
        <v>5385721.3808599999</v>
      </c>
      <c r="F786" s="200">
        <v>15305787.45951</v>
      </c>
      <c r="G786" s="200">
        <v>15167448.412549999</v>
      </c>
      <c r="H786" s="200">
        <v>8314575.4000000004</v>
      </c>
      <c r="I786" s="200">
        <v>1310173.2</v>
      </c>
      <c r="J786" s="200">
        <v>1141960.2</v>
      </c>
      <c r="K786" s="200">
        <v>-168213</v>
      </c>
    </row>
    <row r="787" spans="1:11">
      <c r="A787" s="203" t="s">
        <v>1380</v>
      </c>
      <c r="B787" s="185">
        <v>124757417.66674</v>
      </c>
      <c r="C787" s="185">
        <v>141004497.51373002</v>
      </c>
      <c r="D787" s="185">
        <v>175817428.78061998</v>
      </c>
      <c r="E787" s="185">
        <v>473649725.75701004</v>
      </c>
      <c r="F787" s="185">
        <v>193399998.71228993</v>
      </c>
      <c r="G787" s="185">
        <v>202762663.40030998</v>
      </c>
      <c r="H787" s="185">
        <v>363931818.69999999</v>
      </c>
      <c r="I787" s="185">
        <v>388505481.90000004</v>
      </c>
      <c r="J787" s="185">
        <v>356273458.49999994</v>
      </c>
      <c r="K787" s="185">
        <v>-32232023.400000095</v>
      </c>
    </row>
    <row r="788" spans="1:11">
      <c r="A788" s="201" t="s">
        <v>1381</v>
      </c>
      <c r="B788" s="200">
        <v>8961601.0988700017</v>
      </c>
      <c r="C788" s="200">
        <v>8982546.7000200003</v>
      </c>
      <c r="D788" s="200">
        <v>9394284.8682700004</v>
      </c>
      <c r="E788" s="200">
        <v>9451286.2450799998</v>
      </c>
      <c r="F788" s="200">
        <v>9462276.7970899995</v>
      </c>
      <c r="G788" s="200">
        <v>9941405.1141400002</v>
      </c>
      <c r="H788" s="200">
        <v>11442214.199999999</v>
      </c>
      <c r="I788" s="200">
        <v>15871123.6</v>
      </c>
      <c r="J788" s="200">
        <v>12689472.9</v>
      </c>
      <c r="K788" s="200">
        <v>-3181650.6999999993</v>
      </c>
    </row>
    <row r="789" spans="1:11">
      <c r="A789" s="201" t="s">
        <v>1382</v>
      </c>
      <c r="B789" s="200">
        <v>6170154.1617999999</v>
      </c>
      <c r="C789" s="200">
        <v>6915819.5469000004</v>
      </c>
      <c r="D789" s="200">
        <v>8090028.4120100001</v>
      </c>
      <c r="E789" s="200">
        <v>7948730.9254899984</v>
      </c>
      <c r="F789" s="200">
        <v>8200598.9519499997</v>
      </c>
      <c r="G789" s="200">
        <v>16192817.98395</v>
      </c>
      <c r="H789" s="200">
        <v>23158882.800000001</v>
      </c>
      <c r="I789" s="200">
        <v>28032676.100000001</v>
      </c>
      <c r="J789" s="200">
        <v>26058509.699999999</v>
      </c>
      <c r="K789" s="200">
        <v>-1974166.4000000022</v>
      </c>
    </row>
    <row r="790" spans="1:11">
      <c r="A790" s="201" t="s">
        <v>1383</v>
      </c>
      <c r="B790" s="200">
        <v>20566530.360060003</v>
      </c>
      <c r="C790" s="200">
        <v>22106315.441509999</v>
      </c>
      <c r="D790" s="200">
        <v>28957061.564769998</v>
      </c>
      <c r="E790" s="200">
        <v>28371931.5</v>
      </c>
      <c r="F790" s="200">
        <v>24786572.777679995</v>
      </c>
      <c r="G790" s="200">
        <v>0</v>
      </c>
      <c r="H790" s="200">
        <v>0</v>
      </c>
      <c r="I790" s="200">
        <v>0</v>
      </c>
      <c r="J790" s="200">
        <v>0</v>
      </c>
      <c r="K790" s="200">
        <v>0</v>
      </c>
    </row>
    <row r="791" spans="1:11">
      <c r="A791" s="201" t="s">
        <v>1384</v>
      </c>
      <c r="B791" s="200">
        <v>2559017.372</v>
      </c>
      <c r="C791" s="200">
        <v>1613500</v>
      </c>
      <c r="D791" s="200">
        <v>3852190.9210000001</v>
      </c>
      <c r="E791" s="200">
        <v>12775400</v>
      </c>
      <c r="F791" s="200">
        <v>7586737.2110000001</v>
      </c>
      <c r="G791" s="200">
        <v>2012100</v>
      </c>
      <c r="H791" s="200">
        <v>22309661.100000001</v>
      </c>
      <c r="I791" s="200">
        <v>23175100</v>
      </c>
      <c r="J791" s="200">
        <v>23167000</v>
      </c>
      <c r="K791" s="200">
        <v>-8100</v>
      </c>
    </row>
    <row r="792" spans="1:11">
      <c r="A792" s="201" t="s">
        <v>1385</v>
      </c>
      <c r="B792" s="200">
        <v>0</v>
      </c>
      <c r="C792" s="200">
        <v>0</v>
      </c>
      <c r="D792" s="200">
        <v>0</v>
      </c>
      <c r="E792" s="200">
        <v>0</v>
      </c>
      <c r="F792" s="200">
        <v>0</v>
      </c>
      <c r="G792" s="200">
        <v>0</v>
      </c>
      <c r="H792" s="200">
        <v>3378000</v>
      </c>
      <c r="I792" s="200">
        <v>11399600</v>
      </c>
      <c r="J792" s="200">
        <v>10483200</v>
      </c>
      <c r="K792" s="200">
        <v>-916400</v>
      </c>
    </row>
    <row r="793" spans="1:11">
      <c r="A793" s="201" t="s">
        <v>414</v>
      </c>
      <c r="B793" s="200">
        <v>2813923.3509999998</v>
      </c>
      <c r="C793" s="200">
        <v>3113598.0869800001</v>
      </c>
      <c r="D793" s="200">
        <v>4364085.0466299998</v>
      </c>
      <c r="E793" s="200">
        <v>4643240.5974700004</v>
      </c>
      <c r="F793" s="200">
        <v>4329912.0042599998</v>
      </c>
      <c r="G793" s="200">
        <v>0</v>
      </c>
      <c r="H793" s="200">
        <v>0</v>
      </c>
      <c r="I793" s="200">
        <v>0</v>
      </c>
      <c r="J793" s="200">
        <v>0</v>
      </c>
      <c r="K793" s="200">
        <v>0</v>
      </c>
    </row>
    <row r="794" spans="1:11">
      <c r="A794" s="201" t="s">
        <v>1386</v>
      </c>
      <c r="B794" s="200">
        <v>562480.79680999997</v>
      </c>
      <c r="C794" s="200">
        <v>586018.68241999997</v>
      </c>
      <c r="D794" s="200">
        <v>650719.64344000001</v>
      </c>
      <c r="E794" s="200">
        <v>626476.68058000004</v>
      </c>
      <c r="F794" s="200">
        <v>673750.73784000007</v>
      </c>
      <c r="G794" s="200">
        <v>0</v>
      </c>
      <c r="H794" s="200">
        <v>0</v>
      </c>
      <c r="I794" s="200">
        <v>0</v>
      </c>
      <c r="J794" s="200">
        <v>0</v>
      </c>
      <c r="K794" s="200">
        <v>0</v>
      </c>
    </row>
    <row r="795" spans="1:11">
      <c r="A795" s="201" t="s">
        <v>1387</v>
      </c>
      <c r="B795" s="200">
        <v>2938319.8</v>
      </c>
      <c r="C795" s="200">
        <v>2871188.6979999999</v>
      </c>
      <c r="D795" s="200">
        <v>3329561.1664999998</v>
      </c>
      <c r="E795" s="200">
        <v>1388000</v>
      </c>
      <c r="F795" s="200">
        <v>1258434.6910000001</v>
      </c>
      <c r="G795" s="200">
        <v>0</v>
      </c>
      <c r="H795" s="200">
        <v>0</v>
      </c>
      <c r="I795" s="200">
        <v>0</v>
      </c>
      <c r="J795" s="200">
        <v>0</v>
      </c>
      <c r="K795" s="200">
        <v>0</v>
      </c>
    </row>
    <row r="796" spans="1:11">
      <c r="A796" s="201" t="s">
        <v>1388</v>
      </c>
      <c r="B796" s="200">
        <v>461285.29858999996</v>
      </c>
      <c r="C796" s="200">
        <v>1513023.7456099999</v>
      </c>
      <c r="D796" s="200">
        <v>2636041.2192699998</v>
      </c>
      <c r="E796" s="200">
        <v>8496786.6880099997</v>
      </c>
      <c r="F796" s="200">
        <v>717331.85840999999</v>
      </c>
      <c r="G796" s="200">
        <v>0</v>
      </c>
      <c r="H796" s="200">
        <v>0</v>
      </c>
      <c r="I796" s="200">
        <v>0</v>
      </c>
      <c r="J796" s="200">
        <v>0</v>
      </c>
      <c r="K796" s="200">
        <v>0</v>
      </c>
    </row>
    <row r="797" spans="1:11">
      <c r="A797" s="201" t="s">
        <v>1389</v>
      </c>
      <c r="B797" s="200">
        <v>300979.34402999998</v>
      </c>
      <c r="C797" s="200">
        <v>297556.85142000002</v>
      </c>
      <c r="D797" s="200">
        <v>320334.27012</v>
      </c>
      <c r="E797" s="200">
        <v>295901.75255999999</v>
      </c>
      <c r="F797" s="200">
        <v>287433.37283999997</v>
      </c>
      <c r="G797" s="200">
        <v>0</v>
      </c>
      <c r="H797" s="200">
        <v>0</v>
      </c>
      <c r="I797" s="200">
        <v>0</v>
      </c>
      <c r="J797" s="200">
        <v>0</v>
      </c>
      <c r="K797" s="200">
        <v>0</v>
      </c>
    </row>
    <row r="798" spans="1:11">
      <c r="A798" s="201" t="s">
        <v>1390</v>
      </c>
      <c r="B798" s="200">
        <v>19502551.60407</v>
      </c>
      <c r="C798" s="200">
        <v>23676101.670450002</v>
      </c>
      <c r="D798" s="200">
        <v>27022146.865560003</v>
      </c>
      <c r="E798" s="200">
        <v>40848140.239660002</v>
      </c>
      <c r="F798" s="200">
        <v>48581593.448100001</v>
      </c>
      <c r="G798" s="200">
        <v>55129702.396480002</v>
      </c>
      <c r="H798" s="200">
        <v>77344462.799999997</v>
      </c>
      <c r="I798" s="200">
        <v>102502929.5</v>
      </c>
      <c r="J798" s="200">
        <v>86577100.700000003</v>
      </c>
      <c r="K798" s="200">
        <v>-15925828.799999997</v>
      </c>
    </row>
    <row r="799" spans="1:11">
      <c r="A799" s="201" t="s">
        <v>1391</v>
      </c>
      <c r="B799" s="200">
        <v>34319611.970790006</v>
      </c>
      <c r="C799" s="200">
        <v>43727030.204700001</v>
      </c>
      <c r="D799" s="200">
        <v>54351758.439729996</v>
      </c>
      <c r="E799" s="200">
        <v>54555701.291510016</v>
      </c>
      <c r="F799" s="200">
        <v>54864969.086149976</v>
      </c>
      <c r="G799" s="200">
        <v>78816874.835819989</v>
      </c>
      <c r="H799" s="200">
        <v>101623688.40000001</v>
      </c>
      <c r="I799" s="200">
        <v>119810462</v>
      </c>
      <c r="J799" s="200">
        <v>114157850.30000001</v>
      </c>
      <c r="K799" s="200">
        <v>-5652611.6999999881</v>
      </c>
    </row>
    <row r="800" spans="1:11">
      <c r="A800" s="201" t="s">
        <v>1392</v>
      </c>
      <c r="B800" s="200">
        <v>3793749.1913999999</v>
      </c>
      <c r="C800" s="200">
        <v>5478601.5092799999</v>
      </c>
      <c r="D800" s="200">
        <v>6146926.6586499996</v>
      </c>
      <c r="E800" s="200">
        <v>4204764.9687700002</v>
      </c>
      <c r="F800" s="200">
        <v>4077218.45572</v>
      </c>
      <c r="G800" s="200">
        <v>4616892.9340399997</v>
      </c>
      <c r="H800" s="200">
        <v>6788996.2000000002</v>
      </c>
      <c r="I800" s="200">
        <v>7764798.2000000002</v>
      </c>
      <c r="J800" s="200">
        <v>6976109.6000000006</v>
      </c>
      <c r="K800" s="200">
        <v>-788688.59999999963</v>
      </c>
    </row>
    <row r="801" spans="1:11">
      <c r="A801" s="201" t="s">
        <v>1393</v>
      </c>
      <c r="B801" s="200">
        <v>921021.46988999995</v>
      </c>
      <c r="C801" s="200">
        <v>896839.93700000003</v>
      </c>
      <c r="D801" s="200">
        <v>1008144.1259</v>
      </c>
      <c r="E801" s="200">
        <v>1094675.20206</v>
      </c>
      <c r="F801" s="200">
        <v>846237.50422999996</v>
      </c>
      <c r="G801" s="200">
        <v>1122404.1130799998</v>
      </c>
      <c r="H801" s="200">
        <v>0</v>
      </c>
      <c r="I801" s="200">
        <v>0</v>
      </c>
      <c r="J801" s="200">
        <v>0</v>
      </c>
      <c r="K801" s="200">
        <v>0</v>
      </c>
    </row>
    <row r="802" spans="1:11">
      <c r="A802" s="201" t="s">
        <v>1394</v>
      </c>
      <c r="B802" s="200">
        <v>840434.74450000003</v>
      </c>
      <c r="C802" s="200">
        <v>727793.00100000005</v>
      </c>
      <c r="D802" s="200">
        <v>814206.20692999999</v>
      </c>
      <c r="E802" s="200">
        <v>558842.1</v>
      </c>
      <c r="F802" s="200">
        <v>604037.46911000006</v>
      </c>
      <c r="G802" s="200">
        <v>762976.11345000006</v>
      </c>
      <c r="H802" s="200">
        <v>1064174.7</v>
      </c>
      <c r="I802" s="200">
        <v>1174749.6000000001</v>
      </c>
      <c r="J802" s="200">
        <v>1580626.8</v>
      </c>
      <c r="K802" s="200">
        <v>405877.19999999995</v>
      </c>
    </row>
    <row r="803" spans="1:11">
      <c r="A803" s="201" t="s">
        <v>1395</v>
      </c>
      <c r="B803" s="200">
        <v>479671.97700000001</v>
      </c>
      <c r="C803" s="200">
        <v>570316.72940999991</v>
      </c>
      <c r="D803" s="200">
        <v>766959.39885</v>
      </c>
      <c r="E803" s="200">
        <v>1318958.0078699999</v>
      </c>
      <c r="F803" s="200">
        <v>1229562.6000000001</v>
      </c>
      <c r="G803" s="200">
        <v>1592078.53262</v>
      </c>
      <c r="H803" s="200">
        <v>2158069</v>
      </c>
      <c r="I803" s="200">
        <v>1748314.0999999999</v>
      </c>
      <c r="J803" s="200">
        <v>1767495.9</v>
      </c>
      <c r="K803" s="200">
        <v>19181.800000000047</v>
      </c>
    </row>
    <row r="804" spans="1:11">
      <c r="A804" s="201" t="s">
        <v>1396</v>
      </c>
      <c r="B804" s="200">
        <v>273179.8</v>
      </c>
      <c r="C804" s="200">
        <v>316607.90000000002</v>
      </c>
      <c r="D804" s="200">
        <v>377948.8</v>
      </c>
      <c r="E804" s="200">
        <v>399979.58811000001</v>
      </c>
      <c r="F804" s="200">
        <v>844815.26100000006</v>
      </c>
      <c r="G804" s="200">
        <v>621035.55769000005</v>
      </c>
      <c r="H804" s="200">
        <v>855025.7</v>
      </c>
      <c r="I804" s="200">
        <v>1045839.2</v>
      </c>
      <c r="J804" s="200">
        <v>950941.20000000007</v>
      </c>
      <c r="K804" s="200">
        <v>-94897.999999999884</v>
      </c>
    </row>
    <row r="805" spans="1:11">
      <c r="A805" s="201" t="s">
        <v>1397</v>
      </c>
      <c r="B805" s="200">
        <v>191838.9</v>
      </c>
      <c r="C805" s="200">
        <v>250756.80799999999</v>
      </c>
      <c r="D805" s="200">
        <v>276113.70799999998</v>
      </c>
      <c r="E805" s="200">
        <v>283801.19955999998</v>
      </c>
      <c r="F805" s="200">
        <v>297912.75330000004</v>
      </c>
      <c r="G805" s="200">
        <v>541337.52017999988</v>
      </c>
      <c r="H805" s="200">
        <v>704234</v>
      </c>
      <c r="I805" s="200">
        <v>741931.70000000007</v>
      </c>
      <c r="J805" s="200">
        <v>624309.70000000007</v>
      </c>
      <c r="K805" s="200">
        <v>-117622</v>
      </c>
    </row>
    <row r="806" spans="1:11">
      <c r="A806" s="201" t="s">
        <v>1398</v>
      </c>
      <c r="B806" s="200">
        <v>2122744.2061399999</v>
      </c>
      <c r="C806" s="200">
        <v>2099551.2028299998</v>
      </c>
      <c r="D806" s="200">
        <v>2759875.0408600001</v>
      </c>
      <c r="E806" s="200">
        <v>2719416.7611700003</v>
      </c>
      <c r="F806" s="200">
        <v>2320518.8051799997</v>
      </c>
      <c r="G806" s="200">
        <v>0</v>
      </c>
      <c r="H806" s="200">
        <v>0</v>
      </c>
      <c r="I806" s="200">
        <v>0</v>
      </c>
      <c r="J806" s="200">
        <v>0</v>
      </c>
      <c r="K806" s="200">
        <v>0</v>
      </c>
    </row>
    <row r="807" spans="1:11">
      <c r="A807" s="201" t="s">
        <v>1399</v>
      </c>
      <c r="B807" s="200">
        <v>770449.96423000004</v>
      </c>
      <c r="C807" s="200">
        <v>893020.51300000004</v>
      </c>
      <c r="D807" s="200">
        <v>1291198.5790799998</v>
      </c>
      <c r="E807" s="200">
        <v>1340323.7539600001</v>
      </c>
      <c r="F807" s="200">
        <v>0</v>
      </c>
      <c r="G807" s="200">
        <v>0</v>
      </c>
      <c r="H807" s="200">
        <v>0</v>
      </c>
      <c r="I807" s="200">
        <v>0</v>
      </c>
      <c r="J807" s="200">
        <v>0</v>
      </c>
      <c r="K807" s="200">
        <v>0</v>
      </c>
    </row>
    <row r="808" spans="1:11">
      <c r="A808" s="201" t="s">
        <v>1400</v>
      </c>
      <c r="B808" s="200">
        <v>1141152.4271199999</v>
      </c>
      <c r="C808" s="200">
        <v>1383754.87683</v>
      </c>
      <c r="D808" s="200">
        <v>1923597.5200499999</v>
      </c>
      <c r="E808" s="200">
        <v>2113660.6654000003</v>
      </c>
      <c r="F808" s="200">
        <v>0</v>
      </c>
      <c r="G808" s="200">
        <v>0</v>
      </c>
      <c r="H808" s="200">
        <v>0</v>
      </c>
      <c r="I808" s="200">
        <v>0</v>
      </c>
      <c r="J808" s="200">
        <v>0</v>
      </c>
      <c r="K808" s="200">
        <v>0</v>
      </c>
    </row>
    <row r="809" spans="1:11">
      <c r="A809" s="201" t="s">
        <v>1401</v>
      </c>
      <c r="B809" s="200">
        <v>1230601.4526600002</v>
      </c>
      <c r="C809" s="200">
        <v>1188747.5649300001</v>
      </c>
      <c r="D809" s="200">
        <v>1834467.6648900001</v>
      </c>
      <c r="E809" s="200">
        <v>1804825.4611500001</v>
      </c>
      <c r="F809" s="200">
        <v>0</v>
      </c>
      <c r="G809" s="200">
        <v>0</v>
      </c>
      <c r="H809" s="200">
        <v>0</v>
      </c>
      <c r="I809" s="200">
        <v>0</v>
      </c>
      <c r="J809" s="200">
        <v>0</v>
      </c>
      <c r="K809" s="200">
        <v>0</v>
      </c>
    </row>
    <row r="810" spans="1:11">
      <c r="A810" s="201" t="s">
        <v>1402</v>
      </c>
      <c r="B810" s="200">
        <v>549465.4</v>
      </c>
      <c r="C810" s="200">
        <v>0</v>
      </c>
      <c r="D810" s="200">
        <v>0</v>
      </c>
      <c r="E810" s="200">
        <v>0</v>
      </c>
      <c r="F810" s="200">
        <v>0</v>
      </c>
      <c r="G810" s="200">
        <v>0</v>
      </c>
      <c r="H810" s="200">
        <v>0</v>
      </c>
      <c r="I810" s="200">
        <v>0</v>
      </c>
      <c r="J810" s="200">
        <v>0</v>
      </c>
      <c r="K810" s="200">
        <v>0</v>
      </c>
    </row>
    <row r="811" spans="1:11">
      <c r="A811" s="201" t="s">
        <v>1403</v>
      </c>
      <c r="B811" s="200">
        <v>250358.39994</v>
      </c>
      <c r="C811" s="200">
        <v>512662.23631000001</v>
      </c>
      <c r="D811" s="200">
        <v>651192.69303999993</v>
      </c>
      <c r="E811" s="200">
        <v>802566.05738000001</v>
      </c>
      <c r="F811" s="200">
        <v>730522.30505999993</v>
      </c>
      <c r="G811" s="200">
        <v>952269.27808999992</v>
      </c>
      <c r="H811" s="200">
        <v>1318131</v>
      </c>
      <c r="I811" s="200">
        <v>1563424.3</v>
      </c>
      <c r="J811" s="200">
        <v>1609517.9</v>
      </c>
      <c r="K811" s="200">
        <v>46093.59999999986</v>
      </c>
    </row>
    <row r="812" spans="1:11">
      <c r="A812" s="201" t="s">
        <v>1404</v>
      </c>
      <c r="B812" s="200">
        <v>729915.20121000009</v>
      </c>
      <c r="C812" s="200">
        <v>845118.35683000006</v>
      </c>
      <c r="D812" s="200">
        <v>1097244.9845399999</v>
      </c>
      <c r="E812" s="200">
        <v>965451.82261000003</v>
      </c>
      <c r="F812" s="200">
        <v>970524.30027999997</v>
      </c>
      <c r="G812" s="200">
        <v>1192667.56449</v>
      </c>
      <c r="H812" s="200">
        <v>1662663.1</v>
      </c>
      <c r="I812" s="200">
        <v>2129980</v>
      </c>
      <c r="J812" s="200">
        <v>1940172.8</v>
      </c>
      <c r="K812" s="200">
        <v>-189807.19999999995</v>
      </c>
    </row>
    <row r="813" spans="1:11">
      <c r="A813" s="201" t="s">
        <v>1405</v>
      </c>
      <c r="B813" s="200">
        <v>493186.49445</v>
      </c>
      <c r="C813" s="200">
        <v>662924.86567999993</v>
      </c>
      <c r="D813" s="200">
        <v>781965.38769</v>
      </c>
      <c r="E813" s="200">
        <v>780469.49559000006</v>
      </c>
      <c r="F813" s="200">
        <v>788458.42107000004</v>
      </c>
      <c r="G813" s="200">
        <v>939751.55862000003</v>
      </c>
      <c r="H813" s="200">
        <v>1328648</v>
      </c>
      <c r="I813" s="200">
        <v>1622049.9</v>
      </c>
      <c r="J813" s="200">
        <v>1479168</v>
      </c>
      <c r="K813" s="200">
        <v>-142881.89999999991</v>
      </c>
    </row>
    <row r="814" spans="1:11">
      <c r="A814" s="201" t="s">
        <v>1406</v>
      </c>
      <c r="B814" s="200">
        <v>669422.24699999997</v>
      </c>
      <c r="C814" s="200">
        <v>780419.23</v>
      </c>
      <c r="D814" s="200">
        <v>925795.66700000002</v>
      </c>
      <c r="E814" s="200">
        <v>911722.83700000006</v>
      </c>
      <c r="F814" s="200">
        <v>866884.15963000001</v>
      </c>
      <c r="G814" s="200">
        <v>1161255.9813900003</v>
      </c>
      <c r="H814" s="200">
        <v>1632774.8</v>
      </c>
      <c r="I814" s="200">
        <v>1926941.2</v>
      </c>
      <c r="J814" s="200">
        <v>2022178.8999999997</v>
      </c>
      <c r="K814" s="200">
        <v>95237.699999999721</v>
      </c>
    </row>
    <row r="815" spans="1:11">
      <c r="A815" s="201" t="s">
        <v>1407</v>
      </c>
      <c r="B815" s="200">
        <v>1238767.3</v>
      </c>
      <c r="C815" s="200">
        <v>1427395.0142899998</v>
      </c>
      <c r="D815" s="200">
        <v>1678215.93842</v>
      </c>
      <c r="E815" s="200">
        <v>1695592.6</v>
      </c>
      <c r="F815" s="200">
        <v>1873466.2610299999</v>
      </c>
      <c r="G815" s="200">
        <v>2297185.2545599998</v>
      </c>
      <c r="H815" s="200">
        <v>3080535</v>
      </c>
      <c r="I815" s="200">
        <v>3928871.3</v>
      </c>
      <c r="J815" s="200">
        <v>3485983.1</v>
      </c>
      <c r="K815" s="200">
        <v>-442888.19999999972</v>
      </c>
    </row>
    <row r="816" spans="1:11">
      <c r="A816" s="201" t="s">
        <v>1408</v>
      </c>
      <c r="B816" s="200">
        <v>716468.37549999997</v>
      </c>
      <c r="C816" s="200">
        <v>905905.79730999994</v>
      </c>
      <c r="D816" s="200">
        <v>1185907.0843399998</v>
      </c>
      <c r="E816" s="200">
        <v>1266095.2117899999</v>
      </c>
      <c r="F816" s="200">
        <v>1099791.33268</v>
      </c>
      <c r="G816" s="200">
        <v>1300376.76193</v>
      </c>
      <c r="H816" s="200">
        <v>1808376.6</v>
      </c>
      <c r="I816" s="200">
        <v>2454918.8000000003</v>
      </c>
      <c r="J816" s="200">
        <v>2249132.9000000004</v>
      </c>
      <c r="K816" s="200">
        <v>-205785.89999999991</v>
      </c>
    </row>
    <row r="817" spans="1:11">
      <c r="A817" s="201" t="s">
        <v>1409</v>
      </c>
      <c r="B817" s="200">
        <v>838486.15994000004</v>
      </c>
      <c r="C817" s="200">
        <v>1316989.75504</v>
      </c>
      <c r="D817" s="200">
        <v>1624949.1013800001</v>
      </c>
      <c r="E817" s="200">
        <v>1636768.4952</v>
      </c>
      <c r="F817" s="200">
        <v>1608342.8530899999</v>
      </c>
      <c r="G817" s="200">
        <v>1932526.6145200001</v>
      </c>
      <c r="H817" s="200">
        <v>2863012.3</v>
      </c>
      <c r="I817" s="200">
        <v>3385889.2</v>
      </c>
      <c r="J817" s="200">
        <v>3040754.8</v>
      </c>
      <c r="K817" s="200">
        <v>-345134.40000000037</v>
      </c>
    </row>
    <row r="818" spans="1:11">
      <c r="A818" s="201" t="s">
        <v>1410</v>
      </c>
      <c r="B818" s="200">
        <v>1628864.0868199999</v>
      </c>
      <c r="C818" s="200">
        <v>2021639.7585499999</v>
      </c>
      <c r="D818" s="200">
        <v>2438890.74071</v>
      </c>
      <c r="E818" s="200">
        <v>2569425.7436100002</v>
      </c>
      <c r="F818" s="200">
        <v>2206393.0684400001</v>
      </c>
      <c r="G818" s="200">
        <v>2788378.3844300001</v>
      </c>
      <c r="H818" s="200">
        <v>3686974.2</v>
      </c>
      <c r="I818" s="200">
        <v>4590469.6000000006</v>
      </c>
      <c r="J818" s="200">
        <v>4329741.6999999993</v>
      </c>
      <c r="K818" s="200">
        <v>-260727.9000000013</v>
      </c>
    </row>
    <row r="819" spans="1:11">
      <c r="A819" s="201" t="s">
        <v>1411</v>
      </c>
      <c r="B819" s="200">
        <v>1245196.5264000001</v>
      </c>
      <c r="C819" s="200">
        <v>1586940.1350499999</v>
      </c>
      <c r="D819" s="200">
        <v>1847232.4675799999</v>
      </c>
      <c r="E819" s="200">
        <v>1846523.24575</v>
      </c>
      <c r="F819" s="200">
        <v>1905092.8606199999</v>
      </c>
      <c r="G819" s="200">
        <v>2188998.2361300001</v>
      </c>
      <c r="H819" s="200">
        <v>2823719</v>
      </c>
      <c r="I819" s="200">
        <v>7022388.3999999994</v>
      </c>
      <c r="J819" s="200">
        <v>3584297.5999999996</v>
      </c>
      <c r="K819" s="200">
        <v>-3438090.8</v>
      </c>
    </row>
    <row r="820" spans="1:11">
      <c r="A820" s="201" t="s">
        <v>1412</v>
      </c>
      <c r="B820" s="200">
        <v>1512964.69242</v>
      </c>
      <c r="C820" s="200">
        <v>1735812.69438</v>
      </c>
      <c r="D820" s="200">
        <v>2057657.5944000001</v>
      </c>
      <c r="E820" s="200">
        <v>2223461.75514</v>
      </c>
      <c r="F820" s="200">
        <v>1999648.3855899998</v>
      </c>
      <c r="G820" s="200">
        <v>2499898.2880900004</v>
      </c>
      <c r="H820" s="200">
        <v>3700655.2</v>
      </c>
      <c r="I820" s="200">
        <v>4529293.9000000004</v>
      </c>
      <c r="J820" s="200">
        <v>4191247.7999999993</v>
      </c>
      <c r="K820" s="200">
        <v>-338046.10000000102</v>
      </c>
    </row>
    <row r="821" spans="1:11">
      <c r="A821" s="201" t="s">
        <v>1413</v>
      </c>
      <c r="B821" s="200">
        <v>406162.3</v>
      </c>
      <c r="C821" s="200">
        <v>0</v>
      </c>
      <c r="D821" s="200">
        <v>0</v>
      </c>
      <c r="E821" s="200">
        <v>1193173.67952</v>
      </c>
      <c r="F821" s="200">
        <v>1617778.7353599998</v>
      </c>
      <c r="G821" s="200">
        <v>2223778.2061100001</v>
      </c>
      <c r="H821" s="200">
        <v>3191596.6</v>
      </c>
      <c r="I821" s="200">
        <v>3466633.3</v>
      </c>
      <c r="J821" s="200">
        <v>3345515.7</v>
      </c>
      <c r="K821" s="200">
        <v>-121117.59999999963</v>
      </c>
    </row>
    <row r="822" spans="1:11">
      <c r="A822" s="201" t="s">
        <v>1414</v>
      </c>
      <c r="B822" s="200">
        <v>0</v>
      </c>
      <c r="C822" s="200">
        <v>0</v>
      </c>
      <c r="D822" s="200">
        <v>0</v>
      </c>
      <c r="E822" s="200">
        <v>0</v>
      </c>
      <c r="F822" s="200">
        <v>0</v>
      </c>
      <c r="G822" s="200">
        <v>0</v>
      </c>
      <c r="H822" s="200">
        <v>0</v>
      </c>
      <c r="I822" s="200">
        <v>7902900</v>
      </c>
      <c r="J822" s="200">
        <v>7902900</v>
      </c>
      <c r="K822" s="200">
        <v>0</v>
      </c>
    </row>
    <row r="823" spans="1:11">
      <c r="A823" s="201" t="s">
        <v>1415</v>
      </c>
      <c r="B823" s="200">
        <v>1070084.2246699999</v>
      </c>
      <c r="C823" s="200">
        <v>0</v>
      </c>
      <c r="D823" s="200">
        <v>0</v>
      </c>
      <c r="E823" s="200">
        <v>0</v>
      </c>
      <c r="F823" s="200">
        <v>0</v>
      </c>
      <c r="G823" s="200">
        <v>0</v>
      </c>
      <c r="H823" s="200">
        <v>0</v>
      </c>
      <c r="I823" s="200">
        <v>0</v>
      </c>
      <c r="J823" s="200">
        <v>0</v>
      </c>
      <c r="K823" s="200">
        <v>0</v>
      </c>
    </row>
    <row r="824" spans="1:11">
      <c r="A824" s="201" t="s">
        <v>1416</v>
      </c>
      <c r="B824" s="200">
        <v>2486776.9674299997</v>
      </c>
      <c r="C824" s="200">
        <v>0</v>
      </c>
      <c r="D824" s="200">
        <v>0</v>
      </c>
      <c r="E824" s="200">
        <v>0</v>
      </c>
      <c r="F824" s="200">
        <v>0</v>
      </c>
      <c r="G824" s="200">
        <v>0</v>
      </c>
      <c r="H824" s="200">
        <v>0</v>
      </c>
      <c r="I824" s="200">
        <v>0</v>
      </c>
      <c r="J824" s="200">
        <v>0</v>
      </c>
      <c r="K824" s="200">
        <v>0</v>
      </c>
    </row>
    <row r="825" spans="1:11">
      <c r="A825" s="201" t="s">
        <v>1417</v>
      </c>
      <c r="B825" s="200">
        <v>0</v>
      </c>
      <c r="C825" s="200">
        <v>0</v>
      </c>
      <c r="D825" s="200">
        <v>1341556.6374300001</v>
      </c>
      <c r="E825" s="200">
        <v>267234781.34123999</v>
      </c>
      <c r="F825" s="200">
        <v>0</v>
      </c>
      <c r="G825" s="200">
        <v>0</v>
      </c>
      <c r="H825" s="200">
        <v>0</v>
      </c>
      <c r="I825" s="200">
        <v>0</v>
      </c>
      <c r="J825" s="200">
        <v>0</v>
      </c>
      <c r="K825" s="200">
        <v>0</v>
      </c>
    </row>
    <row r="826" spans="1:11">
      <c r="A826" s="201" t="s">
        <v>1418</v>
      </c>
      <c r="B826" s="200">
        <v>0</v>
      </c>
      <c r="C826" s="200">
        <v>0</v>
      </c>
      <c r="D826" s="200">
        <v>0</v>
      </c>
      <c r="E826" s="200">
        <v>0</v>
      </c>
      <c r="F826" s="200">
        <v>0</v>
      </c>
      <c r="G826" s="200">
        <v>1396517.31125</v>
      </c>
      <c r="H826" s="200">
        <v>0</v>
      </c>
      <c r="I826" s="200">
        <v>0</v>
      </c>
      <c r="J826" s="200">
        <v>0</v>
      </c>
      <c r="K826" s="200">
        <v>0</v>
      </c>
    </row>
    <row r="827" spans="1:11">
      <c r="A827" s="201" t="s">
        <v>1419</v>
      </c>
      <c r="B827" s="200">
        <v>0</v>
      </c>
      <c r="C827" s="200">
        <v>0</v>
      </c>
      <c r="D827" s="200">
        <v>19170.363579999997</v>
      </c>
      <c r="E827" s="200">
        <v>293409.06685</v>
      </c>
      <c r="F827" s="200">
        <v>374619.10138000001</v>
      </c>
      <c r="G827" s="200">
        <v>394428.68885000004</v>
      </c>
      <c r="H827" s="200">
        <v>868377.3</v>
      </c>
      <c r="I827" s="200">
        <v>978840.2</v>
      </c>
      <c r="J827" s="200">
        <v>911781.6</v>
      </c>
      <c r="K827" s="200">
        <v>-67058.599999999977</v>
      </c>
    </row>
    <row r="828" spans="1:11">
      <c r="A828" s="201" t="s">
        <v>1420</v>
      </c>
      <c r="B828" s="200">
        <v>0</v>
      </c>
      <c r="C828" s="200">
        <v>0</v>
      </c>
      <c r="D828" s="200">
        <v>0</v>
      </c>
      <c r="E828" s="200">
        <v>707570.48623000004</v>
      </c>
      <c r="F828" s="200">
        <v>1753655.8329</v>
      </c>
      <c r="G828" s="200">
        <v>2229095.4704699996</v>
      </c>
      <c r="H828" s="200">
        <v>2513052</v>
      </c>
      <c r="I828" s="200">
        <v>2808524.9</v>
      </c>
      <c r="J828" s="200">
        <v>3542149.7</v>
      </c>
      <c r="K828" s="200">
        <v>733624.80000000028</v>
      </c>
    </row>
    <row r="829" spans="1:11">
      <c r="A829" s="201" t="s">
        <v>1421</v>
      </c>
      <c r="B829" s="200">
        <v>0</v>
      </c>
      <c r="C829" s="200">
        <v>0</v>
      </c>
      <c r="D829" s="200">
        <v>0</v>
      </c>
      <c r="E829" s="200">
        <v>1621630.0419999999</v>
      </c>
      <c r="F829" s="200">
        <v>1877598.5337</v>
      </c>
      <c r="G829" s="200">
        <v>1865598.4283199999</v>
      </c>
      <c r="H829" s="200">
        <v>2463905.5</v>
      </c>
      <c r="I829" s="200">
        <v>2790477.9</v>
      </c>
      <c r="J829" s="200">
        <v>2684735.6999999997</v>
      </c>
      <c r="K829" s="200">
        <v>-105742.20000000019</v>
      </c>
    </row>
    <row r="830" spans="1:11">
      <c r="A830" s="201" t="s">
        <v>1422</v>
      </c>
      <c r="B830" s="200">
        <v>0</v>
      </c>
      <c r="C830" s="200">
        <v>0</v>
      </c>
      <c r="D830" s="200">
        <v>0</v>
      </c>
      <c r="E830" s="200">
        <v>90993.713659999994</v>
      </c>
      <c r="F830" s="200">
        <v>123457.31200000001</v>
      </c>
      <c r="G830" s="200">
        <v>159520.02600000001</v>
      </c>
      <c r="H830" s="200">
        <v>405815.4</v>
      </c>
      <c r="I830" s="200">
        <v>398007.1</v>
      </c>
      <c r="J830" s="200">
        <v>1644396.8</v>
      </c>
      <c r="K830" s="200">
        <v>1246389.7000000002</v>
      </c>
    </row>
    <row r="831" spans="1:11">
      <c r="A831" s="201" t="s">
        <v>1423</v>
      </c>
      <c r="B831" s="200">
        <v>0</v>
      </c>
      <c r="C831" s="200">
        <v>0</v>
      </c>
      <c r="D831" s="200">
        <v>0</v>
      </c>
      <c r="E831" s="200">
        <v>2569246.5350300004</v>
      </c>
      <c r="F831" s="200">
        <v>2633851.4646000001</v>
      </c>
      <c r="G831" s="200">
        <v>2701480.5264599998</v>
      </c>
      <c r="H831" s="200">
        <v>4250916.3</v>
      </c>
      <c r="I831" s="200">
        <v>3340478.5</v>
      </c>
      <c r="J831" s="200">
        <v>3858149.9</v>
      </c>
      <c r="K831" s="200">
        <v>517671.39999999991</v>
      </c>
    </row>
    <row r="832" spans="1:11">
      <c r="A832" s="201" t="s">
        <v>1424</v>
      </c>
      <c r="B832" s="200">
        <v>0</v>
      </c>
      <c r="C832" s="200">
        <v>0</v>
      </c>
      <c r="D832" s="200">
        <v>0</v>
      </c>
      <c r="E832" s="200">
        <v>0</v>
      </c>
      <c r="F832" s="200">
        <v>0</v>
      </c>
      <c r="G832" s="200">
        <v>2791622.6620499999</v>
      </c>
      <c r="H832" s="200">
        <v>5435520.7999999998</v>
      </c>
      <c r="I832" s="200">
        <v>2328079.5</v>
      </c>
      <c r="J832" s="200">
        <v>2186376.2000000002</v>
      </c>
      <c r="K832" s="200">
        <v>-141703.29999999981</v>
      </c>
    </row>
    <row r="833" spans="1:11">
      <c r="A833" s="201" t="s">
        <v>1425</v>
      </c>
      <c r="B833" s="200">
        <v>0</v>
      </c>
      <c r="C833" s="200">
        <v>0</v>
      </c>
      <c r="D833" s="200">
        <v>0</v>
      </c>
      <c r="E833" s="200">
        <v>0</v>
      </c>
      <c r="F833" s="200">
        <v>0</v>
      </c>
      <c r="G833" s="200">
        <v>397689.05710000003</v>
      </c>
      <c r="H833" s="200">
        <v>1469545.7</v>
      </c>
      <c r="I833" s="200">
        <v>1771378.1</v>
      </c>
      <c r="J833" s="200">
        <v>1651000.9000000001</v>
      </c>
      <c r="K833" s="200">
        <v>-120377.19999999995</v>
      </c>
    </row>
    <row r="834" spans="1:11">
      <c r="A834" s="201" t="s">
        <v>1426</v>
      </c>
      <c r="B834" s="200">
        <v>0</v>
      </c>
      <c r="C834" s="200">
        <v>0</v>
      </c>
      <c r="D834" s="200">
        <v>0</v>
      </c>
      <c r="E834" s="200">
        <v>0</v>
      </c>
      <c r="F834" s="200">
        <v>0</v>
      </c>
      <c r="G834" s="200">
        <v>0</v>
      </c>
      <c r="H834" s="200">
        <v>780428</v>
      </c>
      <c r="I834" s="200">
        <v>861672.6</v>
      </c>
      <c r="J834" s="200">
        <v>799547.6</v>
      </c>
      <c r="K834" s="200">
        <v>-62125</v>
      </c>
    </row>
    <row r="835" spans="1:11">
      <c r="A835" s="201" t="s">
        <v>1427</v>
      </c>
      <c r="B835" s="200">
        <v>0</v>
      </c>
      <c r="C835" s="200">
        <v>0</v>
      </c>
      <c r="D835" s="200">
        <v>0</v>
      </c>
      <c r="E835" s="200">
        <v>0</v>
      </c>
      <c r="F835" s="200">
        <v>0</v>
      </c>
      <c r="G835" s="200">
        <v>0</v>
      </c>
      <c r="H835" s="200">
        <v>3219205.5</v>
      </c>
      <c r="I835" s="200">
        <v>4221915.2</v>
      </c>
      <c r="J835" s="200">
        <v>3992279.4999999995</v>
      </c>
      <c r="K835" s="200">
        <v>-229635.70000000065</v>
      </c>
    </row>
    <row r="836" spans="1:11">
      <c r="A836" s="201" t="s">
        <v>1428</v>
      </c>
      <c r="B836" s="200">
        <v>0</v>
      </c>
      <c r="C836" s="200">
        <v>0</v>
      </c>
      <c r="D836" s="200">
        <v>0</v>
      </c>
      <c r="E836" s="200">
        <v>0</v>
      </c>
      <c r="F836" s="200">
        <v>0</v>
      </c>
      <c r="G836" s="200">
        <v>0</v>
      </c>
      <c r="H836" s="200">
        <v>945848.5</v>
      </c>
      <c r="I836" s="200">
        <v>1014642.3</v>
      </c>
      <c r="J836" s="200">
        <v>1052525.2000000002</v>
      </c>
      <c r="K836" s="200">
        <v>37882.90000000014</v>
      </c>
    </row>
    <row r="837" spans="1:11">
      <c r="A837" s="201" t="s">
        <v>1429</v>
      </c>
      <c r="B837" s="200">
        <v>0</v>
      </c>
      <c r="C837" s="200">
        <v>0</v>
      </c>
      <c r="D837" s="200">
        <v>0</v>
      </c>
      <c r="E837" s="200">
        <v>0</v>
      </c>
      <c r="F837" s="200">
        <v>0</v>
      </c>
      <c r="G837" s="200">
        <v>0</v>
      </c>
      <c r="H837" s="200">
        <v>667197.6</v>
      </c>
      <c r="I837" s="200">
        <v>1356370.1</v>
      </c>
      <c r="J837" s="200">
        <v>1831427.2</v>
      </c>
      <c r="K837" s="200">
        <v>475057.09999999986</v>
      </c>
    </row>
    <row r="838" spans="1:11">
      <c r="A838" s="201" t="s">
        <v>1430</v>
      </c>
      <c r="B838" s="200">
        <v>0</v>
      </c>
      <c r="C838" s="200">
        <v>0</v>
      </c>
      <c r="D838" s="200">
        <v>0</v>
      </c>
      <c r="E838" s="200">
        <v>0</v>
      </c>
      <c r="F838" s="200">
        <v>0</v>
      </c>
      <c r="G838" s="200">
        <v>0</v>
      </c>
      <c r="H838" s="200">
        <v>2987511.4</v>
      </c>
      <c r="I838" s="200">
        <v>6230859.5999999996</v>
      </c>
      <c r="J838" s="200">
        <v>5179687.6999999993</v>
      </c>
      <c r="K838" s="200">
        <v>-1051171.9000000004</v>
      </c>
    </row>
    <row r="839" spans="1:11">
      <c r="A839" s="201" t="s">
        <v>1431</v>
      </c>
      <c r="B839" s="200">
        <v>0</v>
      </c>
      <c r="C839" s="200">
        <v>0</v>
      </c>
      <c r="D839" s="200">
        <v>0</v>
      </c>
      <c r="E839" s="200">
        <v>0</v>
      </c>
      <c r="F839" s="200">
        <v>0</v>
      </c>
      <c r="G839" s="200">
        <v>0</v>
      </c>
      <c r="H839" s="200">
        <v>60000000</v>
      </c>
      <c r="I839" s="200">
        <v>0</v>
      </c>
      <c r="J839" s="200">
        <v>0</v>
      </c>
      <c r="K839" s="200">
        <v>0</v>
      </c>
    </row>
    <row r="840" spans="1:11">
      <c r="A840" s="201" t="s">
        <v>1432</v>
      </c>
      <c r="B840" s="200">
        <v>0</v>
      </c>
      <c r="C840" s="200">
        <v>0</v>
      </c>
      <c r="D840" s="200">
        <v>0</v>
      </c>
      <c r="E840" s="200">
        <v>0</v>
      </c>
      <c r="F840" s="200">
        <v>0</v>
      </c>
      <c r="G840" s="200">
        <v>0</v>
      </c>
      <c r="H840" s="200">
        <v>0</v>
      </c>
      <c r="I840" s="200">
        <v>0</v>
      </c>
      <c r="J840" s="200">
        <v>929480.6</v>
      </c>
      <c r="K840" s="200">
        <v>929480.6</v>
      </c>
    </row>
    <row r="841" spans="1:11">
      <c r="A841" s="201" t="s">
        <v>1433</v>
      </c>
      <c r="B841" s="200">
        <v>0</v>
      </c>
      <c r="C841" s="200">
        <v>0</v>
      </c>
      <c r="D841" s="200">
        <v>0</v>
      </c>
      <c r="E841" s="200">
        <v>0</v>
      </c>
      <c r="F841" s="200">
        <v>0</v>
      </c>
      <c r="G841" s="200">
        <v>0</v>
      </c>
      <c r="H841" s="200">
        <v>60000000</v>
      </c>
      <c r="I841" s="200">
        <v>2612952.0000000005</v>
      </c>
      <c r="J841" s="200">
        <v>1796691.9</v>
      </c>
      <c r="K841" s="200">
        <v>-816260.10000000056</v>
      </c>
    </row>
    <row r="842" spans="1:11">
      <c r="A842" s="87" t="s">
        <v>1434</v>
      </c>
      <c r="B842" s="185">
        <v>1079372.52394</v>
      </c>
      <c r="C842" s="185">
        <v>4956093.2620700011</v>
      </c>
      <c r="D842" s="185">
        <v>37270514.770339996</v>
      </c>
      <c r="E842" s="185">
        <v>25712741.155699998</v>
      </c>
      <c r="F842" s="185">
        <v>2913952.0729399994</v>
      </c>
      <c r="G842" s="185">
        <v>10413064.732789999</v>
      </c>
      <c r="H842" s="185">
        <v>73210587.5</v>
      </c>
      <c r="I842" s="185">
        <v>15750273.4</v>
      </c>
      <c r="J842" s="185">
        <v>14812712</v>
      </c>
      <c r="K842" s="185">
        <v>-937561.40000000037</v>
      </c>
    </row>
    <row r="843" spans="1:11">
      <c r="A843" s="201" t="s">
        <v>1435</v>
      </c>
      <c r="B843" s="200">
        <v>805405.62499000004</v>
      </c>
      <c r="C843" s="200">
        <v>4690020.5592600005</v>
      </c>
      <c r="D843" s="200">
        <v>36925375.504560001</v>
      </c>
      <c r="E843" s="200">
        <v>25360952.92887</v>
      </c>
      <c r="F843" s="200">
        <v>2453596.1569899996</v>
      </c>
      <c r="G843" s="200">
        <v>2541970.43261</v>
      </c>
      <c r="H843" s="200">
        <v>72444978.900000006</v>
      </c>
      <c r="I843" s="200">
        <v>14859181</v>
      </c>
      <c r="J843" s="200">
        <v>13595733.1</v>
      </c>
      <c r="K843" s="200">
        <v>-1263447.9000000004</v>
      </c>
    </row>
    <row r="844" spans="1:11">
      <c r="A844" s="201" t="s">
        <v>1436</v>
      </c>
      <c r="B844" s="200">
        <v>0</v>
      </c>
      <c r="C844" s="200">
        <v>0</v>
      </c>
      <c r="D844" s="200">
        <v>0</v>
      </c>
      <c r="E844" s="200">
        <v>0</v>
      </c>
      <c r="F844" s="200">
        <v>0</v>
      </c>
      <c r="G844" s="200">
        <v>7348399.732880001</v>
      </c>
      <c r="H844" s="200">
        <v>0</v>
      </c>
      <c r="I844" s="200">
        <v>0</v>
      </c>
      <c r="J844" s="200">
        <v>0</v>
      </c>
      <c r="K844" s="200">
        <v>0</v>
      </c>
    </row>
    <row r="845" spans="1:11">
      <c r="A845" s="201" t="s">
        <v>1437</v>
      </c>
      <c r="B845" s="200">
        <v>273966.89895</v>
      </c>
      <c r="C845" s="200">
        <v>266072.70280999999</v>
      </c>
      <c r="D845" s="200">
        <v>345139.26577999996</v>
      </c>
      <c r="E845" s="200">
        <v>351788.22683</v>
      </c>
      <c r="F845" s="200">
        <v>460355.91595</v>
      </c>
      <c r="G845" s="200">
        <v>522694.5673</v>
      </c>
      <c r="H845" s="200">
        <v>765608.6</v>
      </c>
      <c r="I845" s="200">
        <v>891092.4</v>
      </c>
      <c r="J845" s="200">
        <v>1216978.8999999999</v>
      </c>
      <c r="K845" s="200">
        <v>325886.49999999988</v>
      </c>
    </row>
    <row r="846" spans="1:11">
      <c r="A846" s="87" t="s">
        <v>1438</v>
      </c>
      <c r="B846" s="185">
        <v>1134946.7051900001</v>
      </c>
      <c r="C846" s="185">
        <v>1081422.30657</v>
      </c>
      <c r="D846" s="185">
        <v>1502975.02917</v>
      </c>
      <c r="E846" s="185">
        <v>1417314.7162899999</v>
      </c>
      <c r="F846" s="185">
        <v>2693120.9111899999</v>
      </c>
      <c r="G846" s="185">
        <v>4997332.5030100001</v>
      </c>
      <c r="H846" s="185">
        <v>5571682</v>
      </c>
      <c r="I846" s="185">
        <v>14896863</v>
      </c>
      <c r="J846" s="200">
        <v>12177085.199999999</v>
      </c>
      <c r="K846" s="185">
        <v>-2719777.8000000007</v>
      </c>
    </row>
    <row r="847" spans="1:11">
      <c r="A847" s="201" t="s">
        <v>1439</v>
      </c>
      <c r="B847" s="200">
        <v>1134946.7051900001</v>
      </c>
      <c r="C847" s="200">
        <v>1081422.30657</v>
      </c>
      <c r="D847" s="200">
        <v>1502975.02917</v>
      </c>
      <c r="E847" s="200">
        <v>1417314.7162899999</v>
      </c>
      <c r="F847" s="200">
        <v>2693120.9111899999</v>
      </c>
      <c r="G847" s="200">
        <v>4997332.5030100001</v>
      </c>
      <c r="H847" s="200">
        <v>5571682</v>
      </c>
      <c r="I847" s="200">
        <v>12184863</v>
      </c>
      <c r="J847" s="200">
        <v>9905485.1999999993</v>
      </c>
      <c r="K847" s="200">
        <v>-2279377.8000000007</v>
      </c>
    </row>
    <row r="848" spans="1:11">
      <c r="A848" s="201" t="s">
        <v>1440</v>
      </c>
      <c r="B848" s="200">
        <v>0</v>
      </c>
      <c r="C848" s="200">
        <v>0</v>
      </c>
      <c r="D848" s="200">
        <v>0</v>
      </c>
      <c r="E848" s="200">
        <v>0</v>
      </c>
      <c r="F848" s="200">
        <v>0</v>
      </c>
      <c r="G848" s="200">
        <v>0</v>
      </c>
      <c r="H848" s="200">
        <v>0</v>
      </c>
      <c r="I848" s="200">
        <v>2712000</v>
      </c>
      <c r="J848" s="200">
        <v>2271600</v>
      </c>
      <c r="K848" s="200">
        <v>-440400</v>
      </c>
    </row>
    <row r="849" spans="1:11">
      <c r="A849" s="87" t="s">
        <v>1441</v>
      </c>
      <c r="B849" s="185">
        <v>14444351.722469999</v>
      </c>
      <c r="C849" s="185">
        <v>16905028.647980001</v>
      </c>
      <c r="D849" s="185">
        <v>24554510.451919999</v>
      </c>
      <c r="E849" s="185">
        <v>26740272.831750002</v>
      </c>
      <c r="F849" s="185">
        <v>30950011.790900003</v>
      </c>
      <c r="G849" s="185">
        <v>32171620.390259996</v>
      </c>
      <c r="H849" s="185">
        <v>48006004.600000001</v>
      </c>
      <c r="I849" s="185">
        <v>56945957.399999999</v>
      </c>
      <c r="J849" s="185">
        <v>55004502.300000004</v>
      </c>
      <c r="K849" s="185">
        <v>-1941455.099999994</v>
      </c>
    </row>
    <row r="850" spans="1:11">
      <c r="A850" s="201" t="s">
        <v>1442</v>
      </c>
      <c r="B850" s="200">
        <v>0</v>
      </c>
      <c r="C850" s="200">
        <v>0</v>
      </c>
      <c r="D850" s="200">
        <v>0</v>
      </c>
      <c r="E850" s="200">
        <v>0</v>
      </c>
      <c r="F850" s="200">
        <v>0</v>
      </c>
      <c r="G850" s="200">
        <v>0</v>
      </c>
      <c r="H850" s="200">
        <v>2658150</v>
      </c>
      <c r="I850" s="200">
        <v>2360900</v>
      </c>
      <c r="J850" s="200">
        <v>2285100</v>
      </c>
      <c r="K850" s="200">
        <v>-75800</v>
      </c>
    </row>
    <row r="851" spans="1:11">
      <c r="A851" s="201" t="s">
        <v>1443</v>
      </c>
      <c r="B851" s="200">
        <v>14444351.72247</v>
      </c>
      <c r="C851" s="200">
        <v>16905028.647980001</v>
      </c>
      <c r="D851" s="200">
        <v>24554510.451919999</v>
      </c>
      <c r="E851" s="200">
        <v>26740272.831750002</v>
      </c>
      <c r="F851" s="200">
        <v>30950011.790900003</v>
      </c>
      <c r="G851" s="200">
        <v>32171620.390259996</v>
      </c>
      <c r="H851" s="200">
        <v>45347854.600000001</v>
      </c>
      <c r="I851" s="200">
        <v>54585057.399999999</v>
      </c>
      <c r="J851" s="200">
        <v>52719402.300000004</v>
      </c>
      <c r="K851" s="200">
        <v>-1865655.099999994</v>
      </c>
    </row>
    <row r="852" spans="1:11">
      <c r="A852" s="87" t="s">
        <v>1444</v>
      </c>
      <c r="B852" s="185">
        <v>82241457.529100001</v>
      </c>
      <c r="C852" s="185">
        <v>134661677.23636001</v>
      </c>
      <c r="D852" s="185">
        <v>132500037.04256999</v>
      </c>
      <c r="E852" s="185">
        <v>148445144.46331006</v>
      </c>
      <c r="F852" s="185">
        <v>103879240.40414998</v>
      </c>
      <c r="G852" s="185">
        <v>138207561.16692001</v>
      </c>
      <c r="H852" s="185">
        <v>240267212.50000006</v>
      </c>
      <c r="I852" s="185">
        <v>308571599.29999995</v>
      </c>
      <c r="J852" s="185">
        <v>256432020.90000004</v>
      </c>
      <c r="K852" s="185">
        <v>-52139578.399999917</v>
      </c>
    </row>
    <row r="853" spans="1:11">
      <c r="A853" s="201" t="s">
        <v>1445</v>
      </c>
      <c r="B853" s="200">
        <v>16200678.835210001</v>
      </c>
      <c r="C853" s="200">
        <v>18539233.705049999</v>
      </c>
      <c r="D853" s="200">
        <v>24621975.30624</v>
      </c>
      <c r="E853" s="200">
        <v>23361697.575309999</v>
      </c>
      <c r="F853" s="200">
        <v>24760564.932239994</v>
      </c>
      <c r="G853" s="200">
        <v>39785486.107329994</v>
      </c>
      <c r="H853" s="200">
        <v>57102659.799999997</v>
      </c>
      <c r="I853" s="200">
        <v>66100783</v>
      </c>
      <c r="J853" s="200">
        <v>62427360.899999999</v>
      </c>
      <c r="K853" s="200">
        <v>-3673422.1000000015</v>
      </c>
    </row>
    <row r="854" spans="1:11">
      <c r="A854" s="201" t="s">
        <v>1446</v>
      </c>
      <c r="B854" s="200">
        <v>525480.72100000002</v>
      </c>
      <c r="C854" s="200">
        <v>530681.40700000001</v>
      </c>
      <c r="D854" s="200">
        <v>636278.90899999999</v>
      </c>
      <c r="E854" s="200">
        <v>600969.16712999996</v>
      </c>
      <c r="F854" s="200">
        <v>589633.02933000005</v>
      </c>
      <c r="G854" s="200">
        <v>679349.05402000004</v>
      </c>
      <c r="H854" s="200">
        <v>1234954.2</v>
      </c>
      <c r="I854" s="200">
        <v>1477758.3</v>
      </c>
      <c r="J854" s="200">
        <v>1368352.5</v>
      </c>
      <c r="K854" s="200">
        <v>-109405.80000000005</v>
      </c>
    </row>
    <row r="855" spans="1:11">
      <c r="A855" s="201" t="s">
        <v>1447</v>
      </c>
      <c r="B855" s="200">
        <v>379554.0539</v>
      </c>
      <c r="C855" s="200">
        <v>404469.22224000003</v>
      </c>
      <c r="D855" s="200">
        <v>560150.92992999998</v>
      </c>
      <c r="E855" s="200">
        <v>570032.45791</v>
      </c>
      <c r="F855" s="200">
        <v>602131.94937000005</v>
      </c>
      <c r="G855" s="200">
        <v>1352766.6231700003</v>
      </c>
      <c r="H855" s="200">
        <v>1706386.3</v>
      </c>
      <c r="I855" s="200">
        <v>1742977.5</v>
      </c>
      <c r="J855" s="200">
        <v>1472546.5</v>
      </c>
      <c r="K855" s="200">
        <v>-270431</v>
      </c>
    </row>
    <row r="856" spans="1:11">
      <c r="A856" s="201" t="s">
        <v>1448</v>
      </c>
      <c r="B856" s="200">
        <v>210620.84205000001</v>
      </c>
      <c r="C856" s="200">
        <v>247876.81563</v>
      </c>
      <c r="D856" s="200">
        <v>359108.201</v>
      </c>
      <c r="E856" s="200">
        <v>349028.08755</v>
      </c>
      <c r="F856" s="200">
        <v>346463.09908999997</v>
      </c>
      <c r="G856" s="200">
        <v>642509.29437999998</v>
      </c>
      <c r="H856" s="200">
        <v>998000.4</v>
      </c>
      <c r="I856" s="200">
        <v>1080259.2000000002</v>
      </c>
      <c r="J856" s="200">
        <v>966628</v>
      </c>
      <c r="K856" s="200">
        <v>-113631.20000000019</v>
      </c>
    </row>
    <row r="857" spans="1:11">
      <c r="A857" s="201" t="s">
        <v>1449</v>
      </c>
      <c r="B857" s="200">
        <v>576771.98446000007</v>
      </c>
      <c r="C857" s="200">
        <v>624096.35758000007</v>
      </c>
      <c r="D857" s="200">
        <v>783089.54953999992</v>
      </c>
      <c r="E857" s="200">
        <v>833816.60465999995</v>
      </c>
      <c r="F857" s="200">
        <v>890612.95257000008</v>
      </c>
      <c r="G857" s="200">
        <v>1487748.34564</v>
      </c>
      <c r="H857" s="200">
        <v>2266929.6</v>
      </c>
      <c r="I857" s="200">
        <v>2371518.5</v>
      </c>
      <c r="J857" s="200">
        <v>2242582.1000000006</v>
      </c>
      <c r="K857" s="200">
        <v>-128936.39999999944</v>
      </c>
    </row>
    <row r="858" spans="1:11">
      <c r="A858" s="201" t="s">
        <v>1450</v>
      </c>
      <c r="B858" s="200">
        <v>290787.19279</v>
      </c>
      <c r="C858" s="200">
        <v>334178.73241000006</v>
      </c>
      <c r="D858" s="200">
        <v>463813.30022999999</v>
      </c>
      <c r="E858" s="200">
        <v>462883.97220999998</v>
      </c>
      <c r="F858" s="200">
        <v>412154.07386</v>
      </c>
      <c r="G858" s="200">
        <v>0</v>
      </c>
      <c r="H858" s="200">
        <v>1317011.5</v>
      </c>
      <c r="I858" s="200">
        <v>1453814.2000000002</v>
      </c>
      <c r="J858" s="200">
        <v>1278907.0999999999</v>
      </c>
      <c r="K858" s="200">
        <v>-174907.10000000033</v>
      </c>
    </row>
    <row r="859" spans="1:11">
      <c r="A859" s="201" t="s">
        <v>1451</v>
      </c>
      <c r="B859" s="200">
        <v>250161.39225999999</v>
      </c>
      <c r="C859" s="200">
        <v>294026.04700000002</v>
      </c>
      <c r="D859" s="200">
        <v>389493.87117</v>
      </c>
      <c r="E859" s="200">
        <v>325582.65529999998</v>
      </c>
      <c r="F859" s="200">
        <v>339056.80988000002</v>
      </c>
      <c r="G859" s="200">
        <v>612351.40509000001</v>
      </c>
      <c r="H859" s="200">
        <v>1533984.1</v>
      </c>
      <c r="I859" s="200">
        <v>1409026.4</v>
      </c>
      <c r="J859" s="200">
        <v>1292287.5999999996</v>
      </c>
      <c r="K859" s="200">
        <v>-116738.80000000028</v>
      </c>
    </row>
    <row r="860" spans="1:11">
      <c r="A860" s="201" t="s">
        <v>1452</v>
      </c>
      <c r="B860" s="200">
        <v>254894.27299999999</v>
      </c>
      <c r="C860" s="200">
        <v>300820.326</v>
      </c>
      <c r="D860" s="200">
        <v>366942.26955999999</v>
      </c>
      <c r="E860" s="200">
        <v>364990.52272000001</v>
      </c>
      <c r="F860" s="200">
        <v>376637.78457000002</v>
      </c>
      <c r="G860" s="200">
        <v>0</v>
      </c>
      <c r="H860" s="200">
        <v>1072832.8999999999</v>
      </c>
      <c r="I860" s="200">
        <v>1088253.2</v>
      </c>
      <c r="J860" s="200">
        <v>946311.2</v>
      </c>
      <c r="K860" s="200">
        <v>-141942</v>
      </c>
    </row>
    <row r="861" spans="1:11">
      <c r="A861" s="201" t="s">
        <v>1453</v>
      </c>
      <c r="B861" s="200">
        <v>244734.64768999998</v>
      </c>
      <c r="C861" s="200">
        <v>270949.22574000002</v>
      </c>
      <c r="D861" s="200">
        <v>365909.01098999998</v>
      </c>
      <c r="E861" s="200">
        <v>351499.68481999997</v>
      </c>
      <c r="F861" s="200">
        <v>318049.34956</v>
      </c>
      <c r="G861" s="200">
        <v>510071.65626999998</v>
      </c>
      <c r="H861" s="200">
        <v>892255.2</v>
      </c>
      <c r="I861" s="200">
        <v>1116134.5</v>
      </c>
      <c r="J861" s="200">
        <v>983431.1</v>
      </c>
      <c r="K861" s="200">
        <v>-132703.40000000002</v>
      </c>
    </row>
    <row r="862" spans="1:11">
      <c r="A862" s="201" t="s">
        <v>1454</v>
      </c>
      <c r="B862" s="200">
        <v>323685.3</v>
      </c>
      <c r="C862" s="200">
        <v>361960.9</v>
      </c>
      <c r="D862" s="200">
        <v>517701.25599999999</v>
      </c>
      <c r="E862" s="200">
        <v>542951.44999999995</v>
      </c>
      <c r="F862" s="200">
        <v>578820.05072000006</v>
      </c>
      <c r="G862" s="200">
        <v>1078239.8054499999</v>
      </c>
      <c r="H862" s="200">
        <v>2343351.7000000002</v>
      </c>
      <c r="I862" s="200">
        <v>1775759.4000000001</v>
      </c>
      <c r="J862" s="200">
        <v>1607221.1</v>
      </c>
      <c r="K862" s="200">
        <v>-168538.30000000005</v>
      </c>
    </row>
    <row r="863" spans="1:11">
      <c r="A863" s="201" t="s">
        <v>1455</v>
      </c>
      <c r="B863" s="200">
        <v>207266.98800000001</v>
      </c>
      <c r="C863" s="200">
        <v>250529.13099999999</v>
      </c>
      <c r="D863" s="200">
        <v>371046.30050999997</v>
      </c>
      <c r="E863" s="200">
        <v>417356.60060000001</v>
      </c>
      <c r="F863" s="200">
        <v>344149.06427999999</v>
      </c>
      <c r="G863" s="200">
        <v>344149.06427999999</v>
      </c>
      <c r="H863" s="200">
        <v>917845.4</v>
      </c>
      <c r="I863" s="200">
        <v>1055315.5</v>
      </c>
      <c r="J863" s="200">
        <v>977603.4</v>
      </c>
      <c r="K863" s="200">
        <v>-77712.099999999977</v>
      </c>
    </row>
    <row r="864" spans="1:11">
      <c r="A864" s="201" t="s">
        <v>1456</v>
      </c>
      <c r="B864" s="200">
        <v>212571.90378999998</v>
      </c>
      <c r="C864" s="200">
        <v>249382.28502000001</v>
      </c>
      <c r="D864" s="200">
        <v>312852.03469999996</v>
      </c>
      <c r="E864" s="200">
        <v>350035.50592000003</v>
      </c>
      <c r="F864" s="200">
        <v>316887.29580000002</v>
      </c>
      <c r="G864" s="200">
        <v>316887.29580000002</v>
      </c>
      <c r="H864" s="200">
        <v>905634</v>
      </c>
      <c r="I864" s="200">
        <v>950314</v>
      </c>
      <c r="J864" s="200">
        <v>865757.4</v>
      </c>
      <c r="K864" s="200">
        <v>-84556.599999999977</v>
      </c>
    </row>
    <row r="865" spans="1:11">
      <c r="A865" s="201" t="s">
        <v>1457</v>
      </c>
      <c r="B865" s="200">
        <v>0</v>
      </c>
      <c r="C865" s="200">
        <v>0</v>
      </c>
      <c r="D865" s="200">
        <v>0</v>
      </c>
      <c r="E865" s="200">
        <v>0</v>
      </c>
      <c r="F865" s="200">
        <v>36598502.35605</v>
      </c>
      <c r="G865" s="200">
        <v>40561499.351810001</v>
      </c>
      <c r="H865" s="200">
        <v>0</v>
      </c>
      <c r="I865" s="200">
        <v>0</v>
      </c>
      <c r="J865" s="200">
        <v>0</v>
      </c>
      <c r="K865" s="200">
        <v>0</v>
      </c>
    </row>
    <row r="866" spans="1:11">
      <c r="A866" s="201" t="s">
        <v>1458</v>
      </c>
      <c r="B866" s="200">
        <v>0</v>
      </c>
      <c r="C866" s="200">
        <v>0</v>
      </c>
      <c r="D866" s="200">
        <v>0</v>
      </c>
      <c r="E866" s="200">
        <v>0</v>
      </c>
      <c r="F866" s="200">
        <v>15525026.4408</v>
      </c>
      <c r="G866" s="200">
        <v>4636388.1499999994</v>
      </c>
      <c r="H866" s="200">
        <v>0</v>
      </c>
      <c r="I866" s="200">
        <v>0</v>
      </c>
      <c r="J866" s="200">
        <v>0</v>
      </c>
      <c r="K866" s="200">
        <v>0</v>
      </c>
    </row>
    <row r="867" spans="1:11">
      <c r="A867" s="201" t="s">
        <v>1459</v>
      </c>
      <c r="B867" s="200">
        <v>240145.198</v>
      </c>
      <c r="C867" s="200">
        <v>284334.717</v>
      </c>
      <c r="D867" s="200">
        <v>372285.50599999999</v>
      </c>
      <c r="E867" s="200">
        <v>428686.701</v>
      </c>
      <c r="F867" s="200">
        <v>410674.81835000002</v>
      </c>
      <c r="G867" s="200">
        <v>633337.29618000006</v>
      </c>
      <c r="H867" s="200">
        <v>1021183.6</v>
      </c>
      <c r="I867" s="200">
        <v>1124374.5</v>
      </c>
      <c r="J867" s="200">
        <v>1023296.4000000001</v>
      </c>
      <c r="K867" s="200">
        <v>-101078.09999999986</v>
      </c>
    </row>
    <row r="868" spans="1:11">
      <c r="A868" s="201" t="s">
        <v>1460</v>
      </c>
      <c r="B868" s="200">
        <v>3618764.4680699999</v>
      </c>
      <c r="C868" s="200">
        <v>3556533.6404299997</v>
      </c>
      <c r="D868" s="200">
        <v>4972885.6426099995</v>
      </c>
      <c r="E868" s="200">
        <v>4551585.4262700006</v>
      </c>
      <c r="F868" s="200">
        <v>3949351.53571</v>
      </c>
      <c r="G868" s="200">
        <v>6457206.1272</v>
      </c>
      <c r="H868" s="200">
        <v>6464632.7999999998</v>
      </c>
      <c r="I868" s="200">
        <v>6541669.9000000004</v>
      </c>
      <c r="J868" s="200">
        <v>4574822.2</v>
      </c>
      <c r="K868" s="200">
        <v>-1966847.7000000002</v>
      </c>
    </row>
    <row r="869" spans="1:11">
      <c r="A869" s="201" t="s">
        <v>1461</v>
      </c>
      <c r="B869" s="200">
        <v>1557408.0020000001</v>
      </c>
      <c r="C869" s="200">
        <v>1756189.25</v>
      </c>
      <c r="D869" s="200">
        <v>1121460.7721600002</v>
      </c>
      <c r="E869" s="200">
        <v>853092.61921000003</v>
      </c>
      <c r="F869" s="200">
        <v>513728.51964000001</v>
      </c>
      <c r="G869" s="200">
        <v>0</v>
      </c>
      <c r="H869" s="200">
        <v>672305.5</v>
      </c>
      <c r="I869" s="200">
        <v>0</v>
      </c>
      <c r="J869" s="200">
        <v>0</v>
      </c>
      <c r="K869" s="200">
        <v>0</v>
      </c>
    </row>
    <row r="870" spans="1:11">
      <c r="A870" s="201" t="s">
        <v>1462</v>
      </c>
      <c r="B870" s="200">
        <v>129386.72900000001</v>
      </c>
      <c r="C870" s="200">
        <v>144372.019</v>
      </c>
      <c r="D870" s="200">
        <v>197450.611</v>
      </c>
      <c r="E870" s="200">
        <v>219002.109</v>
      </c>
      <c r="F870" s="200">
        <v>180153.533</v>
      </c>
      <c r="G870" s="200">
        <v>361774.31439999997</v>
      </c>
      <c r="H870" s="200">
        <v>483224.8</v>
      </c>
      <c r="I870" s="200">
        <v>546993.9</v>
      </c>
      <c r="J870" s="200">
        <v>527169.30000000005</v>
      </c>
      <c r="K870" s="200">
        <v>-19824.599999999977</v>
      </c>
    </row>
    <row r="871" spans="1:11">
      <c r="A871" s="201" t="s">
        <v>1463</v>
      </c>
      <c r="B871" s="200">
        <v>131923.20000000001</v>
      </c>
      <c r="C871" s="200">
        <v>144060.6</v>
      </c>
      <c r="D871" s="200">
        <v>202523.53115</v>
      </c>
      <c r="E871" s="200">
        <v>219002.109</v>
      </c>
      <c r="F871" s="200">
        <v>228369.04147999999</v>
      </c>
      <c r="G871" s="200">
        <v>425481.80622000009</v>
      </c>
      <c r="H871" s="200">
        <v>700176.2</v>
      </c>
      <c r="I871" s="200">
        <v>730015.6</v>
      </c>
      <c r="J871" s="200">
        <v>660692.20000000007</v>
      </c>
      <c r="K871" s="200">
        <v>-69323.399999999907</v>
      </c>
    </row>
    <row r="872" spans="1:11">
      <c r="A872" s="201" t="s">
        <v>1464</v>
      </c>
      <c r="B872" s="200">
        <v>121760.72500000001</v>
      </c>
      <c r="C872" s="200">
        <v>133818.04500000001</v>
      </c>
      <c r="D872" s="200">
        <v>200857.30199000001</v>
      </c>
      <c r="E872" s="200">
        <v>212969.16759999999</v>
      </c>
      <c r="F872" s="200">
        <v>214601.35066</v>
      </c>
      <c r="G872" s="200">
        <v>398814.27674</v>
      </c>
      <c r="H872" s="200">
        <v>630151.19999999995</v>
      </c>
      <c r="I872" s="200">
        <v>659164.5</v>
      </c>
      <c r="J872" s="200">
        <v>574880.4</v>
      </c>
      <c r="K872" s="200">
        <v>-84284.099999999977</v>
      </c>
    </row>
    <row r="873" spans="1:11">
      <c r="A873" s="201" t="s">
        <v>1465</v>
      </c>
      <c r="B873" s="200">
        <v>141021.29999999999</v>
      </c>
      <c r="C873" s="200">
        <v>177058.6</v>
      </c>
      <c r="D873" s="200">
        <v>250216.94500000001</v>
      </c>
      <c r="E873" s="200">
        <v>253243.671</v>
      </c>
      <c r="F873" s="200">
        <v>280691.11651999998</v>
      </c>
      <c r="G873" s="200">
        <v>353386.50750000001</v>
      </c>
      <c r="H873" s="200">
        <v>788672.5</v>
      </c>
      <c r="I873" s="200">
        <v>651059.80000000005</v>
      </c>
      <c r="J873" s="200">
        <v>552472.50000000012</v>
      </c>
      <c r="K873" s="200">
        <v>-98587.29999999993</v>
      </c>
    </row>
    <row r="874" spans="1:11">
      <c r="A874" s="201" t="s">
        <v>1466</v>
      </c>
      <c r="B874" s="200">
        <v>117579.01</v>
      </c>
      <c r="C874" s="200">
        <v>128429.785</v>
      </c>
      <c r="D874" s="200">
        <v>227291.45105999999</v>
      </c>
      <c r="E874" s="200">
        <v>245931.51837000001</v>
      </c>
      <c r="F874" s="200">
        <v>207289.63099000001</v>
      </c>
      <c r="G874" s="200">
        <v>412516.34959</v>
      </c>
      <c r="H874" s="200">
        <v>715054.6</v>
      </c>
      <c r="I874" s="200">
        <v>764359</v>
      </c>
      <c r="J874" s="200">
        <v>716981.7</v>
      </c>
      <c r="K874" s="200">
        <v>-47377.300000000047</v>
      </c>
    </row>
    <row r="875" spans="1:11">
      <c r="A875" s="201" t="s">
        <v>1467</v>
      </c>
      <c r="B875" s="200">
        <v>337288.33199999999</v>
      </c>
      <c r="C875" s="200">
        <v>415652.8</v>
      </c>
      <c r="D875" s="200">
        <v>505127.05755999999</v>
      </c>
      <c r="E875" s="200">
        <v>502701.03</v>
      </c>
      <c r="F875" s="200">
        <v>0</v>
      </c>
      <c r="G875" s="200">
        <v>876861.42357999994</v>
      </c>
      <c r="H875" s="200">
        <v>2224770.4</v>
      </c>
      <c r="I875" s="200">
        <v>1444927.6</v>
      </c>
      <c r="J875" s="200">
        <v>1323204.3999999999</v>
      </c>
      <c r="K875" s="200">
        <v>-121723.20000000019</v>
      </c>
    </row>
    <row r="876" spans="1:11">
      <c r="A876" s="201" t="s">
        <v>1468</v>
      </c>
      <c r="B876" s="200">
        <v>176620.05100000001</v>
      </c>
      <c r="C876" s="200">
        <v>197108.209</v>
      </c>
      <c r="D876" s="200">
        <v>302805.39929999999</v>
      </c>
      <c r="E876" s="200">
        <v>324562.33783999999</v>
      </c>
      <c r="F876" s="200">
        <v>344267.08100000001</v>
      </c>
      <c r="G876" s="200">
        <v>554846.26916999999</v>
      </c>
      <c r="H876" s="200">
        <v>914992.7</v>
      </c>
      <c r="I876" s="200">
        <v>984516.79999999993</v>
      </c>
      <c r="J876" s="200">
        <v>866740.9</v>
      </c>
      <c r="K876" s="200">
        <v>-117775.89999999991</v>
      </c>
    </row>
    <row r="877" spans="1:11">
      <c r="A877" s="201" t="s">
        <v>1469</v>
      </c>
      <c r="B877" s="200">
        <v>172093.09750999999</v>
      </c>
      <c r="C877" s="200">
        <v>201655.62043000001</v>
      </c>
      <c r="D877" s="200">
        <v>312698.364</v>
      </c>
      <c r="E877" s="200">
        <v>333290.07622000005</v>
      </c>
      <c r="F877" s="200">
        <v>311517.76611999999</v>
      </c>
      <c r="G877" s="200">
        <v>588352.92396000004</v>
      </c>
      <c r="H877" s="200">
        <v>907891.3</v>
      </c>
      <c r="I877" s="200">
        <v>967762.29999999993</v>
      </c>
      <c r="J877" s="200">
        <v>873373.9</v>
      </c>
      <c r="K877" s="200">
        <v>-94388.399999999907</v>
      </c>
    </row>
    <row r="878" spans="1:11">
      <c r="A878" s="201" t="s">
        <v>1470</v>
      </c>
      <c r="B878" s="200">
        <v>120156.20699999999</v>
      </c>
      <c r="C878" s="200">
        <v>128832.333</v>
      </c>
      <c r="D878" s="200">
        <v>190684.84299999999</v>
      </c>
      <c r="E878" s="200">
        <v>218266.30160000001</v>
      </c>
      <c r="F878" s="200">
        <v>211231.97844000001</v>
      </c>
      <c r="G878" s="200">
        <v>404385.34206000005</v>
      </c>
      <c r="H878" s="200">
        <v>707793.6</v>
      </c>
      <c r="I878" s="200">
        <v>760425.29999999993</v>
      </c>
      <c r="J878" s="200">
        <v>693602.80000000016</v>
      </c>
      <c r="K878" s="200">
        <v>-66822.499999999767</v>
      </c>
    </row>
    <row r="879" spans="1:11">
      <c r="A879" s="201" t="s">
        <v>1471</v>
      </c>
      <c r="B879" s="200">
        <v>193131.83100000001</v>
      </c>
      <c r="C879" s="200">
        <v>161431.71799999999</v>
      </c>
      <c r="D879" s="200">
        <v>343065.43674999999</v>
      </c>
      <c r="E879" s="200">
        <v>369073.68900000001</v>
      </c>
      <c r="F879" s="200">
        <v>307884.55800000002</v>
      </c>
      <c r="G879" s="200">
        <v>753770.57873000018</v>
      </c>
      <c r="H879" s="200">
        <v>1142546.1000000001</v>
      </c>
      <c r="I879" s="200">
        <v>1688462.2</v>
      </c>
      <c r="J879" s="200">
        <v>1069390.6999999997</v>
      </c>
      <c r="K879" s="200">
        <v>-619071.50000000023</v>
      </c>
    </row>
    <row r="880" spans="1:11">
      <c r="A880" s="201" t="s">
        <v>1472</v>
      </c>
      <c r="B880" s="200">
        <v>208051.15299999999</v>
      </c>
      <c r="C880" s="200">
        <v>259395.492</v>
      </c>
      <c r="D880" s="200">
        <v>317253.55155000003</v>
      </c>
      <c r="E880" s="200">
        <v>364889.23341000004</v>
      </c>
      <c r="F880" s="200">
        <v>331142.03385000001</v>
      </c>
      <c r="G880" s="200">
        <v>666402.19289999991</v>
      </c>
      <c r="H880" s="200">
        <v>1099863.6000000001</v>
      </c>
      <c r="I880" s="200">
        <v>971036.29999999993</v>
      </c>
      <c r="J880" s="200">
        <v>948081.20000000007</v>
      </c>
      <c r="K880" s="200">
        <v>-22955.09999999986</v>
      </c>
    </row>
    <row r="881" spans="1:11">
      <c r="A881" s="201" t="s">
        <v>1473</v>
      </c>
      <c r="B881" s="200">
        <v>190765.66767</v>
      </c>
      <c r="C881" s="200">
        <v>221934.21881999998</v>
      </c>
      <c r="D881" s="200">
        <v>321553.54587000003</v>
      </c>
      <c r="E881" s="200">
        <v>398685.79042000003</v>
      </c>
      <c r="F881" s="200">
        <v>408015.11219000001</v>
      </c>
      <c r="G881" s="200">
        <v>675107.76893000002</v>
      </c>
      <c r="H881" s="200">
        <v>965735.1</v>
      </c>
      <c r="I881" s="200">
        <v>1016545.6</v>
      </c>
      <c r="J881" s="200">
        <v>965073.7</v>
      </c>
      <c r="K881" s="200">
        <v>-51471.900000000023</v>
      </c>
    </row>
    <row r="882" spans="1:11">
      <c r="A882" s="201" t="s">
        <v>1474</v>
      </c>
      <c r="B882" s="200">
        <v>143488.22899999999</v>
      </c>
      <c r="C882" s="200">
        <v>163156.06200000001</v>
      </c>
      <c r="D882" s="200">
        <v>343111.90647000005</v>
      </c>
      <c r="E882" s="200">
        <v>379853.36898000003</v>
      </c>
      <c r="F882" s="200">
        <v>395755.02013000002</v>
      </c>
      <c r="G882" s="200">
        <v>557816.55915999995</v>
      </c>
      <c r="H882" s="200">
        <v>1291813.3999999999</v>
      </c>
      <c r="I882" s="200">
        <v>1127535.7</v>
      </c>
      <c r="J882" s="200">
        <v>991663.89999999991</v>
      </c>
      <c r="K882" s="200">
        <v>-135871.80000000005</v>
      </c>
    </row>
    <row r="883" spans="1:11">
      <c r="A883" s="201" t="s">
        <v>1475</v>
      </c>
      <c r="B883" s="200">
        <v>202484.92300000001</v>
      </c>
      <c r="C883" s="200">
        <v>210183.416</v>
      </c>
      <c r="D883" s="200">
        <v>270968.91911999998</v>
      </c>
      <c r="E883" s="200">
        <v>355854.19272000005</v>
      </c>
      <c r="F883" s="200">
        <v>307324.91281000001</v>
      </c>
      <c r="G883" s="200">
        <v>519100.04843000002</v>
      </c>
      <c r="H883" s="200">
        <v>852633.1</v>
      </c>
      <c r="I883" s="200">
        <v>1112818</v>
      </c>
      <c r="J883" s="200">
        <v>821793.70000000007</v>
      </c>
      <c r="K883" s="200">
        <v>-291024.29999999993</v>
      </c>
    </row>
    <row r="884" spans="1:11">
      <c r="A884" s="201" t="s">
        <v>1476</v>
      </c>
      <c r="B884" s="200">
        <v>98201.349430000002</v>
      </c>
      <c r="C884" s="200">
        <v>100310.96922</v>
      </c>
      <c r="D884" s="200">
        <v>179101.76494999998</v>
      </c>
      <c r="E884" s="200">
        <v>189610.64569</v>
      </c>
      <c r="F884" s="200">
        <v>232468.13099000001</v>
      </c>
      <c r="G884" s="200">
        <v>0</v>
      </c>
      <c r="H884" s="200">
        <v>485673.7</v>
      </c>
      <c r="I884" s="200">
        <v>631866.80000000005</v>
      </c>
      <c r="J884" s="200">
        <v>488840.9</v>
      </c>
      <c r="K884" s="200">
        <v>-143025.90000000002</v>
      </c>
    </row>
    <row r="885" spans="1:11">
      <c r="A885" s="201" t="s">
        <v>1477</v>
      </c>
      <c r="B885" s="200">
        <v>289591.79917000001</v>
      </c>
      <c r="C885" s="200">
        <v>334034.60138999997</v>
      </c>
      <c r="D885" s="200">
        <v>393153.02404000005</v>
      </c>
      <c r="E885" s="200">
        <v>380131.84017000004</v>
      </c>
      <c r="F885" s="200">
        <v>416110.90956</v>
      </c>
      <c r="G885" s="200">
        <v>701922.35695000004</v>
      </c>
      <c r="H885" s="200">
        <v>820253.8</v>
      </c>
      <c r="I885" s="200">
        <v>934109.7</v>
      </c>
      <c r="J885" s="200">
        <v>882400.79999999993</v>
      </c>
      <c r="K885" s="200">
        <v>-51708.900000000023</v>
      </c>
    </row>
    <row r="886" spans="1:11">
      <c r="A886" s="201" t="s">
        <v>1478</v>
      </c>
      <c r="B886" s="200">
        <v>209699.291</v>
      </c>
      <c r="C886" s="200">
        <v>252826.63388000001</v>
      </c>
      <c r="D886" s="200">
        <v>322203.76870999997</v>
      </c>
      <c r="E886" s="200">
        <v>317707.48700000002</v>
      </c>
      <c r="F886" s="200">
        <v>309844.17832999997</v>
      </c>
      <c r="G886" s="200">
        <v>567911.66295999999</v>
      </c>
      <c r="H886" s="200">
        <v>1350191.2</v>
      </c>
      <c r="I886" s="200">
        <v>938647</v>
      </c>
      <c r="J886" s="200">
        <v>847553.60000000009</v>
      </c>
      <c r="K886" s="200">
        <v>-91093.399999999907</v>
      </c>
    </row>
    <row r="887" spans="1:11">
      <c r="A887" s="201" t="s">
        <v>1479</v>
      </c>
      <c r="B887" s="200">
        <v>201964.4705</v>
      </c>
      <c r="C887" s="200">
        <v>232984.13021999999</v>
      </c>
      <c r="D887" s="200">
        <v>272395.74641000002</v>
      </c>
      <c r="E887" s="200">
        <v>282864.97242000001</v>
      </c>
      <c r="F887" s="200">
        <v>317657.86358999996</v>
      </c>
      <c r="G887" s="200">
        <v>630675.18519999995</v>
      </c>
      <c r="H887" s="200">
        <v>1019523.6</v>
      </c>
      <c r="I887" s="200">
        <v>875080.4</v>
      </c>
      <c r="J887" s="200">
        <v>811318.5</v>
      </c>
      <c r="K887" s="200">
        <v>-63761.900000000023</v>
      </c>
    </row>
    <row r="888" spans="1:11">
      <c r="A888" s="201" t="s">
        <v>1480</v>
      </c>
      <c r="B888" s="200">
        <v>26311320.29552</v>
      </c>
      <c r="C888" s="200">
        <v>79365432.14655</v>
      </c>
      <c r="D888" s="200">
        <v>65827877.305260003</v>
      </c>
      <c r="E888" s="200">
        <v>80974894.972410008</v>
      </c>
      <c r="F888" s="200">
        <v>0</v>
      </c>
      <c r="G888" s="200">
        <v>0</v>
      </c>
      <c r="H888" s="200">
        <v>50367424.899999999</v>
      </c>
      <c r="I888" s="200">
        <v>23196525.400000002</v>
      </c>
      <c r="J888" s="200">
        <v>23422308.399999999</v>
      </c>
      <c r="K888" s="200">
        <v>225782.99999999627</v>
      </c>
    </row>
    <row r="889" spans="1:11">
      <c r="A889" s="201" t="s">
        <v>1481</v>
      </c>
      <c r="B889" s="200">
        <v>10117856.901000001</v>
      </c>
      <c r="C889" s="200">
        <v>12126518.857999999</v>
      </c>
      <c r="D889" s="200">
        <v>14655285.878</v>
      </c>
      <c r="E889" s="200">
        <v>16813958.217</v>
      </c>
      <c r="F889" s="200">
        <v>0</v>
      </c>
      <c r="G889" s="200">
        <v>0</v>
      </c>
      <c r="H889" s="200">
        <v>20537680</v>
      </c>
      <c r="I889" s="200">
        <v>80829800</v>
      </c>
      <c r="J889" s="200">
        <v>64902500</v>
      </c>
      <c r="K889" s="200">
        <v>-15927300</v>
      </c>
    </row>
    <row r="890" spans="1:11">
      <c r="A890" s="201" t="s">
        <v>1482</v>
      </c>
      <c r="B890" s="200">
        <v>0</v>
      </c>
      <c r="C890" s="200">
        <v>0</v>
      </c>
      <c r="D890" s="200">
        <v>0</v>
      </c>
      <c r="E890" s="200">
        <v>0</v>
      </c>
      <c r="F890" s="200">
        <v>510684.36572</v>
      </c>
      <c r="G890" s="200">
        <v>0</v>
      </c>
      <c r="H890" s="200">
        <v>0</v>
      </c>
      <c r="I890" s="200">
        <v>0</v>
      </c>
      <c r="J890" s="200">
        <v>0</v>
      </c>
      <c r="K890" s="200">
        <v>0</v>
      </c>
    </row>
    <row r="891" spans="1:11">
      <c r="A891" s="201" t="s">
        <v>1483</v>
      </c>
      <c r="B891" s="200">
        <v>319240.43536</v>
      </c>
      <c r="C891" s="200">
        <v>343218.02919999999</v>
      </c>
      <c r="D891" s="200">
        <v>337055.74296</v>
      </c>
      <c r="E891" s="200">
        <v>285756.50173000002</v>
      </c>
      <c r="F891" s="200">
        <v>374437.39824000001</v>
      </c>
      <c r="G891" s="200">
        <v>435765.75030999997</v>
      </c>
      <c r="H891" s="200">
        <v>701886.6</v>
      </c>
      <c r="I891" s="200">
        <v>716468.3</v>
      </c>
      <c r="J891" s="200">
        <v>664289.30000000005</v>
      </c>
      <c r="K891" s="200">
        <v>-52179</v>
      </c>
    </row>
    <row r="892" spans="1:11">
      <c r="A892" s="201" t="s">
        <v>1484</v>
      </c>
      <c r="B892" s="200">
        <v>830159.23400000005</v>
      </c>
      <c r="C892" s="200">
        <v>943393.24300000002</v>
      </c>
      <c r="D892" s="200">
        <v>1162125.9797499999</v>
      </c>
      <c r="E892" s="200">
        <v>1053095.46001</v>
      </c>
      <c r="F892" s="200">
        <v>1184078.5933099999</v>
      </c>
      <c r="G892" s="200">
        <v>1635520.1188399999</v>
      </c>
      <c r="H892" s="200">
        <v>1944767.4</v>
      </c>
      <c r="I892" s="200">
        <v>2684480.5999999996</v>
      </c>
      <c r="J892" s="200">
        <v>2567122.4</v>
      </c>
      <c r="K892" s="200">
        <v>-117358.19999999972</v>
      </c>
    </row>
    <row r="893" spans="1:11">
      <c r="A893" s="201" t="s">
        <v>1485</v>
      </c>
      <c r="B893" s="200">
        <v>111157.579</v>
      </c>
      <c r="C893" s="200">
        <v>125620.50599999999</v>
      </c>
      <c r="D893" s="200">
        <v>174784.55278999999</v>
      </c>
      <c r="E893" s="200">
        <v>183205.807</v>
      </c>
      <c r="F893" s="200">
        <v>174961.16413999998</v>
      </c>
      <c r="G893" s="200">
        <v>295176.31705000001</v>
      </c>
      <c r="H893" s="200">
        <v>468162.9</v>
      </c>
      <c r="I893" s="200">
        <v>515977.7</v>
      </c>
      <c r="J893" s="200">
        <v>478913.39999999997</v>
      </c>
      <c r="K893" s="200">
        <v>-37064.300000000047</v>
      </c>
    </row>
    <row r="894" spans="1:11">
      <c r="A894" s="201" t="s">
        <v>1486</v>
      </c>
      <c r="B894" s="200">
        <v>197129.44728999998</v>
      </c>
      <c r="C894" s="200">
        <v>5944444.5014499994</v>
      </c>
      <c r="D894" s="200">
        <v>3490032.6578800003</v>
      </c>
      <c r="E894" s="200">
        <v>0</v>
      </c>
      <c r="F894" s="200">
        <v>0</v>
      </c>
      <c r="G894" s="200">
        <v>15440796.60434</v>
      </c>
      <c r="H894" s="200">
        <v>0</v>
      </c>
      <c r="I894" s="200">
        <v>0</v>
      </c>
      <c r="J894" s="200">
        <v>0</v>
      </c>
      <c r="K894" s="200">
        <v>0</v>
      </c>
    </row>
    <row r="895" spans="1:11">
      <c r="A895" s="201" t="s">
        <v>1487</v>
      </c>
      <c r="B895" s="200">
        <v>154182.13119999997</v>
      </c>
      <c r="C895" s="200">
        <v>134176.77801000001</v>
      </c>
      <c r="D895" s="200">
        <v>154744.76642</v>
      </c>
      <c r="E895" s="200">
        <v>174608.25128999999</v>
      </c>
      <c r="F895" s="200">
        <v>141662.46486000001</v>
      </c>
      <c r="G895" s="200">
        <v>251413.37884999998</v>
      </c>
      <c r="H895" s="200">
        <v>1178179.6000000001</v>
      </c>
      <c r="I895" s="200">
        <v>448319</v>
      </c>
      <c r="J895" s="200">
        <v>389853.2</v>
      </c>
      <c r="K895" s="200">
        <v>-58465.799999999988</v>
      </c>
    </row>
    <row r="896" spans="1:11">
      <c r="A896" s="201" t="s">
        <v>1488</v>
      </c>
      <c r="B896" s="200">
        <v>135788.04759</v>
      </c>
      <c r="C896" s="200">
        <v>147987.47328000001</v>
      </c>
      <c r="D896" s="200">
        <v>167295.3922</v>
      </c>
      <c r="E896" s="200">
        <v>163601.24541</v>
      </c>
      <c r="F896" s="200">
        <v>162632.1925</v>
      </c>
      <c r="G896" s="200">
        <v>278544.87987</v>
      </c>
      <c r="H896" s="200">
        <v>388445.2</v>
      </c>
      <c r="I896" s="200">
        <v>407362.1</v>
      </c>
      <c r="J896" s="200">
        <v>363384.39999999997</v>
      </c>
      <c r="K896" s="200">
        <v>-43977.700000000012</v>
      </c>
    </row>
    <row r="897" spans="1:11">
      <c r="A897" s="201" t="s">
        <v>1489</v>
      </c>
      <c r="B897" s="200">
        <v>111406.94500000001</v>
      </c>
      <c r="C897" s="200">
        <v>148854.655</v>
      </c>
      <c r="D897" s="200">
        <v>167174.04394</v>
      </c>
      <c r="E897" s="200">
        <v>138659.61416</v>
      </c>
      <c r="F897" s="200">
        <v>142109.29149999999</v>
      </c>
      <c r="G897" s="200">
        <v>235594.64687999999</v>
      </c>
      <c r="H897" s="200">
        <v>773831.2</v>
      </c>
      <c r="I897" s="200">
        <v>422615.2</v>
      </c>
      <c r="J897" s="200">
        <v>394785.7</v>
      </c>
      <c r="K897" s="200">
        <v>-27829.5</v>
      </c>
    </row>
    <row r="898" spans="1:11">
      <c r="A898" s="201" t="s">
        <v>1490</v>
      </c>
      <c r="B898" s="200">
        <v>102942.48</v>
      </c>
      <c r="C898" s="200">
        <v>113387.34162000001</v>
      </c>
      <c r="D898" s="200">
        <v>137288.035</v>
      </c>
      <c r="E898" s="200">
        <v>144287.18700000001</v>
      </c>
      <c r="F898" s="200">
        <v>121635.25971</v>
      </c>
      <c r="G898" s="200">
        <v>205760.82696000001</v>
      </c>
      <c r="H898" s="200">
        <v>351372.4</v>
      </c>
      <c r="I898" s="200">
        <v>313531.59999999998</v>
      </c>
      <c r="J898" s="200">
        <v>287218.59999999998</v>
      </c>
      <c r="K898" s="200">
        <v>-26313</v>
      </c>
    </row>
    <row r="899" spans="1:11">
      <c r="A899" s="201" t="s">
        <v>1491</v>
      </c>
      <c r="B899" s="200">
        <v>107234.2</v>
      </c>
      <c r="C899" s="200">
        <v>119624.80899999999</v>
      </c>
      <c r="D899" s="200">
        <v>156480.6</v>
      </c>
      <c r="E899" s="200">
        <v>148776.1</v>
      </c>
      <c r="F899" s="200">
        <v>148522.79999999999</v>
      </c>
      <c r="G899" s="200">
        <v>205317.45663</v>
      </c>
      <c r="H899" s="200">
        <v>404028.8</v>
      </c>
      <c r="I899" s="200">
        <v>406876.4</v>
      </c>
      <c r="J899" s="200">
        <v>351626.40000000008</v>
      </c>
      <c r="K899" s="200">
        <v>-55249.999999999942</v>
      </c>
    </row>
    <row r="900" spans="1:11">
      <c r="A900" s="201" t="s">
        <v>1492</v>
      </c>
      <c r="B900" s="200">
        <v>96517.4</v>
      </c>
      <c r="C900" s="200">
        <v>108480.811</v>
      </c>
      <c r="D900" s="200">
        <v>157234.52927</v>
      </c>
      <c r="E900" s="200">
        <v>128739.9532</v>
      </c>
      <c r="F900" s="200">
        <v>120183.57799999999</v>
      </c>
      <c r="G900" s="200">
        <v>191625.50513000001</v>
      </c>
      <c r="H900" s="200">
        <v>438911.9</v>
      </c>
      <c r="I900" s="200">
        <v>396135.6</v>
      </c>
      <c r="J900" s="200">
        <v>355749.49999999994</v>
      </c>
      <c r="K900" s="200">
        <v>-40386.100000000035</v>
      </c>
    </row>
    <row r="901" spans="1:11">
      <c r="A901" s="201" t="s">
        <v>1493</v>
      </c>
      <c r="B901" s="200">
        <v>0</v>
      </c>
      <c r="C901" s="200">
        <v>0</v>
      </c>
      <c r="D901" s="200">
        <v>0</v>
      </c>
      <c r="E901" s="200">
        <v>0</v>
      </c>
      <c r="F901" s="200">
        <v>0</v>
      </c>
      <c r="G901" s="200">
        <v>212049.03228000001</v>
      </c>
      <c r="H901" s="200">
        <v>0</v>
      </c>
      <c r="I901" s="200">
        <v>0</v>
      </c>
      <c r="J901" s="200">
        <v>0</v>
      </c>
      <c r="K901" s="200">
        <v>0</v>
      </c>
    </row>
    <row r="902" spans="1:11">
      <c r="A902" s="201" t="s">
        <v>1494</v>
      </c>
      <c r="B902" s="200">
        <v>0</v>
      </c>
      <c r="C902" s="200">
        <v>0</v>
      </c>
      <c r="D902" s="200">
        <v>0</v>
      </c>
      <c r="E902" s="200">
        <v>0</v>
      </c>
      <c r="F902" s="200">
        <v>0</v>
      </c>
      <c r="G902" s="200">
        <v>268193.44661000004</v>
      </c>
      <c r="H902" s="200">
        <v>0</v>
      </c>
      <c r="I902" s="200">
        <v>0</v>
      </c>
      <c r="J902" s="200">
        <v>0</v>
      </c>
      <c r="K902" s="200">
        <v>0</v>
      </c>
    </row>
    <row r="903" spans="1:11">
      <c r="A903" s="201" t="s">
        <v>1495</v>
      </c>
      <c r="B903" s="200">
        <v>0</v>
      </c>
      <c r="C903" s="200">
        <v>0</v>
      </c>
      <c r="D903" s="200">
        <v>0</v>
      </c>
      <c r="E903" s="200">
        <v>0</v>
      </c>
      <c r="F903" s="200">
        <v>0</v>
      </c>
      <c r="G903" s="200">
        <v>229956.29400000002</v>
      </c>
      <c r="H903" s="200">
        <v>0</v>
      </c>
      <c r="I903" s="200">
        <v>0</v>
      </c>
      <c r="J903" s="200">
        <v>0</v>
      </c>
      <c r="K903" s="200">
        <v>0</v>
      </c>
    </row>
    <row r="904" spans="1:11">
      <c r="A904" s="201" t="s">
        <v>1496</v>
      </c>
      <c r="B904" s="200">
        <v>64010.101280000003</v>
      </c>
      <c r="C904" s="200">
        <v>73698.696590000007</v>
      </c>
      <c r="D904" s="200">
        <v>102544.66007</v>
      </c>
      <c r="E904" s="200">
        <v>92055.17568</v>
      </c>
      <c r="F904" s="200">
        <v>91505.203389999995</v>
      </c>
      <c r="G904" s="200">
        <v>165139.64999000001</v>
      </c>
      <c r="H904" s="200">
        <v>449783.7</v>
      </c>
      <c r="I904" s="200">
        <v>404571.3</v>
      </c>
      <c r="J904" s="200">
        <v>379405.5</v>
      </c>
      <c r="K904" s="200">
        <v>-25165.799999999988</v>
      </c>
    </row>
    <row r="905" spans="1:11">
      <c r="A905" s="201" t="s">
        <v>1497</v>
      </c>
      <c r="B905" s="200">
        <v>0</v>
      </c>
      <c r="C905" s="200">
        <v>0</v>
      </c>
      <c r="D905" s="200">
        <v>0</v>
      </c>
      <c r="E905" s="200">
        <v>0</v>
      </c>
      <c r="F905" s="200">
        <v>0</v>
      </c>
      <c r="G905" s="200">
        <v>299642.99229999998</v>
      </c>
      <c r="H905" s="200">
        <v>0</v>
      </c>
      <c r="I905" s="200">
        <v>0</v>
      </c>
      <c r="J905" s="200">
        <v>0</v>
      </c>
      <c r="K905" s="200">
        <v>0</v>
      </c>
    </row>
    <row r="906" spans="1:11">
      <c r="A906" s="201" t="s">
        <v>1498</v>
      </c>
      <c r="B906" s="200">
        <v>69115.388430000006</v>
      </c>
      <c r="C906" s="200">
        <v>81687.329959999988</v>
      </c>
      <c r="D906" s="200">
        <v>111472.76594</v>
      </c>
      <c r="E906" s="200">
        <v>110322.19246999999</v>
      </c>
      <c r="F906" s="200">
        <v>109978.83027999999</v>
      </c>
      <c r="G906" s="200">
        <v>233371.35178</v>
      </c>
      <c r="H906" s="200">
        <v>263654.59999999998</v>
      </c>
      <c r="I906" s="200">
        <v>258131</v>
      </c>
      <c r="J906" s="200">
        <v>258948.1</v>
      </c>
      <c r="K906" s="200">
        <v>817.10000000000582</v>
      </c>
    </row>
    <row r="907" spans="1:11">
      <c r="A907" s="201" t="s">
        <v>1499</v>
      </c>
      <c r="B907" s="200">
        <v>0</v>
      </c>
      <c r="C907" s="200">
        <v>0</v>
      </c>
      <c r="D907" s="200">
        <v>0</v>
      </c>
      <c r="E907" s="200">
        <v>0</v>
      </c>
      <c r="F907" s="200">
        <v>0</v>
      </c>
      <c r="G907" s="200">
        <v>241007.34499999997</v>
      </c>
      <c r="H907" s="200">
        <v>0</v>
      </c>
      <c r="I907" s="200">
        <v>0</v>
      </c>
      <c r="J907" s="200">
        <v>0</v>
      </c>
      <c r="K907" s="200">
        <v>0</v>
      </c>
    </row>
    <row r="908" spans="1:11">
      <c r="A908" s="201" t="s">
        <v>1500</v>
      </c>
      <c r="B908" s="200">
        <v>86446.69</v>
      </c>
      <c r="C908" s="200">
        <v>101214.39999999999</v>
      </c>
      <c r="D908" s="200">
        <v>137832.25665</v>
      </c>
      <c r="E908" s="200">
        <v>131541.57199999999</v>
      </c>
      <c r="F908" s="200">
        <v>141338.32324</v>
      </c>
      <c r="G908" s="200">
        <v>234870.04517</v>
      </c>
      <c r="H908" s="200">
        <v>373011.8</v>
      </c>
      <c r="I908" s="200">
        <v>398441.8</v>
      </c>
      <c r="J908" s="200">
        <v>356032.7</v>
      </c>
      <c r="K908" s="200">
        <v>-42409.099999999977</v>
      </c>
    </row>
    <row r="909" spans="1:11">
      <c r="A909" s="201" t="s">
        <v>1501</v>
      </c>
      <c r="B909" s="200">
        <v>0</v>
      </c>
      <c r="C909" s="200">
        <v>0</v>
      </c>
      <c r="D909" s="200">
        <v>0</v>
      </c>
      <c r="E909" s="200">
        <v>0</v>
      </c>
      <c r="F909" s="200">
        <v>0</v>
      </c>
      <c r="G909" s="200">
        <v>369781.30241</v>
      </c>
      <c r="H909" s="200">
        <v>0</v>
      </c>
      <c r="I909" s="200">
        <v>0</v>
      </c>
      <c r="J909" s="200">
        <v>0</v>
      </c>
      <c r="K909" s="200">
        <v>0</v>
      </c>
    </row>
    <row r="910" spans="1:11">
      <c r="A910" s="201" t="s">
        <v>1502</v>
      </c>
      <c r="B910" s="200">
        <v>243497.78146</v>
      </c>
      <c r="C910" s="200">
        <v>254151.88975</v>
      </c>
      <c r="D910" s="200">
        <v>380116.39500999998</v>
      </c>
      <c r="E910" s="200">
        <v>387549.63652999996</v>
      </c>
      <c r="F910" s="200">
        <v>390971.86843999999</v>
      </c>
      <c r="G910" s="200">
        <v>778573.47536000004</v>
      </c>
      <c r="H910" s="200">
        <v>1261767.8</v>
      </c>
      <c r="I910" s="200">
        <v>1355669.8</v>
      </c>
      <c r="J910" s="200">
        <v>1031756.6000000002</v>
      </c>
      <c r="K910" s="200">
        <v>-323913.19999999984</v>
      </c>
    </row>
    <row r="911" spans="1:11">
      <c r="A911" s="201" t="s">
        <v>1503</v>
      </c>
      <c r="B911" s="200">
        <v>35681.684939999999</v>
      </c>
      <c r="C911" s="200">
        <v>0</v>
      </c>
      <c r="D911" s="200">
        <v>0</v>
      </c>
      <c r="E911" s="200">
        <v>0</v>
      </c>
      <c r="F911" s="200">
        <v>0</v>
      </c>
      <c r="G911" s="200">
        <v>0</v>
      </c>
      <c r="H911" s="200">
        <v>0</v>
      </c>
      <c r="I911" s="200">
        <v>0</v>
      </c>
      <c r="J911" s="200">
        <v>0</v>
      </c>
      <c r="K911" s="200">
        <v>0</v>
      </c>
    </row>
    <row r="912" spans="1:11">
      <c r="A912" s="201" t="s">
        <v>1504</v>
      </c>
      <c r="B912" s="200">
        <v>5678892.6176499994</v>
      </c>
      <c r="C912" s="200">
        <v>0</v>
      </c>
      <c r="D912" s="200">
        <v>0</v>
      </c>
      <c r="E912" s="200">
        <v>0</v>
      </c>
      <c r="F912" s="200">
        <v>0</v>
      </c>
      <c r="G912" s="200">
        <v>0</v>
      </c>
      <c r="H912" s="200">
        <v>0</v>
      </c>
      <c r="I912" s="200">
        <v>0</v>
      </c>
      <c r="J912" s="200">
        <v>0</v>
      </c>
      <c r="K912" s="200">
        <v>0</v>
      </c>
    </row>
    <row r="913" spans="1:11">
      <c r="A913" s="201" t="s">
        <v>1505</v>
      </c>
      <c r="B913" s="200">
        <v>66077.476790000001</v>
      </c>
      <c r="C913" s="200">
        <v>0</v>
      </c>
      <c r="D913" s="200">
        <v>0</v>
      </c>
      <c r="E913" s="200">
        <v>0</v>
      </c>
      <c r="F913" s="200">
        <v>0</v>
      </c>
      <c r="G913" s="200">
        <v>0</v>
      </c>
      <c r="H913" s="200">
        <v>0</v>
      </c>
      <c r="I913" s="200">
        <v>0</v>
      </c>
      <c r="J913" s="200">
        <v>0</v>
      </c>
      <c r="K913" s="200">
        <v>0</v>
      </c>
    </row>
    <row r="914" spans="1:11">
      <c r="A914" s="201" t="s">
        <v>1506</v>
      </c>
      <c r="B914" s="200">
        <v>85149.3</v>
      </c>
      <c r="C914" s="200">
        <v>0</v>
      </c>
      <c r="D914" s="200">
        <v>0</v>
      </c>
      <c r="E914" s="200">
        <v>0</v>
      </c>
      <c r="F914" s="200">
        <v>0</v>
      </c>
      <c r="G914" s="200">
        <v>0</v>
      </c>
      <c r="H914" s="200">
        <v>0</v>
      </c>
      <c r="I914" s="200">
        <v>0</v>
      </c>
      <c r="J914" s="200">
        <v>0</v>
      </c>
      <c r="K914" s="200">
        <v>0</v>
      </c>
    </row>
    <row r="915" spans="1:11">
      <c r="A915" s="201" t="s">
        <v>1507</v>
      </c>
      <c r="B915" s="200">
        <v>1175571.0867600001</v>
      </c>
      <c r="C915" s="200">
        <v>1280550.656</v>
      </c>
      <c r="D915" s="200">
        <v>1761167.0694600001</v>
      </c>
      <c r="E915" s="200">
        <v>1570833.3198599999</v>
      </c>
      <c r="F915" s="200">
        <v>1673111.7749000001</v>
      </c>
      <c r="G915" s="200">
        <v>282951.59899999999</v>
      </c>
      <c r="H915" s="200">
        <v>3356616.5</v>
      </c>
      <c r="I915" s="200">
        <v>3689164.4</v>
      </c>
      <c r="J915" s="200">
        <v>3466499.7</v>
      </c>
      <c r="K915" s="200">
        <v>-222664.69999999972</v>
      </c>
    </row>
    <row r="916" spans="1:11">
      <c r="A916" s="201" t="s">
        <v>1508</v>
      </c>
      <c r="B916" s="200">
        <v>130040.00599999999</v>
      </c>
      <c r="C916" s="200">
        <v>133835.80600000001</v>
      </c>
      <c r="D916" s="200">
        <v>141398.76619999998</v>
      </c>
      <c r="E916" s="200">
        <v>164083.63600999999</v>
      </c>
      <c r="F916" s="200">
        <v>106841.91278</v>
      </c>
      <c r="G916" s="200">
        <v>0</v>
      </c>
      <c r="H916" s="200">
        <v>353187.4</v>
      </c>
      <c r="I916" s="200">
        <v>419664.4</v>
      </c>
      <c r="J916" s="200">
        <v>382958.4</v>
      </c>
      <c r="K916" s="200">
        <v>-36706</v>
      </c>
    </row>
    <row r="917" spans="1:11">
      <c r="A917" s="201" t="s">
        <v>1509</v>
      </c>
      <c r="B917" s="200">
        <v>116150.25900000001</v>
      </c>
      <c r="C917" s="200">
        <v>148815.94899999999</v>
      </c>
      <c r="D917" s="200">
        <v>136642.50881999999</v>
      </c>
      <c r="E917" s="200">
        <v>122125.22154000001</v>
      </c>
      <c r="F917" s="200">
        <v>142776.82124000002</v>
      </c>
      <c r="G917" s="200">
        <v>224457.06752000001</v>
      </c>
      <c r="H917" s="200">
        <v>352816.9</v>
      </c>
      <c r="I917" s="200">
        <v>407115.5</v>
      </c>
      <c r="J917" s="200">
        <v>379117.8</v>
      </c>
      <c r="K917" s="200">
        <v>-27997.700000000012</v>
      </c>
    </row>
    <row r="918" spans="1:11">
      <c r="A918" s="201" t="s">
        <v>1510</v>
      </c>
      <c r="B918" s="200">
        <v>152829.11600000001</v>
      </c>
      <c r="C918" s="200">
        <v>157107</v>
      </c>
      <c r="D918" s="200">
        <v>230915.87978999998</v>
      </c>
      <c r="E918" s="200">
        <v>242812.85093000002</v>
      </c>
      <c r="F918" s="200">
        <v>224874.579</v>
      </c>
      <c r="G918" s="200">
        <v>0</v>
      </c>
      <c r="H918" s="200">
        <v>547873.19999999995</v>
      </c>
      <c r="I918" s="200">
        <v>601747.20000000007</v>
      </c>
      <c r="J918" s="200">
        <v>528455.69999999995</v>
      </c>
      <c r="K918" s="200">
        <v>-73291.500000000116</v>
      </c>
    </row>
    <row r="919" spans="1:11">
      <c r="A919" s="201" t="s">
        <v>1511</v>
      </c>
      <c r="B919" s="200">
        <v>132799.28631</v>
      </c>
      <c r="C919" s="200">
        <v>166510.671</v>
      </c>
      <c r="D919" s="200">
        <v>132293.22688</v>
      </c>
      <c r="E919" s="200">
        <v>131983.73870000002</v>
      </c>
      <c r="F919" s="200">
        <v>132685.82604000001</v>
      </c>
      <c r="G919" s="200">
        <v>230835.51952000003</v>
      </c>
      <c r="H919" s="200">
        <v>370600.8</v>
      </c>
      <c r="I919" s="200">
        <v>422898.8</v>
      </c>
      <c r="J919" s="200">
        <v>388231.69999999995</v>
      </c>
      <c r="K919" s="200">
        <v>-34667.100000000035</v>
      </c>
    </row>
    <row r="920" spans="1:11">
      <c r="A920" s="201" t="s">
        <v>1512</v>
      </c>
      <c r="B920" s="200">
        <v>144347.52799999999</v>
      </c>
      <c r="C920" s="200">
        <v>160839.63500000001</v>
      </c>
      <c r="D920" s="200">
        <v>159362.78718000001</v>
      </c>
      <c r="E920" s="200">
        <v>179336.42028999998</v>
      </c>
      <c r="F920" s="200">
        <v>130976.35309999999</v>
      </c>
      <c r="G920" s="200">
        <v>245081.17554</v>
      </c>
      <c r="H920" s="200">
        <v>348268.5</v>
      </c>
      <c r="I920" s="200">
        <v>436543.3</v>
      </c>
      <c r="J920" s="200">
        <v>379126.89999999997</v>
      </c>
      <c r="K920" s="200">
        <v>-57416.400000000023</v>
      </c>
    </row>
    <row r="921" spans="1:11">
      <c r="A921" s="201" t="s">
        <v>1513</v>
      </c>
      <c r="B921" s="200">
        <v>173475.1</v>
      </c>
      <c r="C921" s="200">
        <v>178653.94833000001</v>
      </c>
      <c r="D921" s="200">
        <v>136205.42121</v>
      </c>
      <c r="E921" s="200">
        <v>154058.90246000001</v>
      </c>
      <c r="F921" s="200">
        <v>160822.62921000001</v>
      </c>
      <c r="G921" s="200">
        <v>243011.53241999997</v>
      </c>
      <c r="H921" s="200">
        <v>333904.7</v>
      </c>
      <c r="I921" s="200">
        <v>374404.5</v>
      </c>
      <c r="J921" s="200">
        <v>340972.79999999999</v>
      </c>
      <c r="K921" s="200">
        <v>-33431.700000000012</v>
      </c>
    </row>
    <row r="922" spans="1:11">
      <c r="A922" s="201" t="s">
        <v>1514</v>
      </c>
      <c r="B922" s="200">
        <v>147480.70286000002</v>
      </c>
      <c r="C922" s="200">
        <v>154258.65938</v>
      </c>
      <c r="D922" s="200">
        <v>180197.01922999998</v>
      </c>
      <c r="E922" s="200">
        <v>179709.65158000001</v>
      </c>
      <c r="F922" s="200">
        <v>184626.65558000002</v>
      </c>
      <c r="G922" s="200">
        <v>0</v>
      </c>
      <c r="H922" s="200">
        <v>414091</v>
      </c>
      <c r="I922" s="200">
        <v>422229.6</v>
      </c>
      <c r="J922" s="200">
        <v>395580.1</v>
      </c>
      <c r="K922" s="200">
        <v>-26649.5</v>
      </c>
    </row>
    <row r="923" spans="1:11">
      <c r="A923" s="201" t="s">
        <v>1515</v>
      </c>
      <c r="B923" s="200">
        <v>133991.68599999999</v>
      </c>
      <c r="C923" s="200">
        <v>122415.505</v>
      </c>
      <c r="D923" s="200">
        <v>149607.86129</v>
      </c>
      <c r="E923" s="200">
        <v>155436.77875999999</v>
      </c>
      <c r="F923" s="200">
        <v>125991.501</v>
      </c>
      <c r="G923" s="200">
        <v>240591.02291</v>
      </c>
      <c r="H923" s="200">
        <v>376679.3</v>
      </c>
      <c r="I923" s="200">
        <v>457206.6</v>
      </c>
      <c r="J923" s="200">
        <v>430020.39999999997</v>
      </c>
      <c r="K923" s="200">
        <v>-27186.200000000012</v>
      </c>
    </row>
    <row r="924" spans="1:11">
      <c r="A924" s="201" t="s">
        <v>1516</v>
      </c>
      <c r="B924" s="200">
        <v>139649.61775999999</v>
      </c>
      <c r="C924" s="200">
        <v>160347.019</v>
      </c>
      <c r="D924" s="200">
        <v>181872.49974</v>
      </c>
      <c r="E924" s="200">
        <v>175761.769</v>
      </c>
      <c r="F924" s="200">
        <v>168306.889</v>
      </c>
      <c r="G924" s="200">
        <v>70665.217723011971</v>
      </c>
      <c r="H924" s="200">
        <v>429002.6</v>
      </c>
      <c r="I924" s="200">
        <v>486749.5</v>
      </c>
      <c r="J924" s="200">
        <v>451092.4</v>
      </c>
      <c r="K924" s="200">
        <v>-35657.099999999977</v>
      </c>
    </row>
    <row r="925" spans="1:11">
      <c r="A925" s="201" t="s">
        <v>1517</v>
      </c>
      <c r="B925" s="200">
        <v>122244.1</v>
      </c>
      <c r="C925" s="200">
        <v>132476.81</v>
      </c>
      <c r="D925" s="200">
        <v>158070.658</v>
      </c>
      <c r="E925" s="200">
        <v>179891.82431</v>
      </c>
      <c r="F925" s="200">
        <v>122918.76944</v>
      </c>
      <c r="G925" s="200">
        <v>0</v>
      </c>
      <c r="H925" s="200">
        <v>683032.5</v>
      </c>
      <c r="I925" s="200">
        <v>377651.9</v>
      </c>
      <c r="J925" s="200">
        <v>357107.50000000006</v>
      </c>
      <c r="K925" s="200">
        <v>-20544.399999999965</v>
      </c>
    </row>
    <row r="926" spans="1:11">
      <c r="A926" s="201" t="s">
        <v>1518</v>
      </c>
      <c r="B926" s="200">
        <v>110837.19259000001</v>
      </c>
      <c r="C926" s="200">
        <v>121467.09418</v>
      </c>
      <c r="D926" s="200">
        <v>134069.80155</v>
      </c>
      <c r="E926" s="200">
        <v>140661.59905000002</v>
      </c>
      <c r="F926" s="200">
        <v>184026.101</v>
      </c>
      <c r="G926" s="200">
        <v>0</v>
      </c>
      <c r="H926" s="200">
        <v>407224.8</v>
      </c>
      <c r="I926" s="200">
        <v>459815.3</v>
      </c>
      <c r="J926" s="200">
        <v>429113.8</v>
      </c>
      <c r="K926" s="200">
        <v>-30701.5</v>
      </c>
    </row>
    <row r="927" spans="1:11">
      <c r="A927" s="201" t="s">
        <v>1519</v>
      </c>
      <c r="B927" s="200">
        <v>796382.46140000003</v>
      </c>
      <c r="C927" s="200">
        <v>0</v>
      </c>
      <c r="D927" s="200">
        <v>0</v>
      </c>
      <c r="E927" s="200">
        <v>0</v>
      </c>
      <c r="F927" s="200">
        <v>0</v>
      </c>
      <c r="G927" s="200">
        <v>0</v>
      </c>
      <c r="H927" s="200">
        <v>0</v>
      </c>
      <c r="I927" s="200">
        <v>0</v>
      </c>
      <c r="J927" s="200">
        <v>0</v>
      </c>
      <c r="K927" s="200">
        <v>0</v>
      </c>
    </row>
    <row r="928" spans="1:11">
      <c r="A928" s="201" t="s">
        <v>1520</v>
      </c>
      <c r="B928" s="200">
        <v>2263409.483</v>
      </c>
      <c r="C928" s="200">
        <v>0</v>
      </c>
      <c r="D928" s="200">
        <v>0</v>
      </c>
      <c r="E928" s="200">
        <v>0</v>
      </c>
      <c r="F928" s="200">
        <v>0</v>
      </c>
      <c r="G928" s="200">
        <v>0</v>
      </c>
      <c r="H928" s="200">
        <v>0</v>
      </c>
      <c r="I928" s="200">
        <v>0</v>
      </c>
      <c r="J928" s="200">
        <v>0</v>
      </c>
      <c r="K928" s="200">
        <v>0</v>
      </c>
    </row>
    <row r="929" spans="1:11">
      <c r="A929" s="201" t="s">
        <v>1521</v>
      </c>
      <c r="B929" s="200">
        <v>2098791.4767999998</v>
      </c>
      <c r="C929" s="200">
        <v>0</v>
      </c>
      <c r="D929" s="200">
        <v>0</v>
      </c>
      <c r="E929" s="200">
        <v>0</v>
      </c>
      <c r="F929" s="200">
        <v>0</v>
      </c>
      <c r="G929" s="200">
        <v>0</v>
      </c>
      <c r="H929" s="200">
        <v>0</v>
      </c>
      <c r="I929" s="200">
        <v>0</v>
      </c>
      <c r="J929" s="200">
        <v>0</v>
      </c>
      <c r="K929" s="200">
        <v>0</v>
      </c>
    </row>
    <row r="930" spans="1:11">
      <c r="A930" s="201" t="s">
        <v>1522</v>
      </c>
      <c r="B930" s="200">
        <v>1200919.12261</v>
      </c>
      <c r="C930" s="200">
        <v>0</v>
      </c>
      <c r="D930" s="200">
        <v>0</v>
      </c>
      <c r="E930" s="200">
        <v>0</v>
      </c>
      <c r="F930" s="200">
        <v>0</v>
      </c>
      <c r="G930" s="200">
        <v>0</v>
      </c>
      <c r="H930" s="200">
        <v>0</v>
      </c>
      <c r="I930" s="200">
        <v>0</v>
      </c>
      <c r="J930" s="200">
        <v>0</v>
      </c>
      <c r="K930" s="200">
        <v>0</v>
      </c>
    </row>
    <row r="931" spans="1:11">
      <c r="A931" s="201" t="s">
        <v>1523</v>
      </c>
      <c r="B931" s="200">
        <v>0</v>
      </c>
      <c r="C931" s="200">
        <v>0</v>
      </c>
      <c r="D931" s="200">
        <v>0</v>
      </c>
      <c r="E931" s="200">
        <v>474396.16657</v>
      </c>
      <c r="F931" s="200">
        <v>486432.92619999999</v>
      </c>
      <c r="G931" s="200">
        <v>0</v>
      </c>
      <c r="H931" s="200">
        <v>909394.3</v>
      </c>
      <c r="I931" s="200">
        <v>1055502</v>
      </c>
      <c r="J931" s="200">
        <v>907009.20000000007</v>
      </c>
      <c r="K931" s="200">
        <v>-148492.79999999993</v>
      </c>
    </row>
    <row r="932" spans="1:11">
      <c r="A932" s="201" t="s">
        <v>1486</v>
      </c>
      <c r="B932" s="200">
        <v>0</v>
      </c>
      <c r="C932" s="200">
        <v>0</v>
      </c>
      <c r="D932" s="200">
        <v>0</v>
      </c>
      <c r="E932" s="200">
        <v>2433046.7919200002</v>
      </c>
      <c r="F932" s="200">
        <v>1864604.6671899999</v>
      </c>
      <c r="G932" s="200">
        <v>1433525.370687</v>
      </c>
      <c r="H932" s="200">
        <v>46572159.700000003</v>
      </c>
      <c r="I932" s="200">
        <v>71187403.700000003</v>
      </c>
      <c r="J932" s="200">
        <v>49179347.300000004</v>
      </c>
      <c r="K932" s="200">
        <v>-22008056.399999999</v>
      </c>
    </row>
    <row r="933" spans="1:11">
      <c r="A933" s="201" t="s">
        <v>1524</v>
      </c>
      <c r="B933" s="200">
        <v>0</v>
      </c>
      <c r="C933" s="200">
        <v>0</v>
      </c>
      <c r="D933" s="200">
        <v>311431.95451000001</v>
      </c>
      <c r="E933" s="200">
        <v>1278105.3353900001</v>
      </c>
      <c r="F933" s="200">
        <v>2478773.3856599997</v>
      </c>
      <c r="G933" s="200">
        <v>4234962.1218599994</v>
      </c>
      <c r="H933" s="200">
        <v>5176052</v>
      </c>
      <c r="I933" s="200">
        <v>5404156.7000000002</v>
      </c>
      <c r="J933" s="200">
        <v>2410432.3000000003</v>
      </c>
      <c r="K933" s="200">
        <v>-2993724.4</v>
      </c>
    </row>
    <row r="934" spans="1:11">
      <c r="A934" s="201" t="s">
        <v>1525</v>
      </c>
      <c r="B934" s="200">
        <v>0</v>
      </c>
      <c r="C934" s="200">
        <v>0</v>
      </c>
      <c r="D934" s="200">
        <v>0</v>
      </c>
      <c r="E934" s="200">
        <v>0</v>
      </c>
      <c r="F934" s="200">
        <v>0</v>
      </c>
      <c r="G934" s="200">
        <v>0</v>
      </c>
      <c r="H934" s="200">
        <v>607806.30000000005</v>
      </c>
      <c r="I934" s="200">
        <v>604117</v>
      </c>
      <c r="J934" s="200">
        <v>532403.5</v>
      </c>
      <c r="K934" s="200">
        <v>-71713.5</v>
      </c>
    </row>
    <row r="935" spans="1:11">
      <c r="A935" s="201" t="s">
        <v>1526</v>
      </c>
      <c r="B935" s="200">
        <v>0</v>
      </c>
      <c r="C935" s="200">
        <v>0</v>
      </c>
      <c r="D935" s="200">
        <v>0</v>
      </c>
      <c r="E935" s="200">
        <v>0</v>
      </c>
      <c r="F935" s="200">
        <v>0</v>
      </c>
      <c r="G935" s="200">
        <v>246264.97688</v>
      </c>
      <c r="H935" s="200">
        <v>437977.9</v>
      </c>
      <c r="I935" s="200">
        <v>588362.4</v>
      </c>
      <c r="J935" s="200">
        <v>543867.20000000007</v>
      </c>
      <c r="K935" s="200">
        <v>-44495.199999999953</v>
      </c>
    </row>
    <row r="936" spans="1:11">
      <c r="A936" s="201" t="s">
        <v>1527</v>
      </c>
      <c r="B936" s="200">
        <v>0</v>
      </c>
      <c r="C936" s="200">
        <v>0</v>
      </c>
      <c r="D936" s="200">
        <v>0</v>
      </c>
      <c r="E936" s="200">
        <v>0</v>
      </c>
      <c r="F936" s="200">
        <v>0</v>
      </c>
      <c r="G936" s="200">
        <v>0</v>
      </c>
      <c r="H936" s="200">
        <v>565777.30000000005</v>
      </c>
      <c r="I936" s="200">
        <v>637908.20000000007</v>
      </c>
      <c r="J936" s="200">
        <v>573540.20000000007</v>
      </c>
      <c r="K936" s="200">
        <v>-64368</v>
      </c>
    </row>
    <row r="937" spans="1:11">
      <c r="A937" s="201" t="s">
        <v>1528</v>
      </c>
      <c r="B937" s="200">
        <v>0</v>
      </c>
      <c r="C937" s="200">
        <v>0</v>
      </c>
      <c r="D937" s="200">
        <v>0</v>
      </c>
      <c r="E937" s="200">
        <v>0</v>
      </c>
      <c r="F937" s="200">
        <v>0</v>
      </c>
      <c r="G937" s="200">
        <v>0</v>
      </c>
      <c r="H937" s="200">
        <v>570910.1</v>
      </c>
      <c r="I937" s="200">
        <v>623163.19999999995</v>
      </c>
      <c r="J937" s="200">
        <v>549903.39999999991</v>
      </c>
      <c r="K937" s="200">
        <v>-73259.800000000047</v>
      </c>
    </row>
    <row r="938" spans="1:11">
      <c r="A938" s="201" t="s">
        <v>1529</v>
      </c>
      <c r="B938" s="200">
        <v>0</v>
      </c>
      <c r="C938" s="200">
        <v>0</v>
      </c>
      <c r="D938" s="200">
        <v>0</v>
      </c>
      <c r="E938" s="200">
        <v>0</v>
      </c>
      <c r="F938" s="200">
        <v>0</v>
      </c>
      <c r="G938" s="200">
        <v>0</v>
      </c>
      <c r="H938" s="200">
        <v>0</v>
      </c>
      <c r="I938" s="200">
        <v>1067604.7</v>
      </c>
      <c r="J938" s="200">
        <v>961003.79999999993</v>
      </c>
      <c r="K938" s="200">
        <v>-106600.90000000002</v>
      </c>
    </row>
    <row r="939" spans="1:11">
      <c r="A939" s="87" t="s">
        <v>1530</v>
      </c>
      <c r="B939" s="185">
        <v>463522565.87096</v>
      </c>
      <c r="C939" s="185">
        <v>536478046.84662008</v>
      </c>
      <c r="D939" s="185">
        <v>621116038.59154999</v>
      </c>
      <c r="E939" s="185">
        <v>619864323.48384976</v>
      </c>
      <c r="F939" s="185">
        <v>683881128.11696029</v>
      </c>
      <c r="G939" s="185">
        <v>934918533.29279006</v>
      </c>
      <c r="H939" s="185">
        <v>1386123677.9000006</v>
      </c>
      <c r="I939" s="185">
        <v>1704772446.3</v>
      </c>
      <c r="J939" s="185">
        <v>1604549129.1999998</v>
      </c>
      <c r="K939" s="185">
        <v>-100223317.10000014</v>
      </c>
    </row>
    <row r="940" spans="1:11">
      <c r="A940" s="201" t="s">
        <v>1531</v>
      </c>
      <c r="B940" s="200">
        <v>1816989.4040000001</v>
      </c>
      <c r="C940" s="200">
        <v>0</v>
      </c>
      <c r="D940" s="200">
        <v>0</v>
      </c>
      <c r="E940" s="200">
        <v>0</v>
      </c>
      <c r="F940" s="200">
        <v>4870433.8428900009</v>
      </c>
      <c r="G940" s="200">
        <v>0</v>
      </c>
      <c r="H940" s="200">
        <v>0</v>
      </c>
      <c r="I940" s="200">
        <v>0</v>
      </c>
      <c r="J940" s="200">
        <v>0</v>
      </c>
      <c r="K940" s="200">
        <v>0</v>
      </c>
    </row>
    <row r="941" spans="1:11">
      <c r="A941" s="201" t="s">
        <v>431</v>
      </c>
      <c r="B941" s="200">
        <v>3345711.7530500004</v>
      </c>
      <c r="C941" s="200">
        <v>3428600.4593600002</v>
      </c>
      <c r="D941" s="200">
        <v>4039347.1055900003</v>
      </c>
      <c r="E941" s="200">
        <v>3589839.6505200001</v>
      </c>
      <c r="F941" s="200">
        <v>6183844.1890000002</v>
      </c>
      <c r="G941" s="200">
        <v>7256846.4310100004</v>
      </c>
      <c r="H941" s="200">
        <v>5796198.2000000002</v>
      </c>
      <c r="I941" s="200">
        <v>7570429</v>
      </c>
      <c r="J941" s="200">
        <v>6976938.5999999996</v>
      </c>
      <c r="K941" s="200">
        <v>-593490.40000000037</v>
      </c>
    </row>
    <row r="942" spans="1:11">
      <c r="A942" s="201" t="s">
        <v>1532</v>
      </c>
      <c r="B942" s="200">
        <v>117142693.53405</v>
      </c>
      <c r="C942" s="200">
        <v>137090672.56862</v>
      </c>
      <c r="D942" s="200">
        <v>169118880.39375001</v>
      </c>
      <c r="E942" s="200">
        <v>166454176.35174</v>
      </c>
      <c r="F942" s="200">
        <v>195950361.36025</v>
      </c>
      <c r="G942" s="200">
        <v>262518828.51387</v>
      </c>
      <c r="H942" s="200">
        <v>364717675.80000001</v>
      </c>
      <c r="I942" s="200">
        <v>452819810.40000004</v>
      </c>
      <c r="J942" s="200">
        <v>435058877.5999999</v>
      </c>
      <c r="K942" s="200">
        <v>-17760932.800000131</v>
      </c>
    </row>
    <row r="943" spans="1:11">
      <c r="A943" s="201" t="s">
        <v>1533</v>
      </c>
      <c r="B943" s="200">
        <v>5537317.7925000004</v>
      </c>
      <c r="C943" s="200">
        <v>8164936.6799999997</v>
      </c>
      <c r="D943" s="200">
        <v>10228271.748</v>
      </c>
      <c r="E943" s="200">
        <v>7795853.9000000004</v>
      </c>
      <c r="F943" s="200">
        <v>83833011.642460033</v>
      </c>
      <c r="G943" s="200">
        <v>13608671.374219999</v>
      </c>
      <c r="H943" s="200">
        <v>27526811.199999999</v>
      </c>
      <c r="I943" s="200">
        <v>24670601.900000002</v>
      </c>
      <c r="J943" s="200">
        <v>30325218.300000004</v>
      </c>
      <c r="K943" s="200">
        <v>5654616.4000000022</v>
      </c>
    </row>
    <row r="944" spans="1:11">
      <c r="A944" s="201" t="s">
        <v>1534</v>
      </c>
      <c r="B944" s="200">
        <v>55084668.60614001</v>
      </c>
      <c r="C944" s="200">
        <v>58151219.231189996</v>
      </c>
      <c r="D944" s="200">
        <v>67436461.117730007</v>
      </c>
      <c r="E944" s="200">
        <v>72994827.252479985</v>
      </c>
      <c r="F944" s="200">
        <v>52773697.056040004</v>
      </c>
      <c r="G944" s="200">
        <v>134595294.76863</v>
      </c>
      <c r="H944" s="200">
        <v>139575612.90000001</v>
      </c>
      <c r="I944" s="200">
        <v>148007739.5</v>
      </c>
      <c r="J944" s="200">
        <v>152003938.90000001</v>
      </c>
      <c r="K944" s="200">
        <v>3996199.400000006</v>
      </c>
    </row>
    <row r="945" spans="1:11">
      <c r="A945" s="201" t="s">
        <v>1535</v>
      </c>
      <c r="B945" s="200">
        <v>9739495.4010600001</v>
      </c>
      <c r="C945" s="200">
        <v>11877748.619489999</v>
      </c>
      <c r="D945" s="200">
        <v>12163282.438999999</v>
      </c>
      <c r="E945" s="200">
        <v>12052639.37025</v>
      </c>
      <c r="F945" s="200">
        <v>17260242.593009997</v>
      </c>
      <c r="G945" s="200">
        <v>15134382.53341</v>
      </c>
      <c r="H945" s="200">
        <v>37549442.399999999</v>
      </c>
      <c r="I945" s="200">
        <v>206312300.90000001</v>
      </c>
      <c r="J945" s="200">
        <v>42162562.700000003</v>
      </c>
      <c r="K945" s="200">
        <v>-164149738.19999999</v>
      </c>
    </row>
    <row r="946" spans="1:11">
      <c r="A946" s="201" t="s">
        <v>1536</v>
      </c>
      <c r="B946" s="200">
        <v>8520915.7719999999</v>
      </c>
      <c r="C946" s="200">
        <v>14441333.862049999</v>
      </c>
      <c r="D946" s="200">
        <v>8660634.5640099999</v>
      </c>
      <c r="E946" s="200">
        <v>7300398.4441299997</v>
      </c>
      <c r="F946" s="200">
        <v>28719676.68189</v>
      </c>
      <c r="G946" s="200">
        <v>17681066.948009998</v>
      </c>
      <c r="H946" s="200">
        <v>15975537.6</v>
      </c>
      <c r="I946" s="200">
        <v>20161301.199999999</v>
      </c>
      <c r="J946" s="200">
        <v>17304998.299999997</v>
      </c>
      <c r="K946" s="200">
        <v>-2856302.9000000022</v>
      </c>
    </row>
    <row r="947" spans="1:11">
      <c r="A947" s="201" t="s">
        <v>1537</v>
      </c>
      <c r="B947" s="200">
        <v>10452239.41206</v>
      </c>
      <c r="C947" s="200">
        <v>10496716.085469998</v>
      </c>
      <c r="D947" s="200">
        <v>13437941.332979999</v>
      </c>
      <c r="E947" s="200">
        <v>14596052.07818</v>
      </c>
      <c r="F947" s="200">
        <v>0</v>
      </c>
      <c r="G947" s="200">
        <v>0</v>
      </c>
      <c r="H947" s="200">
        <v>0</v>
      </c>
      <c r="I947" s="200">
        <v>0</v>
      </c>
      <c r="J947" s="200">
        <v>0</v>
      </c>
      <c r="K947" s="200">
        <v>0</v>
      </c>
    </row>
    <row r="948" spans="1:11">
      <c r="A948" s="201" t="s">
        <v>1538</v>
      </c>
      <c r="B948" s="200">
        <v>1895190.9130899999</v>
      </c>
      <c r="C948" s="200">
        <v>2073605.8659999999</v>
      </c>
      <c r="D948" s="200">
        <v>2408848.2000000002</v>
      </c>
      <c r="E948" s="200">
        <v>2343046.7664600001</v>
      </c>
      <c r="F948" s="200">
        <v>2285958.4700000002</v>
      </c>
      <c r="G948" s="200">
        <v>3556508.4</v>
      </c>
      <c r="H948" s="200">
        <v>4299877.3</v>
      </c>
      <c r="I948" s="200">
        <v>0</v>
      </c>
      <c r="J948" s="200">
        <v>6267734.2999999998</v>
      </c>
      <c r="K948" s="200">
        <v>6267734.2999999998</v>
      </c>
    </row>
    <row r="949" spans="1:11">
      <c r="A949" s="201" t="s">
        <v>1539</v>
      </c>
      <c r="B949" s="200">
        <v>7281673.0429999996</v>
      </c>
      <c r="C949" s="200">
        <v>8488705.1940000001</v>
      </c>
      <c r="D949" s="200">
        <v>0</v>
      </c>
      <c r="E949" s="200">
        <v>0</v>
      </c>
      <c r="F949" s="200">
        <v>0</v>
      </c>
      <c r="G949" s="200">
        <v>0</v>
      </c>
      <c r="H949" s="200">
        <v>49889195.899999999</v>
      </c>
      <c r="I949" s="200">
        <v>30103500</v>
      </c>
      <c r="J949" s="200">
        <v>30090900</v>
      </c>
      <c r="K949" s="200">
        <v>-12600</v>
      </c>
    </row>
    <row r="950" spans="1:11">
      <c r="A950" s="201" t="s">
        <v>1540</v>
      </c>
      <c r="B950" s="200">
        <v>19755753.548999999</v>
      </c>
      <c r="C950" s="200">
        <v>23216311.715599999</v>
      </c>
      <c r="D950" s="200">
        <v>7515108.3530000001</v>
      </c>
      <c r="E950" s="200">
        <v>8236532.2130000005</v>
      </c>
      <c r="F950" s="200">
        <v>15447058.59265</v>
      </c>
      <c r="G950" s="200">
        <v>7446788.8080000002</v>
      </c>
      <c r="H950" s="200">
        <v>12301859</v>
      </c>
      <c r="I950" s="200">
        <v>41641800</v>
      </c>
      <c r="J950" s="200">
        <v>39753300</v>
      </c>
      <c r="K950" s="200">
        <v>-1888500</v>
      </c>
    </row>
    <row r="951" spans="1:11">
      <c r="A951" s="201" t="s">
        <v>1541</v>
      </c>
      <c r="B951" s="200">
        <v>1251592.4850000001</v>
      </c>
      <c r="C951" s="200">
        <v>0</v>
      </c>
      <c r="D951" s="200">
        <v>0</v>
      </c>
      <c r="E951" s="200">
        <v>0</v>
      </c>
      <c r="F951" s="200">
        <v>0</v>
      </c>
      <c r="G951" s="200">
        <v>0</v>
      </c>
      <c r="H951" s="200">
        <v>3237890</v>
      </c>
      <c r="I951" s="200">
        <v>19141400</v>
      </c>
      <c r="J951" s="200">
        <v>17532100</v>
      </c>
      <c r="K951" s="200">
        <v>-1609300</v>
      </c>
    </row>
    <row r="952" spans="1:11">
      <c r="A952" s="201" t="s">
        <v>1542</v>
      </c>
      <c r="B952" s="200">
        <v>0</v>
      </c>
      <c r="C952" s="200">
        <v>0</v>
      </c>
      <c r="D952" s="200">
        <v>0</v>
      </c>
      <c r="E952" s="200">
        <v>0</v>
      </c>
      <c r="F952" s="200">
        <v>0</v>
      </c>
      <c r="G952" s="200">
        <v>0</v>
      </c>
      <c r="H952" s="200">
        <v>42331000</v>
      </c>
      <c r="I952" s="200">
        <v>13392000</v>
      </c>
      <c r="J952" s="200">
        <v>13278400</v>
      </c>
      <c r="K952" s="200">
        <v>-113600</v>
      </c>
    </row>
    <row r="953" spans="1:11">
      <c r="A953" s="201" t="s">
        <v>1543</v>
      </c>
      <c r="B953" s="200">
        <v>3556576.3327199998</v>
      </c>
      <c r="C953" s="200">
        <v>3079612.3118699999</v>
      </c>
      <c r="D953" s="200">
        <v>3255081.3883799999</v>
      </c>
      <c r="E953" s="200">
        <v>3319719.3840300003</v>
      </c>
      <c r="F953" s="200">
        <v>5375653.3094499996</v>
      </c>
      <c r="G953" s="200">
        <v>5983463.5985400006</v>
      </c>
      <c r="H953" s="200">
        <v>8468399.1999999993</v>
      </c>
      <c r="I953" s="200">
        <v>10606244</v>
      </c>
      <c r="J953" s="200">
        <v>8064281.7999999989</v>
      </c>
      <c r="K953" s="200">
        <v>-2541962.2000000011</v>
      </c>
    </row>
    <row r="954" spans="1:11">
      <c r="A954" s="201" t="s">
        <v>1544</v>
      </c>
      <c r="B954" s="200">
        <v>702948.2</v>
      </c>
      <c r="C954" s="200">
        <v>743282.6</v>
      </c>
      <c r="D954" s="200">
        <v>835807.84195999999</v>
      </c>
      <c r="E954" s="200">
        <v>1294248.8501600001</v>
      </c>
      <c r="F954" s="200">
        <v>1287838.90029</v>
      </c>
      <c r="G954" s="200">
        <v>573279.69999999995</v>
      </c>
      <c r="H954" s="200">
        <v>3256262.3</v>
      </c>
      <c r="I954" s="200">
        <v>2948537.8000000003</v>
      </c>
      <c r="J954" s="200">
        <v>2659232.1999999997</v>
      </c>
      <c r="K954" s="200">
        <v>-289305.60000000056</v>
      </c>
    </row>
    <row r="955" spans="1:11">
      <c r="A955" s="201" t="s">
        <v>1545</v>
      </c>
      <c r="B955" s="200">
        <v>0</v>
      </c>
      <c r="C955" s="200">
        <v>0</v>
      </c>
      <c r="D955" s="200">
        <v>0</v>
      </c>
      <c r="E955" s="200">
        <v>0</v>
      </c>
      <c r="F955" s="200">
        <v>10446165.80181</v>
      </c>
      <c r="G955" s="200">
        <v>0</v>
      </c>
      <c r="H955" s="200">
        <v>0</v>
      </c>
      <c r="I955" s="200">
        <v>0</v>
      </c>
      <c r="J955" s="200">
        <v>0</v>
      </c>
      <c r="K955" s="200">
        <v>0</v>
      </c>
    </row>
    <row r="956" spans="1:11">
      <c r="A956" s="201" t="s">
        <v>1546</v>
      </c>
      <c r="B956" s="200">
        <v>346470.16038999998</v>
      </c>
      <c r="C956" s="200">
        <v>419202.47373000003</v>
      </c>
      <c r="D956" s="200">
        <v>456512.10586000001</v>
      </c>
      <c r="E956" s="200">
        <v>468104.56400000001</v>
      </c>
      <c r="F956" s="200">
        <v>0</v>
      </c>
      <c r="G956" s="200">
        <v>718746.19099999999</v>
      </c>
      <c r="H956" s="200">
        <v>852236.1</v>
      </c>
      <c r="I956" s="200">
        <v>925476.8</v>
      </c>
      <c r="J956" s="200">
        <v>0</v>
      </c>
      <c r="K956" s="200">
        <v>-925476.8</v>
      </c>
    </row>
    <row r="957" spans="1:11">
      <c r="A957" s="201" t="s">
        <v>1547</v>
      </c>
      <c r="B957" s="200">
        <v>2516808.46575</v>
      </c>
      <c r="C957" s="200">
        <v>1050009.186</v>
      </c>
      <c r="D957" s="200">
        <v>494426.02600000001</v>
      </c>
      <c r="E957" s="200">
        <v>485832.79</v>
      </c>
      <c r="F957" s="200">
        <v>0</v>
      </c>
      <c r="G957" s="200">
        <v>489511.22</v>
      </c>
      <c r="H957" s="200">
        <v>495250.9</v>
      </c>
      <c r="I957" s="200">
        <v>635250.9</v>
      </c>
      <c r="J957" s="200">
        <v>477250.9</v>
      </c>
      <c r="K957" s="200">
        <v>-158000</v>
      </c>
    </row>
    <row r="958" spans="1:11">
      <c r="A958" s="201" t="s">
        <v>1548</v>
      </c>
      <c r="B958" s="200">
        <v>10964306.2421</v>
      </c>
      <c r="C958" s="200">
        <v>11990555.859170001</v>
      </c>
      <c r="D958" s="200">
        <v>15491397.263110001</v>
      </c>
      <c r="E958" s="200">
        <v>15499189.23958</v>
      </c>
      <c r="F958" s="200">
        <v>10533032.777000001</v>
      </c>
      <c r="G958" s="200">
        <v>19928082.375990581</v>
      </c>
      <c r="H958" s="200">
        <v>28950000</v>
      </c>
      <c r="I958" s="200">
        <v>44090000</v>
      </c>
      <c r="J958" s="200">
        <v>44090000</v>
      </c>
      <c r="K958" s="200">
        <v>0</v>
      </c>
    </row>
    <row r="959" spans="1:11">
      <c r="A959" s="201" t="s">
        <v>1549</v>
      </c>
      <c r="B959" s="200">
        <v>1582634.0265500001</v>
      </c>
      <c r="C959" s="200">
        <v>1845754.6160200001</v>
      </c>
      <c r="D959" s="200">
        <v>1974623.47</v>
      </c>
      <c r="E959" s="200">
        <v>2383204.8389599998</v>
      </c>
      <c r="F959" s="200">
        <v>7662269.7509899996</v>
      </c>
      <c r="G959" s="200">
        <v>4435287.8583000004</v>
      </c>
      <c r="H959" s="200">
        <v>5335397.4000000004</v>
      </c>
      <c r="I959" s="200">
        <v>4707787.3999999994</v>
      </c>
      <c r="J959" s="200">
        <v>5474581.1000000006</v>
      </c>
      <c r="K959" s="200">
        <v>766793.70000000112</v>
      </c>
    </row>
    <row r="960" spans="1:11">
      <c r="A960" s="201" t="s">
        <v>1550</v>
      </c>
      <c r="B960" s="200">
        <v>2741287.5234000003</v>
      </c>
      <c r="C960" s="200">
        <v>3067814.23</v>
      </c>
      <c r="D960" s="200">
        <v>3814181.9670000002</v>
      </c>
      <c r="E960" s="200">
        <v>4635377.0879700007</v>
      </c>
      <c r="F960" s="200">
        <v>8691774.0999999996</v>
      </c>
      <c r="G960" s="200">
        <v>8602074.00887</v>
      </c>
      <c r="H960" s="200">
        <v>11881564.800000001</v>
      </c>
      <c r="I960" s="200">
        <v>12530816.600000001</v>
      </c>
      <c r="J960" s="200">
        <v>13389103.900000002</v>
      </c>
      <c r="K960" s="200">
        <v>858287.30000000075</v>
      </c>
    </row>
    <row r="961" spans="1:11">
      <c r="A961" s="201" t="s">
        <v>1551</v>
      </c>
      <c r="B961" s="200">
        <v>0</v>
      </c>
      <c r="C961" s="200">
        <v>0</v>
      </c>
      <c r="D961" s="200">
        <v>0</v>
      </c>
      <c r="E961" s="200">
        <v>0</v>
      </c>
      <c r="F961" s="200">
        <v>7603751.1641699998</v>
      </c>
      <c r="G961" s="200">
        <v>0</v>
      </c>
      <c r="H961" s="200">
        <v>0</v>
      </c>
      <c r="I961" s="200">
        <v>0</v>
      </c>
      <c r="J961" s="200">
        <v>0</v>
      </c>
      <c r="K961" s="200">
        <v>0</v>
      </c>
    </row>
    <row r="962" spans="1:11">
      <c r="A962" s="201" t="s">
        <v>1552</v>
      </c>
      <c r="B962" s="200">
        <v>4237138.9220000003</v>
      </c>
      <c r="C962" s="200">
        <v>4836697.8302600002</v>
      </c>
      <c r="D962" s="200">
        <v>5595631.9063500008</v>
      </c>
      <c r="E962" s="200">
        <v>5887150.4749199999</v>
      </c>
      <c r="F962" s="200">
        <v>6916562.59308</v>
      </c>
      <c r="G962" s="200">
        <v>8262402.8619999997</v>
      </c>
      <c r="H962" s="200">
        <v>10480549.6</v>
      </c>
      <c r="I962" s="200">
        <v>10731443.199999999</v>
      </c>
      <c r="J962" s="200">
        <v>12788908.5</v>
      </c>
      <c r="K962" s="200">
        <v>2057465.3000000007</v>
      </c>
    </row>
    <row r="963" spans="1:11">
      <c r="A963" s="201" t="s">
        <v>1553</v>
      </c>
      <c r="B963" s="200">
        <v>3371611.0654799999</v>
      </c>
      <c r="C963" s="200">
        <v>3831159.8997399998</v>
      </c>
      <c r="D963" s="200">
        <v>4495823.3153200001</v>
      </c>
      <c r="E963" s="200">
        <v>5274518.858</v>
      </c>
      <c r="F963" s="200">
        <v>6827816.2047499996</v>
      </c>
      <c r="G963" s="200">
        <v>10664486.817</v>
      </c>
      <c r="H963" s="200">
        <v>13324737.1</v>
      </c>
      <c r="I963" s="200">
        <v>16369162.699999999</v>
      </c>
      <c r="J963" s="200">
        <v>15099568.299999999</v>
      </c>
      <c r="K963" s="200">
        <v>-1269594.4000000004</v>
      </c>
    </row>
    <row r="964" spans="1:11">
      <c r="A964" s="201" t="s">
        <v>1554</v>
      </c>
      <c r="B964" s="200">
        <v>0</v>
      </c>
      <c r="C964" s="200">
        <v>0</v>
      </c>
      <c r="D964" s="200">
        <v>0</v>
      </c>
      <c r="E964" s="200">
        <v>0</v>
      </c>
      <c r="F964" s="200">
        <v>9214835.0609699991</v>
      </c>
      <c r="G964" s="200">
        <v>11803400.498339999</v>
      </c>
      <c r="H964" s="200">
        <v>0</v>
      </c>
      <c r="I964" s="200">
        <v>0</v>
      </c>
      <c r="J964" s="200">
        <v>0</v>
      </c>
      <c r="K964" s="200">
        <v>0</v>
      </c>
    </row>
    <row r="965" spans="1:11">
      <c r="A965" s="201" t="s">
        <v>1555</v>
      </c>
      <c r="B965" s="200">
        <v>885529.81449999998</v>
      </c>
      <c r="C965" s="200">
        <v>1510488.4963199999</v>
      </c>
      <c r="D965" s="200">
        <v>1680422.0670099999</v>
      </c>
      <c r="E965" s="200">
        <v>1895560.4</v>
      </c>
      <c r="F965" s="200">
        <v>6341862.3262900002</v>
      </c>
      <c r="G965" s="200">
        <v>2983896.5065100002</v>
      </c>
      <c r="H965" s="200">
        <v>4414374.5999999996</v>
      </c>
      <c r="I965" s="200">
        <v>3838054.8000000003</v>
      </c>
      <c r="J965" s="200">
        <v>3499384.0999999996</v>
      </c>
      <c r="K965" s="200">
        <v>-338670.70000000065</v>
      </c>
    </row>
    <row r="966" spans="1:11">
      <c r="A966" s="201" t="s">
        <v>1556</v>
      </c>
      <c r="B966" s="200">
        <v>4915238.4886300005</v>
      </c>
      <c r="C966" s="200">
        <v>5660992.3513199994</v>
      </c>
      <c r="D966" s="200">
        <v>6699662.2837500004</v>
      </c>
      <c r="E966" s="200">
        <v>7445779.4099300001</v>
      </c>
      <c r="F966" s="200">
        <v>6307527.0558500001</v>
      </c>
      <c r="G966" s="200">
        <v>13203664.199999999</v>
      </c>
      <c r="H966" s="200">
        <v>15227506.300000001</v>
      </c>
      <c r="I966" s="200">
        <v>14983883.699999999</v>
      </c>
      <c r="J966" s="200">
        <v>15555964.899999999</v>
      </c>
      <c r="K966" s="200">
        <v>572081.19999999925</v>
      </c>
    </row>
    <row r="967" spans="1:11">
      <c r="A967" s="201" t="s">
        <v>1557</v>
      </c>
      <c r="B967" s="200">
        <v>2602859.6577099999</v>
      </c>
      <c r="C967" s="200">
        <v>2824855.0960900001</v>
      </c>
      <c r="D967" s="200">
        <v>3317035.6944200001</v>
      </c>
      <c r="E967" s="200">
        <v>3745355.48857</v>
      </c>
      <c r="F967" s="200">
        <v>6963005.2999999998</v>
      </c>
      <c r="G967" s="200">
        <v>5360303.3609999996</v>
      </c>
      <c r="H967" s="200">
        <v>6295879</v>
      </c>
      <c r="I967" s="200">
        <v>5560809.7999999998</v>
      </c>
      <c r="J967" s="200">
        <v>6525159</v>
      </c>
      <c r="K967" s="200">
        <v>964349.20000000019</v>
      </c>
    </row>
    <row r="968" spans="1:11">
      <c r="A968" s="201" t="s">
        <v>1558</v>
      </c>
      <c r="B968" s="200">
        <v>3112827.2936999998</v>
      </c>
      <c r="C968" s="200">
        <v>3568766.78957</v>
      </c>
      <c r="D968" s="200">
        <v>3476193.1885199999</v>
      </c>
      <c r="E968" s="200">
        <v>3608403.7200599997</v>
      </c>
      <c r="F968" s="200">
        <v>3660296.6058200002</v>
      </c>
      <c r="G968" s="200">
        <v>5682901.37115</v>
      </c>
      <c r="H968" s="200">
        <v>6502346.0999999996</v>
      </c>
      <c r="I968" s="200">
        <v>7948743.9000000004</v>
      </c>
      <c r="J968" s="200">
        <v>7729838.7000000011</v>
      </c>
      <c r="K968" s="200">
        <v>-218905.19999999925</v>
      </c>
    </row>
    <row r="969" spans="1:11">
      <c r="A969" s="201" t="s">
        <v>1559</v>
      </c>
      <c r="B969" s="200">
        <v>3978518.625</v>
      </c>
      <c r="C969" s="200">
        <v>4036837.8087300002</v>
      </c>
      <c r="D969" s="200">
        <v>4944971.2719599996</v>
      </c>
      <c r="E969" s="200">
        <v>5958319.2981899995</v>
      </c>
      <c r="F969" s="200">
        <v>4859019.5140000004</v>
      </c>
      <c r="G969" s="200">
        <v>15618876.6632</v>
      </c>
      <c r="H969" s="200">
        <v>21222543.600000001</v>
      </c>
      <c r="I969" s="200">
        <v>18131183.400000002</v>
      </c>
      <c r="J969" s="200">
        <v>17302152.5</v>
      </c>
      <c r="K969" s="200">
        <v>-829030.90000000224</v>
      </c>
    </row>
    <row r="970" spans="1:11">
      <c r="A970" s="201" t="s">
        <v>1560</v>
      </c>
      <c r="B970" s="200">
        <v>0</v>
      </c>
      <c r="C970" s="200">
        <v>0</v>
      </c>
      <c r="D970" s="200">
        <v>0</v>
      </c>
      <c r="E970" s="200">
        <v>0</v>
      </c>
      <c r="F970" s="200">
        <v>3426294.8998600002</v>
      </c>
      <c r="G970" s="200">
        <v>0</v>
      </c>
      <c r="H970" s="200">
        <v>0</v>
      </c>
      <c r="I970" s="200">
        <v>0</v>
      </c>
      <c r="J970" s="200">
        <v>0</v>
      </c>
      <c r="K970" s="200">
        <v>0</v>
      </c>
    </row>
    <row r="971" spans="1:11">
      <c r="A971" s="201" t="s">
        <v>1561</v>
      </c>
      <c r="B971" s="200">
        <v>0</v>
      </c>
      <c r="C971" s="200">
        <v>0</v>
      </c>
      <c r="D971" s="200">
        <v>0</v>
      </c>
      <c r="E971" s="200">
        <v>0</v>
      </c>
      <c r="F971" s="200">
        <v>2646991.48</v>
      </c>
      <c r="G971" s="200">
        <v>891706.73800000001</v>
      </c>
      <c r="H971" s="200">
        <v>0</v>
      </c>
      <c r="I971" s="200">
        <v>0</v>
      </c>
      <c r="J971" s="200">
        <v>0</v>
      </c>
      <c r="K971" s="200">
        <v>0</v>
      </c>
    </row>
    <row r="972" spans="1:11">
      <c r="A972" s="201" t="s">
        <v>1562</v>
      </c>
      <c r="B972" s="200">
        <v>0</v>
      </c>
      <c r="C972" s="200">
        <v>0</v>
      </c>
      <c r="D972" s="200">
        <v>0</v>
      </c>
      <c r="E972" s="200">
        <v>0</v>
      </c>
      <c r="F972" s="200">
        <v>739700.75070000009</v>
      </c>
      <c r="G972" s="200">
        <v>1427693.2831700002</v>
      </c>
      <c r="H972" s="200">
        <v>0</v>
      </c>
      <c r="I972" s="200">
        <v>0</v>
      </c>
      <c r="J972" s="200">
        <v>0</v>
      </c>
      <c r="K972" s="200">
        <v>0</v>
      </c>
    </row>
    <row r="973" spans="1:11">
      <c r="A973" s="201" t="s">
        <v>1563</v>
      </c>
      <c r="B973" s="200">
        <v>974671.2</v>
      </c>
      <c r="C973" s="200">
        <v>1077378.52593</v>
      </c>
      <c r="D973" s="200">
        <v>1146896.7031400001</v>
      </c>
      <c r="E973" s="200">
        <v>1156724.4274000002</v>
      </c>
      <c r="F973" s="200">
        <v>1180562.3459400001</v>
      </c>
      <c r="G973" s="200">
        <v>2007934.7093900002</v>
      </c>
      <c r="H973" s="200">
        <v>2333263.7000000002</v>
      </c>
      <c r="I973" s="200">
        <v>0</v>
      </c>
      <c r="J973" s="200">
        <v>3356776.8000000003</v>
      </c>
      <c r="K973" s="200">
        <v>3356776.8000000003</v>
      </c>
    </row>
    <row r="974" spans="1:11">
      <c r="A974" s="201" t="s">
        <v>1564</v>
      </c>
      <c r="B974" s="200">
        <v>1206334.4259800001</v>
      </c>
      <c r="C974" s="200">
        <v>1392794.6826199999</v>
      </c>
      <c r="D974" s="200">
        <v>1404016.29461</v>
      </c>
      <c r="E974" s="200">
        <v>1400163.8562799999</v>
      </c>
      <c r="F974" s="200">
        <v>1464772.1106700001</v>
      </c>
      <c r="G974" s="200">
        <v>2221835.3667199998</v>
      </c>
      <c r="H974" s="200">
        <v>2785708.1</v>
      </c>
      <c r="I974" s="200">
        <v>0</v>
      </c>
      <c r="J974" s="200">
        <v>3594691.2</v>
      </c>
      <c r="K974" s="200">
        <v>3594691.2</v>
      </c>
    </row>
    <row r="975" spans="1:11">
      <c r="A975" s="201" t="s">
        <v>1565</v>
      </c>
      <c r="B975" s="200">
        <v>1547730.8102299999</v>
      </c>
      <c r="C975" s="200">
        <v>1794853.2180000001</v>
      </c>
      <c r="D975" s="200">
        <v>1827576.621</v>
      </c>
      <c r="E975" s="200">
        <v>1810057.9639999999</v>
      </c>
      <c r="F975" s="200">
        <v>1778423.32923</v>
      </c>
      <c r="G975" s="200">
        <v>2479544.33855</v>
      </c>
      <c r="H975" s="200">
        <v>4251432.5</v>
      </c>
      <c r="I975" s="200">
        <v>0</v>
      </c>
      <c r="J975" s="200">
        <v>4726020.5999999996</v>
      </c>
      <c r="K975" s="200">
        <v>4726020.5999999996</v>
      </c>
    </row>
    <row r="976" spans="1:11">
      <c r="A976" s="201" t="s">
        <v>1566</v>
      </c>
      <c r="B976" s="200">
        <v>1772557.4564799999</v>
      </c>
      <c r="C976" s="200">
        <v>1625409.0306600002</v>
      </c>
      <c r="D976" s="200">
        <v>1635679.3725699999</v>
      </c>
      <c r="E976" s="200">
        <v>1664910.5789999999</v>
      </c>
      <c r="F976" s="200">
        <v>1670920.2374700001</v>
      </c>
      <c r="G976" s="200">
        <v>2739419.04373</v>
      </c>
      <c r="H976" s="200">
        <v>3191277.8</v>
      </c>
      <c r="I976" s="200">
        <v>0</v>
      </c>
      <c r="J976" s="200">
        <v>4469253.4000000004</v>
      </c>
      <c r="K976" s="200">
        <v>4469253.4000000004</v>
      </c>
    </row>
    <row r="977" spans="1:11">
      <c r="A977" s="201" t="s">
        <v>1567</v>
      </c>
      <c r="B977" s="200">
        <v>538499.30000000005</v>
      </c>
      <c r="C977" s="200">
        <v>603688.80000000005</v>
      </c>
      <c r="D977" s="200">
        <v>612387.5</v>
      </c>
      <c r="E977" s="200">
        <v>627771.88913999998</v>
      </c>
      <c r="F977" s="200">
        <v>643540.16402999999</v>
      </c>
      <c r="G977" s="200">
        <v>1037282.6035900001</v>
      </c>
      <c r="H977" s="200">
        <v>1178652.3999999999</v>
      </c>
      <c r="I977" s="200">
        <v>0</v>
      </c>
      <c r="J977" s="200">
        <v>1618734.5</v>
      </c>
      <c r="K977" s="200">
        <v>1618734.5</v>
      </c>
    </row>
    <row r="978" spans="1:11">
      <c r="A978" s="201" t="s">
        <v>1568</v>
      </c>
      <c r="B978" s="200">
        <v>1359626.95695</v>
      </c>
      <c r="C978" s="200">
        <v>1521111.94249</v>
      </c>
      <c r="D978" s="200">
        <v>1732551.2391300001</v>
      </c>
      <c r="E978" s="200">
        <v>1582091.6079300002</v>
      </c>
      <c r="F978" s="200">
        <v>1605448.1240000001</v>
      </c>
      <c r="G978" s="200">
        <v>2412146.4835199998</v>
      </c>
      <c r="H978" s="200">
        <v>3144998</v>
      </c>
      <c r="I978" s="200">
        <v>0</v>
      </c>
      <c r="J978" s="200">
        <v>4206797</v>
      </c>
      <c r="K978" s="200">
        <v>4206797</v>
      </c>
    </row>
    <row r="979" spans="1:11">
      <c r="A979" s="201" t="s">
        <v>1569</v>
      </c>
      <c r="B979" s="200">
        <v>1609846.11023</v>
      </c>
      <c r="C979" s="200">
        <v>1756557.3551400001</v>
      </c>
      <c r="D979" s="200">
        <v>1914437.73535</v>
      </c>
      <c r="E979" s="200">
        <v>1960751.8858800002</v>
      </c>
      <c r="F979" s="200">
        <v>1964621.66472</v>
      </c>
      <c r="G979" s="200">
        <v>2903222.2687900001</v>
      </c>
      <c r="H979" s="200">
        <v>3724659.5</v>
      </c>
      <c r="I979" s="200">
        <v>0</v>
      </c>
      <c r="J979" s="200">
        <v>4592502.3999999994</v>
      </c>
      <c r="K979" s="200">
        <v>4592502.3999999994</v>
      </c>
    </row>
    <row r="980" spans="1:11">
      <c r="A980" s="201" t="s">
        <v>1570</v>
      </c>
      <c r="B980" s="200">
        <v>2033379.4275</v>
      </c>
      <c r="C980" s="200">
        <v>2814698.0310300002</v>
      </c>
      <c r="D980" s="200">
        <v>3286073.61601</v>
      </c>
      <c r="E980" s="200">
        <v>3401285.4125199998</v>
      </c>
      <c r="F980" s="200">
        <v>3260804.6319400002</v>
      </c>
      <c r="G980" s="200">
        <v>3837237.3746400001</v>
      </c>
      <c r="H980" s="200">
        <v>4540042.3</v>
      </c>
      <c r="I980" s="200">
        <v>0</v>
      </c>
      <c r="J980" s="200">
        <v>6450038.6000000006</v>
      </c>
      <c r="K980" s="200">
        <v>6450038.6000000006</v>
      </c>
    </row>
    <row r="981" spans="1:11">
      <c r="A981" s="201" t="s">
        <v>1571</v>
      </c>
      <c r="B981" s="200">
        <v>2035105.37788</v>
      </c>
      <c r="C981" s="200">
        <v>2310114.0307600005</v>
      </c>
      <c r="D981" s="200">
        <v>2489272.14677</v>
      </c>
      <c r="E981" s="200">
        <v>2599962.95848</v>
      </c>
      <c r="F981" s="200">
        <v>2887263.6678299997</v>
      </c>
      <c r="G981" s="200">
        <v>5481502.9000000004</v>
      </c>
      <c r="H981" s="200">
        <v>6042683.7999999998</v>
      </c>
      <c r="I981" s="200">
        <v>0</v>
      </c>
      <c r="J981" s="200">
        <v>8847510.1999999993</v>
      </c>
      <c r="K981" s="200">
        <v>8847510.1999999993</v>
      </c>
    </row>
    <row r="982" spans="1:11">
      <c r="A982" s="201" t="s">
        <v>1572</v>
      </c>
      <c r="B982" s="200">
        <v>1939523.38894</v>
      </c>
      <c r="C982" s="200">
        <v>2304862.2331399997</v>
      </c>
      <c r="D982" s="200">
        <v>2318577.9485999998</v>
      </c>
      <c r="E982" s="200">
        <v>3019103.6603600001</v>
      </c>
      <c r="F982" s="200">
        <v>2776270.26</v>
      </c>
      <c r="G982" s="200">
        <v>4292182.8859400004</v>
      </c>
      <c r="H982" s="200">
        <v>4862907.4000000004</v>
      </c>
      <c r="I982" s="200">
        <v>0</v>
      </c>
      <c r="J982" s="200">
        <v>7472064.6000000006</v>
      </c>
      <c r="K982" s="200">
        <v>7472064.6000000006</v>
      </c>
    </row>
    <row r="983" spans="1:11">
      <c r="A983" s="201" t="s">
        <v>1573</v>
      </c>
      <c r="B983" s="200">
        <v>813086.1</v>
      </c>
      <c r="C983" s="200">
        <v>0</v>
      </c>
      <c r="D983" s="200">
        <v>0</v>
      </c>
      <c r="E983" s="200">
        <v>0</v>
      </c>
      <c r="F983" s="200">
        <v>0</v>
      </c>
      <c r="G983" s="200">
        <v>0</v>
      </c>
      <c r="H983" s="200">
        <v>0</v>
      </c>
      <c r="I983" s="200">
        <v>0</v>
      </c>
      <c r="J983" s="200">
        <v>0</v>
      </c>
      <c r="K983" s="200">
        <v>0</v>
      </c>
    </row>
    <row r="984" spans="1:11">
      <c r="A984" s="201" t="s">
        <v>1574</v>
      </c>
      <c r="B984" s="200">
        <v>1546411.3915200001</v>
      </c>
      <c r="C984" s="200">
        <v>1723278.4</v>
      </c>
      <c r="D984" s="200">
        <v>1806462.5923199998</v>
      </c>
      <c r="E984" s="200">
        <v>1871217.02413</v>
      </c>
      <c r="F984" s="200">
        <v>1797990.0438399999</v>
      </c>
      <c r="G984" s="200">
        <v>3758271.9493100001</v>
      </c>
      <c r="H984" s="200">
        <v>3540871.2</v>
      </c>
      <c r="I984" s="200">
        <v>0</v>
      </c>
      <c r="J984" s="200">
        <v>5390844.5</v>
      </c>
      <c r="K984" s="200">
        <v>5390844.5</v>
      </c>
    </row>
    <row r="985" spans="1:11">
      <c r="A985" s="201" t="s">
        <v>1575</v>
      </c>
      <c r="B985" s="200">
        <v>1604275.0528699998</v>
      </c>
      <c r="C985" s="200">
        <v>1771376.4598900001</v>
      </c>
      <c r="D985" s="200">
        <v>1783336.74838</v>
      </c>
      <c r="E985" s="200">
        <v>1907865.67604</v>
      </c>
      <c r="F985" s="200">
        <v>2184069.1998600001</v>
      </c>
      <c r="G985" s="200">
        <v>3984895.1</v>
      </c>
      <c r="H985" s="200">
        <v>3920524.9</v>
      </c>
      <c r="I985" s="200">
        <v>0</v>
      </c>
      <c r="J985" s="200">
        <v>4480007.5</v>
      </c>
      <c r="K985" s="200">
        <v>4480007.5</v>
      </c>
    </row>
    <row r="986" spans="1:11">
      <c r="A986" s="201" t="s">
        <v>1576</v>
      </c>
      <c r="B986" s="200">
        <v>1485683.1939999999</v>
      </c>
      <c r="C986" s="200">
        <v>1549262.31914</v>
      </c>
      <c r="D986" s="200">
        <v>1490839.5</v>
      </c>
      <c r="E986" s="200">
        <v>1496786.9278699998</v>
      </c>
      <c r="F986" s="200">
        <v>1440481.45184</v>
      </c>
      <c r="G986" s="200">
        <v>2154987.1225200002</v>
      </c>
      <c r="H986" s="200">
        <v>2535039.7999999998</v>
      </c>
      <c r="I986" s="200">
        <v>0</v>
      </c>
      <c r="J986" s="200">
        <v>3790271.4</v>
      </c>
      <c r="K986" s="200">
        <v>3790271.4</v>
      </c>
    </row>
    <row r="987" spans="1:11">
      <c r="A987" s="201" t="s">
        <v>1577</v>
      </c>
      <c r="B987" s="200">
        <v>1929730.16062</v>
      </c>
      <c r="C987" s="200">
        <v>2103211.34778</v>
      </c>
      <c r="D987" s="200">
        <v>2231459.5827299999</v>
      </c>
      <c r="E987" s="200">
        <v>2188455.5</v>
      </c>
      <c r="F987" s="200">
        <v>2341504.66</v>
      </c>
      <c r="G987" s="200">
        <v>4624834.3119399995</v>
      </c>
      <c r="H987" s="200">
        <v>4322428.7</v>
      </c>
      <c r="I987" s="200">
        <v>0</v>
      </c>
      <c r="J987" s="200">
        <v>5624142.7999999998</v>
      </c>
      <c r="K987" s="200">
        <v>5624142.7999999998</v>
      </c>
    </row>
    <row r="988" spans="1:11">
      <c r="A988" s="201" t="s">
        <v>1578</v>
      </c>
      <c r="B988" s="200">
        <v>731863.11015999992</v>
      </c>
      <c r="C988" s="200">
        <v>758214.71762999997</v>
      </c>
      <c r="D988" s="200">
        <v>802285.75687000004</v>
      </c>
      <c r="E988" s="200">
        <v>895127.47017999995</v>
      </c>
      <c r="F988" s="200">
        <v>835051.10667000001</v>
      </c>
      <c r="G988" s="200">
        <v>1676936.9151900001</v>
      </c>
      <c r="H988" s="200">
        <v>1918431.9</v>
      </c>
      <c r="I988" s="200">
        <v>0</v>
      </c>
      <c r="J988" s="200">
        <v>2503878.2000000002</v>
      </c>
      <c r="K988" s="200">
        <v>2503878.2000000002</v>
      </c>
    </row>
    <row r="989" spans="1:11">
      <c r="A989" s="201" t="s">
        <v>1579</v>
      </c>
      <c r="B989" s="200">
        <v>4189584.5354499999</v>
      </c>
      <c r="C989" s="200">
        <v>4484815.4419999998</v>
      </c>
      <c r="D989" s="200">
        <v>4382633.2999399994</v>
      </c>
      <c r="E989" s="200">
        <v>4386648.7204399994</v>
      </c>
      <c r="F989" s="200">
        <v>5135163.2620000001</v>
      </c>
      <c r="G989" s="200">
        <v>8061767.6500000004</v>
      </c>
      <c r="H989" s="200">
        <v>8515501.4000000004</v>
      </c>
      <c r="I989" s="200">
        <v>0</v>
      </c>
      <c r="J989" s="200">
        <v>12385965.4</v>
      </c>
      <c r="K989" s="200">
        <v>12385965.4</v>
      </c>
    </row>
    <row r="990" spans="1:11">
      <c r="A990" s="201" t="s">
        <v>1580</v>
      </c>
      <c r="B990" s="200">
        <v>541618.36600000004</v>
      </c>
      <c r="C990" s="200">
        <v>599171.36364</v>
      </c>
      <c r="D990" s="200">
        <v>638784.29212999996</v>
      </c>
      <c r="E990" s="200">
        <v>626233.22898000001</v>
      </c>
      <c r="F990" s="200">
        <v>659226.89644000004</v>
      </c>
      <c r="G990" s="200">
        <v>1028701.3</v>
      </c>
      <c r="H990" s="200">
        <v>1186173.1000000001</v>
      </c>
      <c r="I990" s="200">
        <v>0</v>
      </c>
      <c r="J990" s="200">
        <v>1762195.9</v>
      </c>
      <c r="K990" s="200">
        <v>1762195.9</v>
      </c>
    </row>
    <row r="991" spans="1:11">
      <c r="A991" s="201" t="s">
        <v>1581</v>
      </c>
      <c r="B991" s="200">
        <v>537378.96953999996</v>
      </c>
      <c r="C991" s="200">
        <v>596428.23630999995</v>
      </c>
      <c r="D991" s="200">
        <v>632343.10667999997</v>
      </c>
      <c r="E991" s="200">
        <v>634529.90057000006</v>
      </c>
      <c r="F991" s="200">
        <v>649510.01534000004</v>
      </c>
      <c r="G991" s="200">
        <v>1110559.57513</v>
      </c>
      <c r="H991" s="200">
        <v>1227777.5</v>
      </c>
      <c r="I991" s="200">
        <v>0</v>
      </c>
      <c r="J991" s="200">
        <v>1580371.9</v>
      </c>
      <c r="K991" s="200">
        <v>1580371.9</v>
      </c>
    </row>
    <row r="992" spans="1:11">
      <c r="A992" s="201" t="s">
        <v>1582</v>
      </c>
      <c r="B992" s="200">
        <v>478289.45402</v>
      </c>
      <c r="C992" s="200">
        <v>537790.99800000002</v>
      </c>
      <c r="D992" s="200">
        <v>556138.69999999995</v>
      </c>
      <c r="E992" s="200">
        <v>594552.62053999992</v>
      </c>
      <c r="F992" s="200">
        <v>630679.92560000008</v>
      </c>
      <c r="G992" s="200">
        <v>926933.47560999996</v>
      </c>
      <c r="H992" s="200">
        <v>1155591.3999999999</v>
      </c>
      <c r="I992" s="200">
        <v>0</v>
      </c>
      <c r="J992" s="200">
        <v>1561443</v>
      </c>
      <c r="K992" s="200">
        <v>1561443</v>
      </c>
    </row>
    <row r="993" spans="1:11">
      <c r="A993" s="201" t="s">
        <v>1583</v>
      </c>
      <c r="B993" s="200">
        <v>1851213.0412000001</v>
      </c>
      <c r="C993" s="200">
        <v>2133866.8315900001</v>
      </c>
      <c r="D993" s="200">
        <v>2181710.7653600001</v>
      </c>
      <c r="E993" s="200">
        <v>2054829.43667</v>
      </c>
      <c r="F993" s="200">
        <v>1947336.9753599998</v>
      </c>
      <c r="G993" s="200">
        <v>3800497.8202800001</v>
      </c>
      <c r="H993" s="200">
        <v>3971994.9</v>
      </c>
      <c r="I993" s="200">
        <v>0</v>
      </c>
      <c r="J993" s="200">
        <v>4972303.7000000011</v>
      </c>
      <c r="K993" s="200">
        <v>4972303.7000000011</v>
      </c>
    </row>
    <row r="994" spans="1:11">
      <c r="A994" s="201" t="s">
        <v>1584</v>
      </c>
      <c r="B994" s="200">
        <v>477094.44964999997</v>
      </c>
      <c r="C994" s="200">
        <v>485970.90254000004</v>
      </c>
      <c r="D994" s="200">
        <v>513066.51037000003</v>
      </c>
      <c r="E994" s="200">
        <v>574914.24613999994</v>
      </c>
      <c r="F994" s="200">
        <v>634728.6744299999</v>
      </c>
      <c r="G994" s="200">
        <v>870023.82510999998</v>
      </c>
      <c r="H994" s="200">
        <v>1145760.1000000001</v>
      </c>
      <c r="I994" s="200">
        <v>0</v>
      </c>
      <c r="J994" s="200">
        <v>1599994.9</v>
      </c>
      <c r="K994" s="200">
        <v>1599994.9</v>
      </c>
    </row>
    <row r="995" spans="1:11">
      <c r="A995" s="201" t="s">
        <v>1585</v>
      </c>
      <c r="B995" s="200">
        <v>206155.7</v>
      </c>
      <c r="C995" s="200">
        <v>200933.16553</v>
      </c>
      <c r="D995" s="200">
        <v>441420.48281999998</v>
      </c>
      <c r="E995" s="200">
        <v>489719.48125999997</v>
      </c>
      <c r="F995" s="200">
        <v>459883.19513000001</v>
      </c>
      <c r="G995" s="200">
        <v>729189.44311999995</v>
      </c>
      <c r="H995" s="200">
        <v>999755.2</v>
      </c>
      <c r="I995" s="200">
        <v>0</v>
      </c>
      <c r="J995" s="200">
        <v>1247858</v>
      </c>
      <c r="K995" s="200">
        <v>1247858</v>
      </c>
    </row>
    <row r="996" spans="1:11">
      <c r="A996" s="201" t="s">
        <v>1586</v>
      </c>
      <c r="B996" s="200">
        <v>1428002.6804800001</v>
      </c>
      <c r="C996" s="200">
        <v>1465911.5701600001</v>
      </c>
      <c r="D996" s="200">
        <v>1563347.7748099999</v>
      </c>
      <c r="E996" s="200">
        <v>1504774.16557</v>
      </c>
      <c r="F996" s="200">
        <v>1452614.18839</v>
      </c>
      <c r="G996" s="200">
        <v>2335101.8656500001</v>
      </c>
      <c r="H996" s="200">
        <v>2976162.5</v>
      </c>
      <c r="I996" s="200">
        <v>0</v>
      </c>
      <c r="J996" s="200">
        <v>4283274</v>
      </c>
      <c r="K996" s="200">
        <v>4283274</v>
      </c>
    </row>
    <row r="997" spans="1:11">
      <c r="A997" s="201" t="s">
        <v>1587</v>
      </c>
      <c r="B997" s="200">
        <v>547780.69999999995</v>
      </c>
      <c r="C997" s="200">
        <v>563550.1</v>
      </c>
      <c r="D997" s="200">
        <v>562597.51728000003</v>
      </c>
      <c r="E997" s="200">
        <v>619179.28234999999</v>
      </c>
      <c r="F997" s="200">
        <v>680804.66274000006</v>
      </c>
      <c r="G997" s="200">
        <v>1029548.1</v>
      </c>
      <c r="H997" s="200">
        <v>1247806.3</v>
      </c>
      <c r="I997" s="200">
        <v>0</v>
      </c>
      <c r="J997" s="200">
        <v>1640032.8</v>
      </c>
      <c r="K997" s="200">
        <v>1640032.8</v>
      </c>
    </row>
    <row r="998" spans="1:11">
      <c r="A998" s="201" t="s">
        <v>1588</v>
      </c>
      <c r="B998" s="200">
        <v>477850.43106999999</v>
      </c>
      <c r="C998" s="200">
        <v>558325.34517999995</v>
      </c>
      <c r="D998" s="200">
        <v>566900.74337000004</v>
      </c>
      <c r="E998" s="200">
        <v>572757.48808000004</v>
      </c>
      <c r="F998" s="200">
        <v>584107.76116999995</v>
      </c>
      <c r="G998" s="200">
        <v>943603.4734299999</v>
      </c>
      <c r="H998" s="200">
        <v>1154800</v>
      </c>
      <c r="I998" s="200">
        <v>0</v>
      </c>
      <c r="J998" s="200">
        <v>1513969.9</v>
      </c>
      <c r="K998" s="200">
        <v>1513969.9</v>
      </c>
    </row>
    <row r="999" spans="1:11">
      <c r="A999" s="201" t="s">
        <v>1589</v>
      </c>
      <c r="B999" s="200">
        <v>513571.75120999996</v>
      </c>
      <c r="C999" s="200">
        <v>580791.3094400001</v>
      </c>
      <c r="D999" s="200">
        <v>623165.0713200001</v>
      </c>
      <c r="E999" s="200">
        <v>686492.83987000003</v>
      </c>
      <c r="F999" s="200">
        <v>724085.23783</v>
      </c>
      <c r="G999" s="200">
        <v>1439054.94527</v>
      </c>
      <c r="H999" s="200">
        <v>1845424.4</v>
      </c>
      <c r="I999" s="200">
        <v>0</v>
      </c>
      <c r="J999" s="200">
        <v>2395366.4999999995</v>
      </c>
      <c r="K999" s="200">
        <v>2395366.4999999995</v>
      </c>
    </row>
    <row r="1000" spans="1:11">
      <c r="A1000" s="201" t="s">
        <v>1590</v>
      </c>
      <c r="B1000" s="200">
        <v>603976.9</v>
      </c>
      <c r="C1000" s="200">
        <v>633194.43574999995</v>
      </c>
      <c r="D1000" s="200">
        <v>635734.42926</v>
      </c>
      <c r="E1000" s="200">
        <v>640214.15917</v>
      </c>
      <c r="F1000" s="200">
        <v>659587.15009000001</v>
      </c>
      <c r="G1000" s="200">
        <v>1057428.165</v>
      </c>
      <c r="H1000" s="200">
        <v>1141272.6000000001</v>
      </c>
      <c r="I1000" s="200">
        <v>0</v>
      </c>
      <c r="J1000" s="200">
        <v>1534201.7</v>
      </c>
      <c r="K1000" s="200">
        <v>1534201.7</v>
      </c>
    </row>
    <row r="1001" spans="1:11">
      <c r="A1001" s="201" t="s">
        <v>1591</v>
      </c>
      <c r="B1001" s="200">
        <v>1209665.6000000001</v>
      </c>
      <c r="C1001" s="200">
        <v>1360201.84877</v>
      </c>
      <c r="D1001" s="200">
        <v>1515395.8606700001</v>
      </c>
      <c r="E1001" s="200">
        <v>1455606.9470899999</v>
      </c>
      <c r="F1001" s="200">
        <v>1425771.5619300001</v>
      </c>
      <c r="G1001" s="200">
        <v>2347805.6198100001</v>
      </c>
      <c r="H1001" s="200">
        <v>2979997.2</v>
      </c>
      <c r="I1001" s="200">
        <v>0</v>
      </c>
      <c r="J1001" s="200">
        <v>3814445.2</v>
      </c>
      <c r="K1001" s="200">
        <v>3814445.2</v>
      </c>
    </row>
    <row r="1002" spans="1:11">
      <c r="A1002" s="201" t="s">
        <v>1592</v>
      </c>
      <c r="B1002" s="200">
        <v>518716.93887999997</v>
      </c>
      <c r="C1002" s="200">
        <v>620846.46710999997</v>
      </c>
      <c r="D1002" s="200">
        <v>549989.57844000007</v>
      </c>
      <c r="E1002" s="200">
        <v>545622.07517999993</v>
      </c>
      <c r="F1002" s="200">
        <v>547246.26322000008</v>
      </c>
      <c r="G1002" s="200">
        <v>765220.38458000007</v>
      </c>
      <c r="H1002" s="200">
        <v>1007922.3</v>
      </c>
      <c r="I1002" s="200">
        <v>0</v>
      </c>
      <c r="J1002" s="200">
        <v>1453809.7</v>
      </c>
      <c r="K1002" s="200">
        <v>1453809.7</v>
      </c>
    </row>
    <row r="1003" spans="1:11">
      <c r="A1003" s="201" t="s">
        <v>1593</v>
      </c>
      <c r="B1003" s="200">
        <v>548381.41913000005</v>
      </c>
      <c r="C1003" s="200">
        <v>574524.04708000005</v>
      </c>
      <c r="D1003" s="200">
        <v>562225.51598999999</v>
      </c>
      <c r="E1003" s="200">
        <v>570293.53729999997</v>
      </c>
      <c r="F1003" s="200">
        <v>622099.5027999999</v>
      </c>
      <c r="G1003" s="200">
        <v>988065.95389</v>
      </c>
      <c r="H1003" s="200">
        <v>1058057.5</v>
      </c>
      <c r="I1003" s="200">
        <v>0</v>
      </c>
      <c r="J1003" s="200">
        <v>1388271.4000000001</v>
      </c>
      <c r="K1003" s="200">
        <v>1388271.4000000001</v>
      </c>
    </row>
    <row r="1004" spans="1:11">
      <c r="A1004" s="201" t="s">
        <v>1594</v>
      </c>
      <c r="B1004" s="200">
        <v>483035.72668000002</v>
      </c>
      <c r="C1004" s="200">
        <v>504999.53552999999</v>
      </c>
      <c r="D1004" s="200">
        <v>488344.63514999999</v>
      </c>
      <c r="E1004" s="200">
        <v>507711.69013</v>
      </c>
      <c r="F1004" s="200">
        <v>558452.52107000002</v>
      </c>
      <c r="G1004" s="200">
        <v>834410.99485999998</v>
      </c>
      <c r="H1004" s="200">
        <v>920592.1</v>
      </c>
      <c r="I1004" s="200">
        <v>0</v>
      </c>
      <c r="J1004" s="200">
        <v>1362189.4</v>
      </c>
      <c r="K1004" s="200">
        <v>1362189.4</v>
      </c>
    </row>
    <row r="1005" spans="1:11" ht="12.75" customHeight="1">
      <c r="A1005" s="201" t="s">
        <v>1595</v>
      </c>
      <c r="B1005" s="200">
        <v>564229.47896000009</v>
      </c>
      <c r="C1005" s="200">
        <v>646449.05033</v>
      </c>
      <c r="D1005" s="200">
        <v>671733.46392000001</v>
      </c>
      <c r="E1005" s="200">
        <v>659145.99450999999</v>
      </c>
      <c r="F1005" s="200">
        <v>718655.89574000007</v>
      </c>
      <c r="G1005" s="200">
        <v>1036728.13133</v>
      </c>
      <c r="H1005" s="200">
        <v>1268546.1000000001</v>
      </c>
      <c r="I1005" s="200">
        <v>0</v>
      </c>
      <c r="J1005" s="200">
        <v>1677577.1</v>
      </c>
      <c r="K1005" s="200">
        <v>1677577.1</v>
      </c>
    </row>
    <row r="1006" spans="1:11">
      <c r="A1006" s="201" t="s">
        <v>1596</v>
      </c>
      <c r="B1006" s="200">
        <v>921716.91555999999</v>
      </c>
      <c r="C1006" s="200">
        <v>681776.34</v>
      </c>
      <c r="D1006" s="200">
        <v>730506.08795000007</v>
      </c>
      <c r="E1006" s="200">
        <v>769761.85469000007</v>
      </c>
      <c r="F1006" s="200">
        <v>762817.62132000003</v>
      </c>
      <c r="G1006" s="200">
        <v>1414970.68652</v>
      </c>
      <c r="H1006" s="200">
        <v>1549015</v>
      </c>
      <c r="I1006" s="200">
        <v>0</v>
      </c>
      <c r="J1006" s="200">
        <v>1826551</v>
      </c>
      <c r="K1006" s="200">
        <v>1826551</v>
      </c>
    </row>
    <row r="1007" spans="1:11">
      <c r="A1007" s="201" t="s">
        <v>1597</v>
      </c>
      <c r="B1007" s="200">
        <v>604975.51023999997</v>
      </c>
      <c r="C1007" s="200">
        <v>680131.20682000008</v>
      </c>
      <c r="D1007" s="200">
        <v>729616.77752999996</v>
      </c>
      <c r="E1007" s="200">
        <v>766451.15158000006</v>
      </c>
      <c r="F1007" s="200">
        <v>802216.75785000005</v>
      </c>
      <c r="G1007" s="200">
        <v>1198892.7876600001</v>
      </c>
      <c r="H1007" s="200">
        <v>1407281.8</v>
      </c>
      <c r="I1007" s="200">
        <v>0</v>
      </c>
      <c r="J1007" s="200">
        <v>1890936.5</v>
      </c>
      <c r="K1007" s="200">
        <v>1890936.5</v>
      </c>
    </row>
    <row r="1008" spans="1:11">
      <c r="A1008" s="201" t="s">
        <v>1598</v>
      </c>
      <c r="B1008" s="200">
        <v>1135986.8086300001</v>
      </c>
      <c r="C1008" s="200">
        <v>709055.72487000003</v>
      </c>
      <c r="D1008" s="200">
        <v>732141.04538999998</v>
      </c>
      <c r="E1008" s="200">
        <v>717592.85560000001</v>
      </c>
      <c r="F1008" s="200">
        <v>709956.30659000005</v>
      </c>
      <c r="G1008" s="200">
        <v>1189553.11298</v>
      </c>
      <c r="H1008" s="200">
        <v>1357518.3</v>
      </c>
      <c r="I1008" s="200">
        <v>0</v>
      </c>
      <c r="J1008" s="200">
        <v>1868022.4</v>
      </c>
      <c r="K1008" s="200">
        <v>1868022.4</v>
      </c>
    </row>
    <row r="1009" spans="1:11">
      <c r="A1009" s="201" t="s">
        <v>1599</v>
      </c>
      <c r="B1009" s="200">
        <v>1363205.0332799999</v>
      </c>
      <c r="C1009" s="200">
        <v>1521677.5121600002</v>
      </c>
      <c r="D1009" s="200">
        <v>1757394.23713</v>
      </c>
      <c r="E1009" s="200">
        <v>1547266.2755799999</v>
      </c>
      <c r="F1009" s="200">
        <v>1695728.8515999999</v>
      </c>
      <c r="G1009" s="200">
        <v>2613899.2355900002</v>
      </c>
      <c r="H1009" s="200">
        <v>2773573.9</v>
      </c>
      <c r="I1009" s="200">
        <v>0</v>
      </c>
      <c r="J1009" s="200">
        <v>4350986.5</v>
      </c>
      <c r="K1009" s="200">
        <v>4350986.5</v>
      </c>
    </row>
    <row r="1010" spans="1:11">
      <c r="A1010" s="201" t="s">
        <v>1600</v>
      </c>
      <c r="B1010" s="200">
        <v>208096.5</v>
      </c>
      <c r="C1010" s="200">
        <v>457945.59999999998</v>
      </c>
      <c r="D1010" s="200">
        <v>302103.86735000001</v>
      </c>
      <c r="E1010" s="200">
        <v>294245.48076000001</v>
      </c>
      <c r="F1010" s="200">
        <v>321428.20400000003</v>
      </c>
      <c r="G1010" s="200">
        <v>731444.94750999997</v>
      </c>
      <c r="H1010" s="200">
        <v>654510.69999999995</v>
      </c>
      <c r="I1010" s="200">
        <v>0</v>
      </c>
      <c r="J1010" s="200">
        <v>895642.1</v>
      </c>
      <c r="K1010" s="200">
        <v>895642.1</v>
      </c>
    </row>
    <row r="1011" spans="1:11">
      <c r="A1011" s="201" t="s">
        <v>1601</v>
      </c>
      <c r="B1011" s="200">
        <v>1370493.1038299999</v>
      </c>
      <c r="C1011" s="200">
        <v>1587976.1876099999</v>
      </c>
      <c r="D1011" s="200">
        <v>1704171.0207100001</v>
      </c>
      <c r="E1011" s="200">
        <v>1601386.4007000001</v>
      </c>
      <c r="F1011" s="200">
        <v>1702426.30617</v>
      </c>
      <c r="G1011" s="200">
        <v>3801954.7772900001</v>
      </c>
      <c r="H1011" s="200">
        <v>3353455.5</v>
      </c>
      <c r="I1011" s="200">
        <v>0</v>
      </c>
      <c r="J1011" s="200">
        <v>4556883.3</v>
      </c>
      <c r="K1011" s="200">
        <v>4556883.3</v>
      </c>
    </row>
    <row r="1012" spans="1:11">
      <c r="A1012" s="201" t="s">
        <v>1602</v>
      </c>
      <c r="B1012" s="200">
        <v>803884.22910999996</v>
      </c>
      <c r="C1012" s="200">
        <v>862056.6</v>
      </c>
      <c r="D1012" s="200">
        <v>1649899.112</v>
      </c>
      <c r="E1012" s="200">
        <v>1006262.38719</v>
      </c>
      <c r="F1012" s="200">
        <v>1041459.8562899999</v>
      </c>
      <c r="G1012" s="200">
        <v>1784885.48217</v>
      </c>
      <c r="H1012" s="200">
        <v>1795962.9</v>
      </c>
      <c r="I1012" s="200">
        <v>0</v>
      </c>
      <c r="J1012" s="200">
        <v>2478893.7999999998</v>
      </c>
      <c r="K1012" s="200">
        <v>2478893.7999999998</v>
      </c>
    </row>
    <row r="1013" spans="1:11">
      <c r="A1013" s="201" t="s">
        <v>1603</v>
      </c>
      <c r="B1013" s="200">
        <v>1009115.963</v>
      </c>
      <c r="C1013" s="200">
        <v>1175783.8242000001</v>
      </c>
      <c r="D1013" s="200">
        <v>760731.97629999998</v>
      </c>
      <c r="E1013" s="200">
        <v>667653.01902999997</v>
      </c>
      <c r="F1013" s="200">
        <v>1183334.0521300002</v>
      </c>
      <c r="G1013" s="200">
        <v>1305502.9241600002</v>
      </c>
      <c r="H1013" s="200">
        <v>1481531.3</v>
      </c>
      <c r="I1013" s="200">
        <v>0</v>
      </c>
      <c r="J1013" s="200">
        <v>2560279.6999999997</v>
      </c>
      <c r="K1013" s="200">
        <v>2560279.6999999997</v>
      </c>
    </row>
    <row r="1014" spans="1:11">
      <c r="A1014" s="201" t="s">
        <v>1604</v>
      </c>
      <c r="B1014" s="200">
        <v>467838.01192000002</v>
      </c>
      <c r="C1014" s="200">
        <v>535141.46418000001</v>
      </c>
      <c r="D1014" s="200">
        <v>553937.28373999998</v>
      </c>
      <c r="E1014" s="200">
        <v>598009.62052</v>
      </c>
      <c r="F1014" s="200">
        <v>691696.83025</v>
      </c>
      <c r="G1014" s="200">
        <v>1003736.5686799999</v>
      </c>
      <c r="H1014" s="200">
        <v>1257321.2</v>
      </c>
      <c r="I1014" s="200">
        <v>0</v>
      </c>
      <c r="J1014" s="200">
        <v>1662241.4000000001</v>
      </c>
      <c r="K1014" s="200">
        <v>1662241.4000000001</v>
      </c>
    </row>
    <row r="1015" spans="1:11">
      <c r="A1015" s="201" t="s">
        <v>1605</v>
      </c>
      <c r="B1015" s="200">
        <v>1277812.5622400001</v>
      </c>
      <c r="C1015" s="200">
        <v>1419879.6832600001</v>
      </c>
      <c r="D1015" s="200">
        <v>1474333.41386</v>
      </c>
      <c r="E1015" s="200">
        <v>1430070.56103</v>
      </c>
      <c r="F1015" s="200">
        <v>1404929.5934600001</v>
      </c>
      <c r="G1015" s="200">
        <v>3062807.2499099998</v>
      </c>
      <c r="H1015" s="200">
        <v>2726365.4</v>
      </c>
      <c r="I1015" s="200">
        <v>0</v>
      </c>
      <c r="J1015" s="200">
        <v>3771141.9</v>
      </c>
      <c r="K1015" s="200">
        <v>3771141.9</v>
      </c>
    </row>
    <row r="1016" spans="1:11">
      <c r="A1016" s="201" t="s">
        <v>413</v>
      </c>
      <c r="B1016" s="200">
        <v>260468.83736999999</v>
      </c>
      <c r="C1016" s="200">
        <v>968727.73062000005</v>
      </c>
      <c r="D1016" s="200">
        <v>1278920.49606</v>
      </c>
      <c r="E1016" s="200">
        <v>1767948.70025</v>
      </c>
      <c r="F1016" s="200">
        <v>1853679.94719</v>
      </c>
      <c r="G1016" s="200">
        <v>2590239.4345800001</v>
      </c>
      <c r="H1016" s="200">
        <v>0</v>
      </c>
      <c r="I1016" s="200">
        <v>0</v>
      </c>
      <c r="J1016" s="200">
        <v>0</v>
      </c>
      <c r="K1016" s="200">
        <v>0</v>
      </c>
    </row>
    <row r="1017" spans="1:11">
      <c r="A1017" s="201" t="s">
        <v>1606</v>
      </c>
      <c r="B1017" s="200">
        <v>6821139.6045500003</v>
      </c>
      <c r="C1017" s="200">
        <v>6442851.8397200005</v>
      </c>
      <c r="D1017" s="200">
        <v>6957412.8102799999</v>
      </c>
      <c r="E1017" s="200">
        <v>7242841.29</v>
      </c>
      <c r="F1017" s="200">
        <v>9609349.89023</v>
      </c>
      <c r="G1017" s="200">
        <v>8026826.3849200001</v>
      </c>
      <c r="H1017" s="200">
        <v>16373973.4</v>
      </c>
      <c r="I1017" s="200">
        <v>34008841.100000001</v>
      </c>
      <c r="J1017" s="200">
        <v>33126208.700000003</v>
      </c>
      <c r="K1017" s="200">
        <v>-882632.39999999851</v>
      </c>
    </row>
    <row r="1018" spans="1:11">
      <c r="A1018" s="201" t="s">
        <v>1607</v>
      </c>
      <c r="B1018" s="200">
        <v>572801.54969000001</v>
      </c>
      <c r="C1018" s="200">
        <v>674936.36589000002</v>
      </c>
      <c r="D1018" s="200">
        <v>731489.46575999993</v>
      </c>
      <c r="E1018" s="200">
        <v>764338.85094000003</v>
      </c>
      <c r="F1018" s="200">
        <v>0</v>
      </c>
      <c r="G1018" s="200">
        <v>0</v>
      </c>
      <c r="H1018" s="200">
        <v>-19099586.300000001</v>
      </c>
      <c r="I1018" s="200">
        <v>0</v>
      </c>
      <c r="J1018" s="200">
        <v>-18440706.199999999</v>
      </c>
      <c r="K1018" s="200">
        <v>-18440706.199999999</v>
      </c>
    </row>
    <row r="1019" spans="1:11">
      <c r="A1019" s="201" t="s">
        <v>1608</v>
      </c>
      <c r="B1019" s="200">
        <v>0</v>
      </c>
      <c r="C1019" s="200">
        <v>0</v>
      </c>
      <c r="D1019" s="200">
        <v>0</v>
      </c>
      <c r="E1019" s="200">
        <v>0</v>
      </c>
      <c r="F1019" s="200">
        <v>0</v>
      </c>
      <c r="G1019" s="200">
        <v>0</v>
      </c>
      <c r="H1019" s="200">
        <v>5219200</v>
      </c>
      <c r="I1019" s="200">
        <v>3436000</v>
      </c>
      <c r="J1019" s="200">
        <v>3340400</v>
      </c>
      <c r="K1019" s="200">
        <v>-95600</v>
      </c>
    </row>
    <row r="1020" spans="1:11">
      <c r="A1020" s="201" t="s">
        <v>1609</v>
      </c>
      <c r="B1020" s="200">
        <v>0</v>
      </c>
      <c r="C1020" s="200">
        <v>0</v>
      </c>
      <c r="D1020" s="200">
        <v>0</v>
      </c>
      <c r="E1020" s="200">
        <v>0</v>
      </c>
      <c r="F1020" s="200">
        <v>0</v>
      </c>
      <c r="G1020" s="200">
        <v>0</v>
      </c>
      <c r="H1020" s="200">
        <v>423800</v>
      </c>
      <c r="I1020" s="200">
        <v>0</v>
      </c>
      <c r="J1020" s="200">
        <v>0</v>
      </c>
      <c r="K1020" s="200">
        <v>0</v>
      </c>
    </row>
    <row r="1021" spans="1:11">
      <c r="A1021" s="201" t="s">
        <v>1610</v>
      </c>
      <c r="B1021" s="200">
        <v>2280547.7999999998</v>
      </c>
      <c r="C1021" s="200">
        <v>2380341.8470000001</v>
      </c>
      <c r="D1021" s="200">
        <v>2267198.7349999999</v>
      </c>
      <c r="E1021" s="200">
        <v>2280486.7910000002</v>
      </c>
      <c r="F1021" s="200">
        <v>1916608.8</v>
      </c>
      <c r="G1021" s="200">
        <v>0</v>
      </c>
      <c r="H1021" s="200">
        <v>4334865.4000000004</v>
      </c>
      <c r="I1021" s="200">
        <v>21180000</v>
      </c>
      <c r="J1021" s="200">
        <v>19526865.399999999</v>
      </c>
      <c r="K1021" s="200">
        <v>-1653134.6000000015</v>
      </c>
    </row>
    <row r="1022" spans="1:11">
      <c r="A1022" s="201" t="s">
        <v>1611</v>
      </c>
      <c r="B1022" s="200">
        <v>4685535.6305099996</v>
      </c>
      <c r="C1022" s="200">
        <v>5109538.4049200006</v>
      </c>
      <c r="D1022" s="200">
        <v>5638864.2531000003</v>
      </c>
      <c r="E1022" s="200">
        <v>6209192.757650001</v>
      </c>
      <c r="F1022" s="200">
        <v>1869056.9205100001</v>
      </c>
      <c r="G1022" s="200">
        <v>10678443.973909998</v>
      </c>
      <c r="H1022" s="200">
        <v>25420722</v>
      </c>
      <c r="I1022" s="200">
        <v>27388234.199999999</v>
      </c>
      <c r="J1022" s="200">
        <v>23486566.699999999</v>
      </c>
      <c r="K1022" s="200">
        <v>-3901667.5</v>
      </c>
    </row>
    <row r="1023" spans="1:11">
      <c r="A1023" s="201" t="s">
        <v>1612</v>
      </c>
      <c r="B1023" s="200">
        <v>20907997.4507</v>
      </c>
      <c r="C1023" s="200">
        <v>14781808.197529998</v>
      </c>
      <c r="D1023" s="200">
        <v>16426300.997569999</v>
      </c>
      <c r="E1023" s="200">
        <v>0</v>
      </c>
      <c r="F1023" s="200">
        <v>0</v>
      </c>
      <c r="G1023" s="200">
        <v>0</v>
      </c>
      <c r="H1023" s="200">
        <v>0</v>
      </c>
      <c r="I1023" s="200">
        <v>0</v>
      </c>
      <c r="J1023" s="200">
        <v>0</v>
      </c>
      <c r="K1023" s="200">
        <v>0</v>
      </c>
    </row>
    <row r="1024" spans="1:11">
      <c r="A1024" s="201" t="s">
        <v>1613</v>
      </c>
      <c r="B1024" s="200">
        <v>0</v>
      </c>
      <c r="C1024" s="200">
        <v>0</v>
      </c>
      <c r="D1024" s="200">
        <v>0</v>
      </c>
      <c r="E1024" s="200">
        <v>0</v>
      </c>
      <c r="F1024" s="200">
        <v>0</v>
      </c>
      <c r="G1024" s="200">
        <v>0</v>
      </c>
      <c r="H1024" s="200">
        <v>7500000</v>
      </c>
      <c r="I1024" s="200">
        <v>837200</v>
      </c>
      <c r="J1024" s="200">
        <v>725600</v>
      </c>
      <c r="K1024" s="200">
        <v>-111600</v>
      </c>
    </row>
    <row r="1025" spans="1:11">
      <c r="A1025" s="201" t="s">
        <v>1614</v>
      </c>
      <c r="B1025" s="200">
        <v>0</v>
      </c>
      <c r="C1025" s="200">
        <v>0</v>
      </c>
      <c r="D1025" s="200">
        <v>0</v>
      </c>
      <c r="E1025" s="200">
        <v>0</v>
      </c>
      <c r="F1025" s="200">
        <v>0</v>
      </c>
      <c r="G1025" s="200">
        <v>0</v>
      </c>
      <c r="H1025" s="200">
        <v>6284800</v>
      </c>
      <c r="I1025" s="200">
        <v>0</v>
      </c>
      <c r="J1025" s="200">
        <v>0</v>
      </c>
      <c r="K1025" s="200">
        <v>0</v>
      </c>
    </row>
    <row r="1026" spans="1:11">
      <c r="A1026" s="201" t="s">
        <v>1615</v>
      </c>
      <c r="B1026" s="200">
        <v>303630.65989999997</v>
      </c>
      <c r="C1026" s="200">
        <v>334465.06477999996</v>
      </c>
      <c r="D1026" s="200">
        <v>387082.48043</v>
      </c>
      <c r="E1026" s="200">
        <v>362162.31997000001</v>
      </c>
      <c r="F1026" s="200">
        <v>371399.67194999999</v>
      </c>
      <c r="G1026" s="200">
        <v>600655.6</v>
      </c>
      <c r="H1026" s="200">
        <v>557586.19999999995</v>
      </c>
      <c r="I1026" s="200">
        <v>0</v>
      </c>
      <c r="J1026" s="200">
        <v>791753.7</v>
      </c>
      <c r="K1026" s="200">
        <v>791753.7</v>
      </c>
    </row>
    <row r="1027" spans="1:11">
      <c r="A1027" s="201" t="s">
        <v>1616</v>
      </c>
      <c r="B1027" s="200">
        <v>403364.36410000001</v>
      </c>
      <c r="C1027" s="200">
        <v>401388.99289999995</v>
      </c>
      <c r="D1027" s="200">
        <v>376585.68792</v>
      </c>
      <c r="E1027" s="200">
        <v>375448.27574000001</v>
      </c>
      <c r="F1027" s="200">
        <v>372288.05132999999</v>
      </c>
      <c r="G1027" s="200">
        <v>624587.4</v>
      </c>
      <c r="H1027" s="200">
        <v>696720.1</v>
      </c>
      <c r="I1027" s="200">
        <v>0</v>
      </c>
      <c r="J1027" s="200">
        <v>816650</v>
      </c>
      <c r="K1027" s="200">
        <v>816650</v>
      </c>
    </row>
    <row r="1028" spans="1:11">
      <c r="A1028" s="201" t="s">
        <v>1617</v>
      </c>
      <c r="B1028" s="200">
        <v>0</v>
      </c>
      <c r="C1028" s="200">
        <v>0</v>
      </c>
      <c r="D1028" s="200">
        <v>0</v>
      </c>
      <c r="E1028" s="200">
        <v>0</v>
      </c>
      <c r="F1028" s="200">
        <v>2320890.7635900001</v>
      </c>
      <c r="G1028" s="200">
        <v>0</v>
      </c>
      <c r="H1028" s="200">
        <v>0</v>
      </c>
      <c r="I1028" s="200">
        <v>0</v>
      </c>
      <c r="J1028" s="200">
        <v>0</v>
      </c>
      <c r="K1028" s="200">
        <v>0</v>
      </c>
    </row>
    <row r="1029" spans="1:11">
      <c r="A1029" s="201" t="s">
        <v>1618</v>
      </c>
      <c r="B1029" s="200">
        <v>0</v>
      </c>
      <c r="C1029" s="200">
        <v>0</v>
      </c>
      <c r="D1029" s="200">
        <v>0</v>
      </c>
      <c r="E1029" s="200">
        <v>0</v>
      </c>
      <c r="F1029" s="200">
        <v>2042970.0630399999</v>
      </c>
      <c r="G1029" s="200">
        <v>0</v>
      </c>
      <c r="H1029" s="200">
        <v>0</v>
      </c>
      <c r="I1029" s="200">
        <v>0</v>
      </c>
      <c r="J1029" s="200">
        <v>0</v>
      </c>
      <c r="K1029" s="200">
        <v>0</v>
      </c>
    </row>
    <row r="1030" spans="1:11">
      <c r="A1030" s="201" t="s">
        <v>1619</v>
      </c>
      <c r="B1030" s="200">
        <v>5478832.909</v>
      </c>
      <c r="C1030" s="200">
        <v>6054245.3004700001</v>
      </c>
      <c r="D1030" s="200">
        <v>6997317.1640400002</v>
      </c>
      <c r="E1030" s="200">
        <v>9060324.0999999996</v>
      </c>
      <c r="F1030" s="200">
        <v>1962327.84</v>
      </c>
      <c r="G1030" s="200">
        <v>11803400.498339999</v>
      </c>
      <c r="H1030" s="200">
        <v>13389804.699999999</v>
      </c>
      <c r="I1030" s="200">
        <v>13537051.800000001</v>
      </c>
      <c r="J1030" s="200">
        <v>14235759.5</v>
      </c>
      <c r="K1030" s="200">
        <v>698707.69999999925</v>
      </c>
    </row>
    <row r="1031" spans="1:11">
      <c r="A1031" s="201" t="s">
        <v>1620</v>
      </c>
      <c r="B1031" s="200">
        <v>24379888.637400001</v>
      </c>
      <c r="C1031" s="200">
        <v>41972268.686400004</v>
      </c>
      <c r="D1031" s="200">
        <v>49292158.730599999</v>
      </c>
      <c r="E1031" s="200">
        <v>48735495.794</v>
      </c>
      <c r="F1031" s="200">
        <v>0</v>
      </c>
      <c r="G1031" s="200">
        <v>40917860.128970005</v>
      </c>
      <c r="H1031" s="200">
        <v>98213267</v>
      </c>
      <c r="I1031" s="200">
        <v>193004029.69999999</v>
      </c>
      <c r="J1031" s="200">
        <v>129762670.29999998</v>
      </c>
      <c r="K1031" s="200">
        <v>-63241359.400000006</v>
      </c>
    </row>
    <row r="1032" spans="1:11">
      <c r="A1032" s="201" t="s">
        <v>1621</v>
      </c>
      <c r="B1032" s="200">
        <v>1186257.301</v>
      </c>
      <c r="C1032" s="200">
        <v>1091593.5734999999</v>
      </c>
      <c r="D1032" s="200">
        <v>1177291.9650000001</v>
      </c>
      <c r="E1032" s="200">
        <v>1147623.8600000001</v>
      </c>
      <c r="F1032" s="200">
        <v>1988332.0307400001</v>
      </c>
      <c r="G1032" s="200">
        <v>1624045.60904</v>
      </c>
      <c r="H1032" s="200">
        <v>2160015.7000000002</v>
      </c>
      <c r="I1032" s="200">
        <v>2257138.7999999998</v>
      </c>
      <c r="J1032" s="200">
        <v>2657768.6999999997</v>
      </c>
      <c r="K1032" s="200">
        <v>400629.89999999991</v>
      </c>
    </row>
    <row r="1033" spans="1:11">
      <c r="A1033" s="201" t="s">
        <v>1622</v>
      </c>
      <c r="B1033" s="200">
        <v>701958.19435999996</v>
      </c>
      <c r="C1033" s="200">
        <v>833668.21600000001</v>
      </c>
      <c r="D1033" s="200">
        <v>1000013.3226699999</v>
      </c>
      <c r="E1033" s="200">
        <v>1072613.8770000001</v>
      </c>
      <c r="F1033" s="200">
        <v>1515800.5</v>
      </c>
      <c r="G1033" s="200">
        <v>1762105.9996099998</v>
      </c>
      <c r="H1033" s="200">
        <v>2172912.9</v>
      </c>
      <c r="I1033" s="200">
        <v>2226654.3000000003</v>
      </c>
      <c r="J1033" s="200">
        <v>2332417.4</v>
      </c>
      <c r="K1033" s="200">
        <v>105763.09999999963</v>
      </c>
    </row>
    <row r="1034" spans="1:11">
      <c r="A1034" s="201" t="s">
        <v>1623</v>
      </c>
      <c r="B1034" s="200">
        <v>0</v>
      </c>
      <c r="C1034" s="200">
        <v>0</v>
      </c>
      <c r="D1034" s="200">
        <v>0</v>
      </c>
      <c r="E1034" s="200">
        <v>0</v>
      </c>
      <c r="F1034" s="200">
        <v>1288765.05</v>
      </c>
      <c r="G1034" s="200">
        <v>0</v>
      </c>
      <c r="H1034" s="200">
        <v>0</v>
      </c>
      <c r="I1034" s="200">
        <v>0</v>
      </c>
      <c r="J1034" s="200">
        <v>0</v>
      </c>
      <c r="K1034" s="200">
        <v>0</v>
      </c>
    </row>
    <row r="1035" spans="1:11">
      <c r="A1035" s="201" t="s">
        <v>1624</v>
      </c>
      <c r="B1035" s="200">
        <v>1029808.036</v>
      </c>
      <c r="C1035" s="200">
        <v>1160091.4349700001</v>
      </c>
      <c r="D1035" s="200">
        <v>1369303.1529999999</v>
      </c>
      <c r="E1035" s="200">
        <v>1359828.67</v>
      </c>
      <c r="F1035" s="200">
        <v>0</v>
      </c>
      <c r="G1035" s="200">
        <v>2127950.16677</v>
      </c>
      <c r="H1035" s="200">
        <v>2678302.2999999998</v>
      </c>
      <c r="I1035" s="200">
        <v>2625060.1</v>
      </c>
      <c r="J1035" s="200">
        <v>3730869.1</v>
      </c>
      <c r="K1035" s="200">
        <v>1105809</v>
      </c>
    </row>
    <row r="1036" spans="1:11">
      <c r="A1036" s="201" t="s">
        <v>1625</v>
      </c>
      <c r="B1036" s="200">
        <v>413992.1</v>
      </c>
      <c r="C1036" s="200">
        <v>384960.68933999998</v>
      </c>
      <c r="D1036" s="200">
        <v>687812.17237000004</v>
      </c>
      <c r="E1036" s="200">
        <v>531951.50864999997</v>
      </c>
      <c r="F1036" s="200">
        <v>575785.38977000001</v>
      </c>
      <c r="G1036" s="200">
        <v>867656.53061999998</v>
      </c>
      <c r="H1036" s="200">
        <v>1015517.2</v>
      </c>
      <c r="I1036" s="200">
        <v>0</v>
      </c>
      <c r="J1036" s="200">
        <v>1262262.8999999999</v>
      </c>
      <c r="K1036" s="200">
        <v>1262262.8999999999</v>
      </c>
    </row>
    <row r="1037" spans="1:11">
      <c r="A1037" s="201" t="s">
        <v>1626</v>
      </c>
      <c r="B1037" s="200">
        <v>11782560.678850001</v>
      </c>
      <c r="C1037" s="200">
        <v>14938843.55916</v>
      </c>
      <c r="D1037" s="200">
        <v>31658321.867119998</v>
      </c>
      <c r="E1037" s="200">
        <v>15036581.709000001</v>
      </c>
      <c r="F1037" s="200">
        <v>15949824.5131</v>
      </c>
      <c r="G1037" s="200">
        <v>19756497.199999999</v>
      </c>
      <c r="H1037" s="200">
        <v>31263521.899999999</v>
      </c>
      <c r="I1037" s="200">
        <v>42278118.699999996</v>
      </c>
      <c r="J1037" s="200">
        <v>42736138.200000003</v>
      </c>
      <c r="K1037" s="200">
        <v>458019.50000000745</v>
      </c>
    </row>
    <row r="1038" spans="1:11">
      <c r="A1038" s="201" t="s">
        <v>1627</v>
      </c>
      <c r="B1038" s="200">
        <v>159814.92499999999</v>
      </c>
      <c r="C1038" s="200">
        <v>223905.08199999999</v>
      </c>
      <c r="D1038" s="200">
        <v>411780.75199999998</v>
      </c>
      <c r="E1038" s="200">
        <v>347731.61900000001</v>
      </c>
      <c r="F1038" s="200">
        <v>493282.31699999998</v>
      </c>
      <c r="G1038" s="200">
        <v>329364.03182999999</v>
      </c>
      <c r="H1038" s="200">
        <v>594000</v>
      </c>
      <c r="I1038" s="200">
        <v>594000</v>
      </c>
      <c r="J1038" s="200">
        <v>594000</v>
      </c>
      <c r="K1038" s="200">
        <v>0</v>
      </c>
    </row>
    <row r="1039" spans="1:11">
      <c r="A1039" s="201" t="s">
        <v>1628</v>
      </c>
      <c r="B1039" s="200">
        <v>907395.9</v>
      </c>
      <c r="C1039" s="200">
        <v>975317</v>
      </c>
      <c r="D1039" s="200">
        <v>1191502.1342</v>
      </c>
      <c r="E1039" s="200">
        <v>1143725.0231199998</v>
      </c>
      <c r="F1039" s="200">
        <v>1150837.32966</v>
      </c>
      <c r="G1039" s="200">
        <v>2154012.9147700001</v>
      </c>
      <c r="H1039" s="200">
        <v>5910394.5999999996</v>
      </c>
      <c r="I1039" s="200">
        <v>9385297.5</v>
      </c>
      <c r="J1039" s="200">
        <v>9396892.3000000007</v>
      </c>
      <c r="K1039" s="200">
        <v>11594.800000000745</v>
      </c>
    </row>
    <row r="1040" spans="1:11">
      <c r="A1040" s="201" t="s">
        <v>1629</v>
      </c>
      <c r="B1040" s="200">
        <v>904990.41428000003</v>
      </c>
      <c r="C1040" s="200">
        <v>1065858.4289299999</v>
      </c>
      <c r="D1040" s="200">
        <v>1758832.6848199998</v>
      </c>
      <c r="E1040" s="200">
        <v>1943991.8627200001</v>
      </c>
      <c r="F1040" s="200">
        <v>1374633.29372</v>
      </c>
      <c r="G1040" s="200">
        <v>2963969.8275600001</v>
      </c>
      <c r="H1040" s="200">
        <v>3731588.8</v>
      </c>
      <c r="I1040" s="200">
        <v>0</v>
      </c>
      <c r="J1040" s="200">
        <v>6240986.8000000007</v>
      </c>
      <c r="K1040" s="200">
        <v>6240986.8000000007</v>
      </c>
    </row>
    <row r="1041" spans="1:11">
      <c r="A1041" s="201" t="s">
        <v>1630</v>
      </c>
      <c r="B1041" s="200">
        <v>658886.52355999989</v>
      </c>
      <c r="C1041" s="200">
        <v>629639.71841999993</v>
      </c>
      <c r="D1041" s="200">
        <v>649140.29152999993</v>
      </c>
      <c r="E1041" s="200">
        <v>625424.32432000001</v>
      </c>
      <c r="F1041" s="200">
        <v>719493.29513999994</v>
      </c>
      <c r="G1041" s="200">
        <v>1264359.3793900001</v>
      </c>
      <c r="H1041" s="200">
        <v>1201495.8</v>
      </c>
      <c r="I1041" s="200">
        <v>0</v>
      </c>
      <c r="J1041" s="200">
        <v>1546921.8</v>
      </c>
      <c r="K1041" s="200">
        <v>1546921.8</v>
      </c>
    </row>
    <row r="1042" spans="1:11">
      <c r="A1042" s="201" t="s">
        <v>1631</v>
      </c>
      <c r="B1042" s="200">
        <v>273378.24744999997</v>
      </c>
      <c r="C1042" s="200">
        <v>298832.66014999995</v>
      </c>
      <c r="D1042" s="200">
        <v>308656.24044000002</v>
      </c>
      <c r="E1042" s="200">
        <v>313919.26770999999</v>
      </c>
      <c r="F1042" s="200">
        <v>331024.02935000003</v>
      </c>
      <c r="G1042" s="200">
        <v>508229.99781999999</v>
      </c>
      <c r="H1042" s="200">
        <v>679739.4</v>
      </c>
      <c r="I1042" s="200">
        <v>0</v>
      </c>
      <c r="J1042" s="200">
        <v>890934.39999999991</v>
      </c>
      <c r="K1042" s="200">
        <v>890934.39999999991</v>
      </c>
    </row>
    <row r="1043" spans="1:11">
      <c r="A1043" s="201" t="s">
        <v>1632</v>
      </c>
      <c r="B1043" s="200">
        <v>235737.47700000001</v>
      </c>
      <c r="C1043" s="200">
        <v>279759.71704000002</v>
      </c>
      <c r="D1043" s="200">
        <v>280453.27607999998</v>
      </c>
      <c r="E1043" s="200">
        <v>290480.68955000001</v>
      </c>
      <c r="F1043" s="200">
        <v>328384.2</v>
      </c>
      <c r="G1043" s="200">
        <v>0</v>
      </c>
      <c r="H1043" s="200">
        <v>594792.69999999995</v>
      </c>
      <c r="I1043" s="200">
        <v>0</v>
      </c>
      <c r="J1043" s="200">
        <v>871868.6</v>
      </c>
      <c r="K1043" s="200">
        <v>871868.6</v>
      </c>
    </row>
    <row r="1044" spans="1:11">
      <c r="A1044" s="201" t="s">
        <v>1633</v>
      </c>
      <c r="B1044" s="200">
        <v>216200.28013999999</v>
      </c>
      <c r="C1044" s="200">
        <v>285307.27498000005</v>
      </c>
      <c r="D1044" s="200">
        <v>292774.71677</v>
      </c>
      <c r="E1044" s="200">
        <v>314449.04495999997</v>
      </c>
      <c r="F1044" s="200">
        <v>337986.49932</v>
      </c>
      <c r="G1044" s="200">
        <v>644158.93035000004</v>
      </c>
      <c r="H1044" s="200">
        <v>727403</v>
      </c>
      <c r="I1044" s="200">
        <v>0</v>
      </c>
      <c r="J1044" s="200">
        <v>1192535.1000000001</v>
      </c>
      <c r="K1044" s="200">
        <v>1192535.1000000001</v>
      </c>
    </row>
    <row r="1045" spans="1:11">
      <c r="A1045" s="201" t="s">
        <v>1634</v>
      </c>
      <c r="B1045" s="200">
        <v>143331.49299999999</v>
      </c>
      <c r="C1045" s="200">
        <v>150231.6</v>
      </c>
      <c r="D1045" s="200">
        <v>140238.78260000001</v>
      </c>
      <c r="E1045" s="200">
        <v>164479.21599</v>
      </c>
      <c r="F1045" s="200">
        <v>175701.63493</v>
      </c>
      <c r="G1045" s="200">
        <v>322838.15057</v>
      </c>
      <c r="H1045" s="200">
        <v>361644.5</v>
      </c>
      <c r="I1045" s="200">
        <v>0</v>
      </c>
      <c r="J1045" s="200">
        <v>544952.69999999995</v>
      </c>
      <c r="K1045" s="200">
        <v>544952.69999999995</v>
      </c>
    </row>
    <row r="1046" spans="1:11">
      <c r="A1046" s="201" t="s">
        <v>1635</v>
      </c>
      <c r="B1046" s="200">
        <v>0</v>
      </c>
      <c r="C1046" s="200">
        <v>0</v>
      </c>
      <c r="D1046" s="200">
        <v>0</v>
      </c>
      <c r="E1046" s="200">
        <v>0</v>
      </c>
      <c r="F1046" s="200">
        <v>1111581.6580000001</v>
      </c>
      <c r="G1046" s="200">
        <v>0</v>
      </c>
      <c r="H1046" s="200">
        <v>0</v>
      </c>
      <c r="I1046" s="200">
        <v>0</v>
      </c>
      <c r="J1046" s="200">
        <v>0</v>
      </c>
      <c r="K1046" s="200">
        <v>0</v>
      </c>
    </row>
    <row r="1047" spans="1:11">
      <c r="A1047" s="201" t="s">
        <v>1636</v>
      </c>
      <c r="B1047" s="200">
        <v>520737.87970999995</v>
      </c>
      <c r="C1047" s="200">
        <v>558138.88500999997</v>
      </c>
      <c r="D1047" s="200">
        <v>605977.21682000009</v>
      </c>
      <c r="E1047" s="200">
        <v>712937.89086000004</v>
      </c>
      <c r="F1047" s="200">
        <v>886722.78463999997</v>
      </c>
      <c r="G1047" s="200">
        <v>0</v>
      </c>
      <c r="H1047" s="200">
        <v>1757382.4</v>
      </c>
      <c r="I1047" s="200">
        <v>1932400.3</v>
      </c>
      <c r="J1047" s="200">
        <v>2175577.9</v>
      </c>
      <c r="K1047" s="200">
        <v>243177.59999999986</v>
      </c>
    </row>
    <row r="1048" spans="1:11">
      <c r="A1048" s="201" t="s">
        <v>1637</v>
      </c>
      <c r="B1048" s="200">
        <v>414391.10716000001</v>
      </c>
      <c r="C1048" s="200">
        <v>446416.31557999999</v>
      </c>
      <c r="D1048" s="200">
        <v>490881.71377999999</v>
      </c>
      <c r="E1048" s="200">
        <v>485740.44812000002</v>
      </c>
      <c r="F1048" s="200">
        <v>495571.92468</v>
      </c>
      <c r="G1048" s="200">
        <v>623537.63130999997</v>
      </c>
      <c r="H1048" s="200">
        <v>1330831.7</v>
      </c>
      <c r="I1048" s="200">
        <v>1627385.6</v>
      </c>
      <c r="J1048" s="200">
        <v>1772867.0000000002</v>
      </c>
      <c r="K1048" s="200">
        <v>145481.40000000014</v>
      </c>
    </row>
    <row r="1049" spans="1:11">
      <c r="A1049" s="201" t="s">
        <v>1638</v>
      </c>
      <c r="B1049" s="200">
        <v>473404.48</v>
      </c>
      <c r="C1049" s="200">
        <v>463788.25400000002</v>
      </c>
      <c r="D1049" s="200">
        <v>500735.929</v>
      </c>
      <c r="E1049" s="200">
        <v>520020.84973000002</v>
      </c>
      <c r="F1049" s="200">
        <v>588416.63409000007</v>
      </c>
      <c r="G1049" s="200">
        <v>0</v>
      </c>
      <c r="H1049" s="200">
        <v>1418336.8</v>
      </c>
      <c r="I1049" s="200">
        <v>1686813.9</v>
      </c>
      <c r="J1049" s="200">
        <v>1724854.9</v>
      </c>
      <c r="K1049" s="200">
        <v>38041</v>
      </c>
    </row>
    <row r="1050" spans="1:11">
      <c r="A1050" s="201" t="s">
        <v>1639</v>
      </c>
      <c r="B1050" s="200">
        <v>472798.74075</v>
      </c>
      <c r="C1050" s="200">
        <v>505984.83143999998</v>
      </c>
      <c r="D1050" s="200">
        <v>493931.0649</v>
      </c>
      <c r="E1050" s="200">
        <v>500769.17304000002</v>
      </c>
      <c r="F1050" s="200">
        <v>535624.13343000005</v>
      </c>
      <c r="G1050" s="200">
        <v>761112.03584999999</v>
      </c>
      <c r="H1050" s="200">
        <v>1328632.8</v>
      </c>
      <c r="I1050" s="200">
        <v>1566236.7</v>
      </c>
      <c r="J1050" s="200">
        <v>1579571.4</v>
      </c>
      <c r="K1050" s="200">
        <v>13334.699999999953</v>
      </c>
    </row>
    <row r="1051" spans="1:11">
      <c r="A1051" s="201" t="s">
        <v>1640</v>
      </c>
      <c r="B1051" s="200">
        <v>309948.09042999998</v>
      </c>
      <c r="C1051" s="200">
        <v>334699.50663999998</v>
      </c>
      <c r="D1051" s="200">
        <v>407045.2219</v>
      </c>
      <c r="E1051" s="200">
        <v>388488.81876999995</v>
      </c>
      <c r="F1051" s="200">
        <v>475151.06695000001</v>
      </c>
      <c r="G1051" s="200">
        <v>587828.81119000004</v>
      </c>
      <c r="H1051" s="200">
        <v>1112489.8999999999</v>
      </c>
      <c r="I1051" s="200">
        <v>1304406.5</v>
      </c>
      <c r="J1051" s="200">
        <v>1345893.2999999998</v>
      </c>
      <c r="K1051" s="200">
        <v>41486.799999999814</v>
      </c>
    </row>
    <row r="1052" spans="1:11">
      <c r="A1052" s="201" t="s">
        <v>1641</v>
      </c>
      <c r="B1052" s="200">
        <v>0</v>
      </c>
      <c r="C1052" s="200">
        <v>0</v>
      </c>
      <c r="D1052" s="200">
        <v>0</v>
      </c>
      <c r="E1052" s="200">
        <v>0</v>
      </c>
      <c r="F1052" s="200">
        <v>0</v>
      </c>
      <c r="G1052" s="200">
        <v>845085.07001999998</v>
      </c>
      <c r="H1052" s="200">
        <v>0</v>
      </c>
      <c r="I1052" s="200">
        <v>0</v>
      </c>
      <c r="J1052" s="200">
        <v>0</v>
      </c>
      <c r="K1052" s="200">
        <v>0</v>
      </c>
    </row>
    <row r="1053" spans="1:11">
      <c r="A1053" s="201" t="s">
        <v>1642</v>
      </c>
      <c r="B1053" s="200">
        <v>606886.44499999995</v>
      </c>
      <c r="C1053" s="200">
        <v>608447.99700999993</v>
      </c>
      <c r="D1053" s="200">
        <v>611747.29723999999</v>
      </c>
      <c r="E1053" s="200">
        <v>558117.88011000003</v>
      </c>
      <c r="F1053" s="200">
        <v>496754.97154</v>
      </c>
      <c r="G1053" s="200">
        <v>742094.33321000007</v>
      </c>
      <c r="H1053" s="200">
        <v>1209030.3</v>
      </c>
      <c r="I1053" s="200">
        <v>1471131.2</v>
      </c>
      <c r="J1053" s="200">
        <v>1535041.5</v>
      </c>
      <c r="K1053" s="200">
        <v>63910.300000000047</v>
      </c>
    </row>
    <row r="1054" spans="1:11">
      <c r="A1054" s="201" t="s">
        <v>1643</v>
      </c>
      <c r="B1054" s="200">
        <v>785799.4</v>
      </c>
      <c r="C1054" s="200">
        <v>777992.37655999989</v>
      </c>
      <c r="D1054" s="200">
        <v>794959.44927999994</v>
      </c>
      <c r="E1054" s="200">
        <v>838240.40086000005</v>
      </c>
      <c r="F1054" s="200">
        <v>874999.08177000005</v>
      </c>
      <c r="G1054" s="200">
        <v>1170930.75532</v>
      </c>
      <c r="H1054" s="200">
        <v>1502752.9</v>
      </c>
      <c r="I1054" s="200">
        <v>0</v>
      </c>
      <c r="J1054" s="200">
        <v>2247804.7999999998</v>
      </c>
      <c r="K1054" s="200">
        <v>2247804.7999999998</v>
      </c>
    </row>
    <row r="1055" spans="1:11">
      <c r="A1055" s="201" t="s">
        <v>1644</v>
      </c>
      <c r="B1055" s="200">
        <v>176536.46644999998</v>
      </c>
      <c r="C1055" s="200">
        <v>242366.74255000002</v>
      </c>
      <c r="D1055" s="200">
        <v>203120.05569000001</v>
      </c>
      <c r="E1055" s="200">
        <v>342784.52843000001</v>
      </c>
      <c r="F1055" s="200">
        <v>377233.63257999998</v>
      </c>
      <c r="G1055" s="200">
        <v>394890.4</v>
      </c>
      <c r="H1055" s="200">
        <v>525152.5</v>
      </c>
      <c r="I1055" s="200">
        <v>0</v>
      </c>
      <c r="J1055" s="200">
        <v>655283.9</v>
      </c>
      <c r="K1055" s="200">
        <v>655283.9</v>
      </c>
    </row>
    <row r="1056" spans="1:11">
      <c r="A1056" s="201" t="s">
        <v>1645</v>
      </c>
      <c r="B1056" s="200">
        <v>1606128.9580000001</v>
      </c>
      <c r="C1056" s="200">
        <v>1874688.7560000001</v>
      </c>
      <c r="D1056" s="200">
        <v>2089796.2450000001</v>
      </c>
      <c r="E1056" s="200">
        <v>2182527.0660000001</v>
      </c>
      <c r="F1056" s="200">
        <v>0</v>
      </c>
      <c r="G1056" s="200">
        <v>0</v>
      </c>
      <c r="H1056" s="200">
        <v>4486937</v>
      </c>
      <c r="I1056" s="200">
        <v>4228345.3000000007</v>
      </c>
      <c r="J1056" s="200">
        <v>4442055.8</v>
      </c>
      <c r="K1056" s="200">
        <v>213710.49999999907</v>
      </c>
    </row>
    <row r="1057" spans="1:11">
      <c r="A1057" s="201" t="s">
        <v>1646</v>
      </c>
      <c r="B1057" s="200">
        <v>485359.53502999997</v>
      </c>
      <c r="C1057" s="200">
        <v>553502.71362000005</v>
      </c>
      <c r="D1057" s="200">
        <v>8004828.5049999999</v>
      </c>
      <c r="E1057" s="200">
        <v>749660.8</v>
      </c>
      <c r="F1057" s="200">
        <v>10286229.442500001</v>
      </c>
      <c r="G1057" s="200">
        <v>16038969.16759</v>
      </c>
      <c r="H1057" s="200">
        <v>1536577.1</v>
      </c>
      <c r="I1057" s="200">
        <v>1613493.4</v>
      </c>
      <c r="J1057" s="200">
        <v>1736275.4999999998</v>
      </c>
      <c r="K1057" s="200">
        <v>122782.09999999986</v>
      </c>
    </row>
    <row r="1058" spans="1:11">
      <c r="A1058" s="201" t="s">
        <v>1647</v>
      </c>
      <c r="B1058" s="200">
        <v>2604249.6622299999</v>
      </c>
      <c r="C1058" s="200">
        <v>1990956.3</v>
      </c>
      <c r="D1058" s="200">
        <v>6015133.8983800001</v>
      </c>
      <c r="E1058" s="200">
        <v>0</v>
      </c>
      <c r="F1058" s="200">
        <v>591060.54634</v>
      </c>
      <c r="G1058" s="200">
        <v>0</v>
      </c>
      <c r="H1058" s="200">
        <v>0</v>
      </c>
      <c r="I1058" s="200">
        <v>0</v>
      </c>
      <c r="J1058" s="200">
        <v>0</v>
      </c>
      <c r="K1058" s="200">
        <v>0</v>
      </c>
    </row>
    <row r="1059" spans="1:11">
      <c r="A1059" s="201" t="s">
        <v>1648</v>
      </c>
      <c r="B1059" s="200">
        <v>1983591.8640000001</v>
      </c>
      <c r="C1059" s="200">
        <v>1488612.8</v>
      </c>
      <c r="D1059" s="200">
        <v>0</v>
      </c>
      <c r="E1059" s="200">
        <v>0</v>
      </c>
      <c r="F1059" s="200">
        <v>494996.72499999998</v>
      </c>
      <c r="G1059" s="200">
        <v>0</v>
      </c>
      <c r="H1059" s="200">
        <v>0</v>
      </c>
      <c r="I1059" s="200">
        <v>0</v>
      </c>
      <c r="J1059" s="200">
        <v>0</v>
      </c>
      <c r="K1059" s="200">
        <v>0</v>
      </c>
    </row>
    <row r="1060" spans="1:11">
      <c r="A1060" s="201" t="s">
        <v>1649</v>
      </c>
      <c r="B1060" s="200">
        <v>2331343.8080000002</v>
      </c>
      <c r="C1060" s="200">
        <v>1739146.8459999999</v>
      </c>
      <c r="D1060" s="200">
        <v>8391155.3019999992</v>
      </c>
      <c r="E1060" s="200">
        <v>0</v>
      </c>
      <c r="F1060" s="200">
        <v>569351.01899999997</v>
      </c>
      <c r="G1060" s="200">
        <v>0</v>
      </c>
      <c r="H1060" s="200">
        <v>0</v>
      </c>
      <c r="I1060" s="200">
        <v>0</v>
      </c>
      <c r="J1060" s="200">
        <v>0</v>
      </c>
      <c r="K1060" s="200">
        <v>0</v>
      </c>
    </row>
    <row r="1061" spans="1:11">
      <c r="A1061" s="201" t="s">
        <v>1650</v>
      </c>
      <c r="B1061" s="200">
        <v>2514979.6</v>
      </c>
      <c r="C1061" s="200">
        <v>1808594.65919</v>
      </c>
      <c r="D1061" s="200">
        <v>0</v>
      </c>
      <c r="E1061" s="200">
        <v>0</v>
      </c>
      <c r="F1061" s="200">
        <v>0</v>
      </c>
      <c r="G1061" s="200">
        <v>0</v>
      </c>
      <c r="H1061" s="200">
        <v>0</v>
      </c>
      <c r="I1061" s="200">
        <v>0</v>
      </c>
      <c r="J1061" s="200">
        <v>0</v>
      </c>
      <c r="K1061" s="200">
        <v>0</v>
      </c>
    </row>
    <row r="1062" spans="1:11">
      <c r="A1062" s="201" t="s">
        <v>1651</v>
      </c>
      <c r="B1062" s="200">
        <v>1918843.057</v>
      </c>
      <c r="C1062" s="200">
        <v>1409459.8</v>
      </c>
      <c r="D1062" s="200">
        <v>0</v>
      </c>
      <c r="E1062" s="200">
        <v>0</v>
      </c>
      <c r="F1062" s="200">
        <v>0</v>
      </c>
      <c r="G1062" s="200">
        <v>0</v>
      </c>
      <c r="H1062" s="200">
        <v>0</v>
      </c>
      <c r="I1062" s="200">
        <v>0</v>
      </c>
      <c r="J1062" s="200">
        <v>0</v>
      </c>
      <c r="K1062" s="200">
        <v>0</v>
      </c>
    </row>
    <row r="1063" spans="1:11">
      <c r="A1063" s="201" t="s">
        <v>1652</v>
      </c>
      <c r="B1063" s="200">
        <v>1288038.2426400001</v>
      </c>
      <c r="C1063" s="200">
        <v>1462703.5</v>
      </c>
      <c r="D1063" s="200">
        <v>1755311.63787</v>
      </c>
      <c r="E1063" s="200">
        <v>1983290.2347599999</v>
      </c>
      <c r="F1063" s="200">
        <v>8903108.3302699998</v>
      </c>
      <c r="G1063" s="200">
        <v>2955759.6004899996</v>
      </c>
      <c r="H1063" s="200">
        <v>4576773.5</v>
      </c>
      <c r="I1063" s="200">
        <v>5405800.6999999993</v>
      </c>
      <c r="J1063" s="200">
        <v>5360643.0000000009</v>
      </c>
      <c r="K1063" s="200">
        <v>-45157.699999998324</v>
      </c>
    </row>
    <row r="1064" spans="1:11">
      <c r="A1064" s="201" t="s">
        <v>1653</v>
      </c>
      <c r="B1064" s="200">
        <v>2441257.3162199999</v>
      </c>
      <c r="C1064" s="200">
        <v>1769100.8078699999</v>
      </c>
      <c r="D1064" s="200">
        <v>5748282.9979999997</v>
      </c>
      <c r="E1064" s="200">
        <v>0</v>
      </c>
      <c r="F1064" s="200">
        <v>0</v>
      </c>
      <c r="G1064" s="200">
        <v>0</v>
      </c>
      <c r="H1064" s="200">
        <v>0</v>
      </c>
      <c r="I1064" s="200">
        <v>0</v>
      </c>
      <c r="J1064" s="200">
        <v>0</v>
      </c>
      <c r="K1064" s="200">
        <v>0</v>
      </c>
    </row>
    <row r="1065" spans="1:11">
      <c r="A1065" s="201" t="s">
        <v>1654</v>
      </c>
      <c r="B1065" s="200">
        <v>2096186.2017899998</v>
      </c>
      <c r="C1065" s="200">
        <v>1522312.6</v>
      </c>
      <c r="D1065" s="200">
        <v>0</v>
      </c>
      <c r="E1065" s="200">
        <v>0</v>
      </c>
      <c r="F1065" s="200">
        <v>0</v>
      </c>
      <c r="G1065" s="200">
        <v>0</v>
      </c>
      <c r="H1065" s="200">
        <v>0</v>
      </c>
      <c r="I1065" s="200">
        <v>0</v>
      </c>
      <c r="J1065" s="200">
        <v>0</v>
      </c>
      <c r="K1065" s="200">
        <v>0</v>
      </c>
    </row>
    <row r="1066" spans="1:11">
      <c r="A1066" s="201" t="s">
        <v>1655</v>
      </c>
      <c r="B1066" s="200">
        <v>2836530.9210000001</v>
      </c>
      <c r="C1066" s="200">
        <v>2108792.2999999998</v>
      </c>
      <c r="D1066" s="200">
        <v>0</v>
      </c>
      <c r="E1066" s="200">
        <v>0</v>
      </c>
      <c r="F1066" s="200">
        <v>0</v>
      </c>
      <c r="G1066" s="200">
        <v>0</v>
      </c>
      <c r="H1066" s="200">
        <v>0</v>
      </c>
      <c r="I1066" s="200">
        <v>0</v>
      </c>
      <c r="J1066" s="200">
        <v>0</v>
      </c>
      <c r="K1066" s="200">
        <v>0</v>
      </c>
    </row>
    <row r="1067" spans="1:11">
      <c r="A1067" s="201" t="s">
        <v>1656</v>
      </c>
      <c r="B1067" s="200">
        <v>1775723.824</v>
      </c>
      <c r="C1067" s="200">
        <v>1297338.2774200002</v>
      </c>
      <c r="D1067" s="200">
        <v>0</v>
      </c>
      <c r="E1067" s="200">
        <v>0</v>
      </c>
      <c r="F1067" s="200">
        <v>0</v>
      </c>
      <c r="G1067" s="200">
        <v>0</v>
      </c>
      <c r="H1067" s="200">
        <v>0</v>
      </c>
      <c r="I1067" s="200">
        <v>0</v>
      </c>
      <c r="J1067" s="200">
        <v>0</v>
      </c>
      <c r="K1067" s="200">
        <v>0</v>
      </c>
    </row>
    <row r="1068" spans="1:11">
      <c r="A1068" s="201" t="s">
        <v>1657</v>
      </c>
      <c r="B1068" s="200">
        <v>1792511.8130000001</v>
      </c>
      <c r="C1068" s="200">
        <v>1302656.2</v>
      </c>
      <c r="D1068" s="200">
        <v>0</v>
      </c>
      <c r="E1068" s="200">
        <v>0</v>
      </c>
      <c r="F1068" s="200">
        <v>0</v>
      </c>
      <c r="G1068" s="200">
        <v>0</v>
      </c>
      <c r="H1068" s="200">
        <v>0</v>
      </c>
      <c r="I1068" s="200">
        <v>0</v>
      </c>
      <c r="J1068" s="200">
        <v>0</v>
      </c>
      <c r="K1068" s="200">
        <v>0</v>
      </c>
    </row>
    <row r="1069" spans="1:11">
      <c r="A1069" s="201" t="s">
        <v>1658</v>
      </c>
      <c r="B1069" s="200">
        <v>1978070.9310000001</v>
      </c>
      <c r="C1069" s="200">
        <v>1440074.507</v>
      </c>
      <c r="D1069" s="200">
        <v>5424718.926</v>
      </c>
      <c r="E1069" s="200">
        <v>0</v>
      </c>
      <c r="F1069" s="200">
        <v>0</v>
      </c>
      <c r="G1069" s="200">
        <v>0</v>
      </c>
      <c r="H1069" s="200">
        <v>0</v>
      </c>
      <c r="I1069" s="200">
        <v>0</v>
      </c>
      <c r="J1069" s="200">
        <v>0</v>
      </c>
      <c r="K1069" s="200">
        <v>0</v>
      </c>
    </row>
    <row r="1070" spans="1:11">
      <c r="A1070" s="201" t="s">
        <v>1659</v>
      </c>
      <c r="B1070" s="200">
        <v>2219474.6867800001</v>
      </c>
      <c r="C1070" s="200">
        <v>1667464.9</v>
      </c>
      <c r="D1070" s="200">
        <v>0</v>
      </c>
      <c r="E1070" s="200">
        <v>0</v>
      </c>
      <c r="F1070" s="200">
        <v>0</v>
      </c>
      <c r="G1070" s="200">
        <v>0</v>
      </c>
      <c r="H1070" s="200">
        <v>0</v>
      </c>
      <c r="I1070" s="200">
        <v>0</v>
      </c>
      <c r="J1070" s="200">
        <v>0</v>
      </c>
      <c r="K1070" s="200">
        <v>0</v>
      </c>
    </row>
    <row r="1071" spans="1:11">
      <c r="A1071" s="201" t="s">
        <v>1660</v>
      </c>
      <c r="B1071" s="200">
        <v>1604991.5697300001</v>
      </c>
      <c r="C1071" s="200">
        <v>1151077.4489500001</v>
      </c>
      <c r="D1071" s="200">
        <v>4500960.1629999997</v>
      </c>
      <c r="E1071" s="200">
        <v>0</v>
      </c>
      <c r="F1071" s="200">
        <v>0</v>
      </c>
      <c r="G1071" s="200">
        <v>0</v>
      </c>
      <c r="H1071" s="200">
        <v>0</v>
      </c>
      <c r="I1071" s="200">
        <v>0</v>
      </c>
      <c r="J1071" s="200">
        <v>0</v>
      </c>
      <c r="K1071" s="200">
        <v>0</v>
      </c>
    </row>
    <row r="1072" spans="1:11">
      <c r="A1072" s="201" t="s">
        <v>1661</v>
      </c>
      <c r="B1072" s="200">
        <v>1948333.0959999999</v>
      </c>
      <c r="C1072" s="200">
        <v>1436417.4450000001</v>
      </c>
      <c r="D1072" s="200">
        <v>0</v>
      </c>
      <c r="E1072" s="200">
        <v>0</v>
      </c>
      <c r="F1072" s="200">
        <v>0</v>
      </c>
      <c r="G1072" s="200">
        <v>0</v>
      </c>
      <c r="H1072" s="200">
        <v>0</v>
      </c>
      <c r="I1072" s="200">
        <v>0</v>
      </c>
      <c r="J1072" s="200">
        <v>0</v>
      </c>
      <c r="K1072" s="200">
        <v>0</v>
      </c>
    </row>
    <row r="1073" spans="1:11">
      <c r="A1073" s="201" t="s">
        <v>1662</v>
      </c>
      <c r="B1073" s="200">
        <v>0</v>
      </c>
      <c r="C1073" s="200">
        <v>1351436.7466800001</v>
      </c>
      <c r="D1073" s="200">
        <v>1494959.89</v>
      </c>
      <c r="E1073" s="200">
        <v>1634454.48</v>
      </c>
      <c r="F1073" s="200">
        <v>0</v>
      </c>
      <c r="G1073" s="200">
        <v>0</v>
      </c>
      <c r="H1073" s="200">
        <v>3244875</v>
      </c>
      <c r="I1073" s="200">
        <v>3622252</v>
      </c>
      <c r="J1073" s="200">
        <v>3548262.6000000006</v>
      </c>
      <c r="K1073" s="200">
        <v>-73989.399999999441</v>
      </c>
    </row>
    <row r="1074" spans="1:11">
      <c r="A1074" s="201" t="s">
        <v>1663</v>
      </c>
      <c r="B1074" s="200">
        <v>0</v>
      </c>
      <c r="C1074" s="200">
        <v>775314.26300000004</v>
      </c>
      <c r="D1074" s="200">
        <v>904106.18200000003</v>
      </c>
      <c r="E1074" s="200">
        <v>984119.85439999995</v>
      </c>
      <c r="F1074" s="200">
        <v>0</v>
      </c>
      <c r="G1074" s="200">
        <v>0</v>
      </c>
      <c r="H1074" s="200">
        <v>1811058.5</v>
      </c>
      <c r="I1074" s="200">
        <v>2404074.2000000002</v>
      </c>
      <c r="J1074" s="200">
        <v>2188332.6000000006</v>
      </c>
      <c r="K1074" s="200">
        <v>-215741.59999999963</v>
      </c>
    </row>
    <row r="1075" spans="1:11">
      <c r="A1075" s="201" t="s">
        <v>1664</v>
      </c>
      <c r="B1075" s="200">
        <v>0</v>
      </c>
      <c r="C1075" s="200">
        <v>887543.11499999999</v>
      </c>
      <c r="D1075" s="200">
        <v>1065316.9680000001</v>
      </c>
      <c r="E1075" s="200">
        <v>1122788.9680000001</v>
      </c>
      <c r="F1075" s="200">
        <v>0</v>
      </c>
      <c r="G1075" s="200">
        <v>0</v>
      </c>
      <c r="H1075" s="200">
        <v>2354217.7999999998</v>
      </c>
      <c r="I1075" s="200">
        <v>2830649.9</v>
      </c>
      <c r="J1075" s="200">
        <v>2771502.7999999993</v>
      </c>
      <c r="K1075" s="200">
        <v>-59147.100000000559</v>
      </c>
    </row>
    <row r="1076" spans="1:11">
      <c r="A1076" s="201" t="s">
        <v>1665</v>
      </c>
      <c r="B1076" s="200">
        <v>0</v>
      </c>
      <c r="C1076" s="200">
        <v>901076.51117999991</v>
      </c>
      <c r="D1076" s="200">
        <v>1047735.472</v>
      </c>
      <c r="E1076" s="200">
        <v>1135251.3999999999</v>
      </c>
      <c r="F1076" s="200">
        <v>0</v>
      </c>
      <c r="G1076" s="200">
        <v>0</v>
      </c>
      <c r="H1076" s="200">
        <v>2811710.4</v>
      </c>
      <c r="I1076" s="200">
        <v>4028701.4</v>
      </c>
      <c r="J1076" s="200">
        <v>3242594.5</v>
      </c>
      <c r="K1076" s="200">
        <v>-786106.89999999991</v>
      </c>
    </row>
    <row r="1077" spans="1:11">
      <c r="A1077" s="201" t="s">
        <v>1666</v>
      </c>
      <c r="B1077" s="200">
        <v>0</v>
      </c>
      <c r="C1077" s="200">
        <v>15077.78872</v>
      </c>
      <c r="D1077" s="200">
        <v>281563.65805000003</v>
      </c>
      <c r="E1077" s="200">
        <v>280054.00238000002</v>
      </c>
      <c r="F1077" s="200">
        <v>277569.50238999998</v>
      </c>
      <c r="G1077" s="200">
        <v>482696.95947</v>
      </c>
      <c r="H1077" s="200">
        <v>643301</v>
      </c>
      <c r="I1077" s="200">
        <v>0</v>
      </c>
      <c r="J1077" s="200">
        <v>937032.5</v>
      </c>
      <c r="K1077" s="200">
        <v>937032.5</v>
      </c>
    </row>
    <row r="1078" spans="1:11">
      <c r="A1078" s="201" t="s">
        <v>1667</v>
      </c>
      <c r="B1078" s="200">
        <v>233906.32688000001</v>
      </c>
      <c r="C1078" s="200">
        <v>179864.70384</v>
      </c>
      <c r="D1078" s="200">
        <v>0</v>
      </c>
      <c r="E1078" s="200">
        <v>0</v>
      </c>
      <c r="F1078" s="200">
        <v>933105.76052000001</v>
      </c>
      <c r="G1078" s="200">
        <v>1952162.56807</v>
      </c>
      <c r="H1078" s="200">
        <v>2882238.2</v>
      </c>
      <c r="I1078" s="200">
        <v>0</v>
      </c>
      <c r="J1078" s="200">
        <v>3356259.5</v>
      </c>
      <c r="K1078" s="200">
        <v>3356259.5</v>
      </c>
    </row>
    <row r="1079" spans="1:11">
      <c r="A1079" s="201" t="s">
        <v>1668</v>
      </c>
      <c r="B1079" s="200">
        <v>375722.29499999998</v>
      </c>
      <c r="C1079" s="200">
        <v>790346.50358000002</v>
      </c>
      <c r="D1079" s="200">
        <v>865816.15894000011</v>
      </c>
      <c r="E1079" s="200">
        <v>699845.47985</v>
      </c>
      <c r="F1079" s="200">
        <v>0</v>
      </c>
      <c r="G1079" s="200">
        <v>0</v>
      </c>
      <c r="H1079" s="200">
        <v>1013910.7</v>
      </c>
      <c r="I1079" s="200">
        <v>1103092.6000000001</v>
      </c>
      <c r="J1079" s="200">
        <v>1226168.4000000001</v>
      </c>
      <c r="K1079" s="200">
        <v>123075.80000000005</v>
      </c>
    </row>
    <row r="1080" spans="1:11">
      <c r="A1080" s="201" t="s">
        <v>423</v>
      </c>
      <c r="B1080" s="200">
        <v>6211309.8129799999</v>
      </c>
      <c r="C1080" s="200">
        <v>11909420.496540001</v>
      </c>
      <c r="D1080" s="200">
        <v>30811206.14412</v>
      </c>
      <c r="E1080" s="200">
        <v>41954970.09025</v>
      </c>
      <c r="F1080" s="200">
        <v>30222739.619970001</v>
      </c>
      <c r="G1080" s="200">
        <v>60225079.193829998</v>
      </c>
      <c r="H1080" s="200">
        <v>86755503.900000006</v>
      </c>
      <c r="I1080" s="200">
        <v>79906374.700000003</v>
      </c>
      <c r="J1080" s="200">
        <v>69727474.000000015</v>
      </c>
      <c r="K1080" s="200">
        <v>-10178900.699999988</v>
      </c>
    </row>
    <row r="1081" spans="1:11">
      <c r="A1081" s="201" t="s">
        <v>1669</v>
      </c>
      <c r="B1081" s="200">
        <v>0</v>
      </c>
      <c r="C1081" s="200">
        <v>1684580.37491</v>
      </c>
      <c r="D1081" s="200">
        <v>0</v>
      </c>
      <c r="E1081" s="200">
        <v>7272145.5505799996</v>
      </c>
      <c r="F1081" s="200">
        <v>0</v>
      </c>
      <c r="G1081" s="200">
        <v>11133949.615660001</v>
      </c>
      <c r="H1081" s="200">
        <v>11871407.300000001</v>
      </c>
      <c r="I1081" s="200">
        <v>13199629.799999999</v>
      </c>
      <c r="J1081" s="200">
        <v>13889346.6</v>
      </c>
      <c r="K1081" s="200">
        <v>689716.80000000075</v>
      </c>
    </row>
    <row r="1082" spans="1:11">
      <c r="A1082" s="201" t="s">
        <v>1670</v>
      </c>
      <c r="B1082" s="200">
        <v>0</v>
      </c>
      <c r="C1082" s="200">
        <v>2454753.3429999999</v>
      </c>
      <c r="D1082" s="200">
        <v>0</v>
      </c>
      <c r="E1082" s="200">
        <v>10059110.346000001</v>
      </c>
      <c r="F1082" s="200">
        <v>0</v>
      </c>
      <c r="G1082" s="200">
        <v>15768893.888739999</v>
      </c>
      <c r="H1082" s="200">
        <v>17709768.600000001</v>
      </c>
      <c r="I1082" s="200">
        <v>20623481.5</v>
      </c>
      <c r="J1082" s="200">
        <v>21794673.599999998</v>
      </c>
      <c r="K1082" s="200">
        <v>1171192.0999999978</v>
      </c>
    </row>
    <row r="1083" spans="1:11">
      <c r="A1083" s="201" t="s">
        <v>1671</v>
      </c>
      <c r="B1083" s="200">
        <v>0</v>
      </c>
      <c r="C1083" s="200">
        <v>1348846.9110000001</v>
      </c>
      <c r="D1083" s="200">
        <v>0</v>
      </c>
      <c r="E1083" s="200">
        <v>5795511</v>
      </c>
      <c r="F1083" s="200">
        <v>0</v>
      </c>
      <c r="G1083" s="200">
        <v>9337216.14377</v>
      </c>
      <c r="H1083" s="200">
        <v>9951042</v>
      </c>
      <c r="I1083" s="200">
        <v>11568554.5</v>
      </c>
      <c r="J1083" s="200">
        <v>12474235.799999999</v>
      </c>
      <c r="K1083" s="200">
        <v>905681.29999999888</v>
      </c>
    </row>
    <row r="1084" spans="1:11">
      <c r="A1084" s="201" t="s">
        <v>1672</v>
      </c>
      <c r="B1084" s="200">
        <v>0</v>
      </c>
      <c r="C1084" s="200">
        <v>1573807.9839999999</v>
      </c>
      <c r="D1084" s="200">
        <v>0</v>
      </c>
      <c r="E1084" s="200">
        <v>6621664</v>
      </c>
      <c r="F1084" s="200">
        <v>0</v>
      </c>
      <c r="G1084" s="200">
        <v>10403275.893860001</v>
      </c>
      <c r="H1084" s="200">
        <v>11493312.300000001</v>
      </c>
      <c r="I1084" s="200">
        <v>12111483.700000001</v>
      </c>
      <c r="J1084" s="200">
        <v>12650506.100000001</v>
      </c>
      <c r="K1084" s="200">
        <v>539022.40000000037</v>
      </c>
    </row>
    <row r="1085" spans="1:11">
      <c r="A1085" s="201" t="s">
        <v>1673</v>
      </c>
      <c r="B1085" s="200">
        <v>0</v>
      </c>
      <c r="C1085" s="200">
        <v>1619870.25474</v>
      </c>
      <c r="D1085" s="200">
        <v>0</v>
      </c>
      <c r="E1085" s="200">
        <v>6706482.6754999999</v>
      </c>
      <c r="F1085" s="200">
        <v>0</v>
      </c>
      <c r="G1085" s="200">
        <v>10215441.31783</v>
      </c>
      <c r="H1085" s="200">
        <v>11322021.4</v>
      </c>
      <c r="I1085" s="200">
        <v>12471184.600000001</v>
      </c>
      <c r="J1085" s="200">
        <v>13180801.4</v>
      </c>
      <c r="K1085" s="200">
        <v>709616.79999999888</v>
      </c>
    </row>
    <row r="1086" spans="1:11">
      <c r="A1086" s="201" t="s">
        <v>1674</v>
      </c>
      <c r="B1086" s="200">
        <v>0</v>
      </c>
      <c r="C1086" s="200">
        <v>2404905.9789999998</v>
      </c>
      <c r="D1086" s="200">
        <v>0</v>
      </c>
      <c r="E1086" s="200">
        <v>9584026.9509999994</v>
      </c>
      <c r="F1086" s="200">
        <v>0</v>
      </c>
      <c r="G1086" s="200">
        <v>0</v>
      </c>
      <c r="H1086" s="200">
        <v>18151705.899999999</v>
      </c>
      <c r="I1086" s="200">
        <v>18979855.299999997</v>
      </c>
      <c r="J1086" s="200">
        <v>19802410.099999998</v>
      </c>
      <c r="K1086" s="200">
        <v>822554.80000000075</v>
      </c>
    </row>
    <row r="1087" spans="1:11">
      <c r="A1087" s="201" t="s">
        <v>1675</v>
      </c>
      <c r="B1087" s="200">
        <v>0</v>
      </c>
      <c r="C1087" s="200">
        <v>0</v>
      </c>
      <c r="D1087" s="200">
        <v>1000599.1344199999</v>
      </c>
      <c r="E1087" s="200">
        <v>1503932.6031300002</v>
      </c>
      <c r="F1087" s="200">
        <v>0</v>
      </c>
      <c r="G1087" s="200">
        <v>3726076.7</v>
      </c>
      <c r="H1087" s="200">
        <v>4793033.4000000004</v>
      </c>
      <c r="I1087" s="200">
        <v>4742968.1000000006</v>
      </c>
      <c r="J1087" s="200">
        <v>5498395</v>
      </c>
      <c r="K1087" s="200">
        <v>755426.89999999944</v>
      </c>
    </row>
    <row r="1088" spans="1:11">
      <c r="A1088" s="201" t="s">
        <v>1676</v>
      </c>
      <c r="B1088" s="200">
        <v>0</v>
      </c>
      <c r="C1088" s="200">
        <v>0</v>
      </c>
      <c r="D1088" s="200">
        <v>603307.61326999997</v>
      </c>
      <c r="E1088" s="200">
        <v>811885.54279999994</v>
      </c>
      <c r="F1088" s="200">
        <v>777783.1</v>
      </c>
      <c r="G1088" s="200">
        <v>1339393.3282699999</v>
      </c>
      <c r="H1088" s="200">
        <v>1331637.3</v>
      </c>
      <c r="I1088" s="200">
        <v>0</v>
      </c>
      <c r="J1088" s="200">
        <v>2024360.6</v>
      </c>
      <c r="K1088" s="200">
        <v>2024360.6</v>
      </c>
    </row>
    <row r="1089" spans="1:11">
      <c r="A1089" s="201" t="s">
        <v>1677</v>
      </c>
      <c r="B1089" s="200">
        <v>0</v>
      </c>
      <c r="C1089" s="200">
        <v>0</v>
      </c>
      <c r="D1089" s="200">
        <v>220624.59688</v>
      </c>
      <c r="E1089" s="200">
        <v>1898901.84491</v>
      </c>
      <c r="F1089" s="200">
        <v>1694314.76401</v>
      </c>
      <c r="G1089" s="200">
        <v>1580104.31433</v>
      </c>
      <c r="H1089" s="200">
        <v>1726375.2</v>
      </c>
      <c r="I1089" s="200">
        <v>1815598</v>
      </c>
      <c r="J1089" s="200">
        <v>1226366.8</v>
      </c>
      <c r="K1089" s="200">
        <v>-589231.19999999995</v>
      </c>
    </row>
    <row r="1090" spans="1:11">
      <c r="A1090" s="201" t="s">
        <v>1678</v>
      </c>
      <c r="B1090" s="200">
        <v>0</v>
      </c>
      <c r="C1090" s="200">
        <v>0</v>
      </c>
      <c r="D1090" s="200">
        <v>0</v>
      </c>
      <c r="E1090" s="200">
        <v>77228.361930000014</v>
      </c>
      <c r="F1090" s="200">
        <v>0</v>
      </c>
      <c r="G1090" s="200">
        <v>0</v>
      </c>
      <c r="H1090" s="200">
        <v>0</v>
      </c>
      <c r="I1090" s="200">
        <v>0</v>
      </c>
      <c r="J1090" s="200">
        <v>0</v>
      </c>
      <c r="K1090" s="200">
        <v>0</v>
      </c>
    </row>
    <row r="1091" spans="1:11">
      <c r="A1091" s="201" t="s">
        <v>1679</v>
      </c>
      <c r="B1091" s="200">
        <v>0</v>
      </c>
      <c r="C1091" s="200">
        <v>0</v>
      </c>
      <c r="D1091" s="200">
        <v>0</v>
      </c>
      <c r="E1091" s="200">
        <v>0</v>
      </c>
      <c r="F1091" s="200">
        <v>216617.11851</v>
      </c>
      <c r="G1091" s="200">
        <v>235029.83434</v>
      </c>
      <c r="H1091" s="200">
        <v>467227.7</v>
      </c>
      <c r="I1091" s="200">
        <v>562609.69999999995</v>
      </c>
      <c r="J1091" s="200">
        <v>639576.29999999993</v>
      </c>
      <c r="K1091" s="200">
        <v>76966.599999999977</v>
      </c>
    </row>
    <row r="1092" spans="1:11">
      <c r="A1092" s="201" t="s">
        <v>1680</v>
      </c>
      <c r="B1092" s="200">
        <v>0</v>
      </c>
      <c r="C1092" s="200">
        <v>0</v>
      </c>
      <c r="D1092" s="200">
        <v>0</v>
      </c>
      <c r="E1092" s="200">
        <v>0</v>
      </c>
      <c r="F1092" s="200">
        <v>1457421.18</v>
      </c>
      <c r="G1092" s="200">
        <v>3379116.6710000001</v>
      </c>
      <c r="H1092" s="200">
        <v>6287735.9000000004</v>
      </c>
      <c r="I1092" s="200">
        <v>18141158.5</v>
      </c>
      <c r="J1092" s="200">
        <v>9104907.9000000004</v>
      </c>
      <c r="K1092" s="200">
        <v>-9036250.5999999996</v>
      </c>
    </row>
    <row r="1093" spans="1:11">
      <c r="A1093" s="201" t="s">
        <v>1681</v>
      </c>
      <c r="B1093" s="200">
        <v>0</v>
      </c>
      <c r="C1093" s="200">
        <v>0</v>
      </c>
      <c r="D1093" s="200">
        <v>0</v>
      </c>
      <c r="E1093" s="200">
        <v>0</v>
      </c>
      <c r="F1093" s="200">
        <v>0</v>
      </c>
      <c r="G1093" s="200">
        <v>0</v>
      </c>
      <c r="H1093" s="200">
        <v>7900000</v>
      </c>
      <c r="I1093" s="200">
        <v>1000000</v>
      </c>
      <c r="J1093" s="200">
        <v>88115.5</v>
      </c>
      <c r="K1093" s="200">
        <v>-911884.5</v>
      </c>
    </row>
    <row r="1094" spans="1:11">
      <c r="A1094" s="201" t="s">
        <v>1682</v>
      </c>
      <c r="B1094" s="200">
        <v>0</v>
      </c>
      <c r="C1094" s="200">
        <v>0</v>
      </c>
      <c r="D1094" s="200">
        <v>0</v>
      </c>
      <c r="E1094" s="200">
        <v>0</v>
      </c>
      <c r="F1094" s="200">
        <v>0</v>
      </c>
      <c r="G1094" s="200">
        <v>0</v>
      </c>
      <c r="H1094" s="200">
        <v>0</v>
      </c>
      <c r="I1094" s="200">
        <v>0</v>
      </c>
      <c r="J1094" s="200">
        <v>4975310.3</v>
      </c>
      <c r="K1094" s="200">
        <v>4975310.3</v>
      </c>
    </row>
    <row r="1095" spans="1:11">
      <c r="A1095" s="201" t="s">
        <v>1683</v>
      </c>
      <c r="B1095" s="200">
        <v>0</v>
      </c>
      <c r="C1095" s="200">
        <v>0</v>
      </c>
      <c r="D1095" s="200">
        <v>0</v>
      </c>
      <c r="E1095" s="200">
        <v>0</v>
      </c>
      <c r="F1095" s="200">
        <v>0</v>
      </c>
      <c r="G1095" s="200">
        <v>0</v>
      </c>
      <c r="H1095" s="200">
        <v>0</v>
      </c>
      <c r="I1095" s="200">
        <v>0</v>
      </c>
      <c r="J1095" s="200">
        <v>3008951.8000000003</v>
      </c>
      <c r="K1095" s="200">
        <v>3008951.8000000003</v>
      </c>
    </row>
    <row r="1096" spans="1:11">
      <c r="A1096" s="201" t="s">
        <v>1684</v>
      </c>
      <c r="B1096" s="200">
        <v>0</v>
      </c>
      <c r="C1096" s="200">
        <v>0</v>
      </c>
      <c r="D1096" s="200">
        <v>0</v>
      </c>
      <c r="E1096" s="200">
        <v>0</v>
      </c>
      <c r="F1096" s="200">
        <v>0</v>
      </c>
      <c r="G1096" s="200">
        <v>0</v>
      </c>
      <c r="H1096" s="200">
        <v>4049477.3</v>
      </c>
      <c r="I1096" s="200">
        <v>4238860.0999999996</v>
      </c>
      <c r="J1096" s="200">
        <v>4678582</v>
      </c>
      <c r="K1096" s="200">
        <v>439721.90000000037</v>
      </c>
    </row>
    <row r="1097" spans="1:11">
      <c r="A1097" s="87" t="s">
        <v>1685</v>
      </c>
      <c r="B1097" s="185">
        <v>120877322.55373001</v>
      </c>
      <c r="C1097" s="185">
        <v>160478338.90783003</v>
      </c>
      <c r="D1097" s="185">
        <v>166369661.20200005</v>
      </c>
      <c r="E1097" s="185">
        <v>207250560.65875</v>
      </c>
      <c r="F1097" s="185">
        <v>227442108.95671996</v>
      </c>
      <c r="G1097" s="185">
        <v>379404669.68129003</v>
      </c>
      <c r="H1097" s="185">
        <v>463888734.00000006</v>
      </c>
      <c r="I1097" s="185">
        <v>428532546.80000001</v>
      </c>
      <c r="J1097" s="185">
        <v>409611088.89999998</v>
      </c>
      <c r="K1097" s="185">
        <v>-18921457.900000036</v>
      </c>
    </row>
    <row r="1098" spans="1:11">
      <c r="A1098" s="201" t="s">
        <v>434</v>
      </c>
      <c r="B1098" s="200">
        <v>0</v>
      </c>
      <c r="C1098" s="200">
        <v>0</v>
      </c>
      <c r="D1098" s="200">
        <v>0</v>
      </c>
      <c r="E1098" s="200">
        <v>0</v>
      </c>
      <c r="F1098" s="200">
        <v>3184087.8075000001</v>
      </c>
      <c r="G1098" s="200">
        <v>4929268.2729399996</v>
      </c>
      <c r="H1098" s="200">
        <v>0</v>
      </c>
      <c r="I1098" s="200">
        <v>0</v>
      </c>
      <c r="J1098" s="200">
        <v>0</v>
      </c>
      <c r="K1098" s="200">
        <v>0</v>
      </c>
    </row>
    <row r="1099" spans="1:11">
      <c r="A1099" s="201" t="s">
        <v>1686</v>
      </c>
      <c r="B1099" s="200">
        <v>0</v>
      </c>
      <c r="C1099" s="200">
        <v>0</v>
      </c>
      <c r="D1099" s="200">
        <v>0</v>
      </c>
      <c r="E1099" s="200">
        <v>0</v>
      </c>
      <c r="F1099" s="200">
        <v>2988163.1660799999</v>
      </c>
      <c r="G1099" s="200">
        <v>5633978.5971599994</v>
      </c>
      <c r="H1099" s="200">
        <v>0</v>
      </c>
      <c r="I1099" s="200">
        <v>0</v>
      </c>
      <c r="J1099" s="200">
        <v>0</v>
      </c>
      <c r="K1099" s="200">
        <v>0</v>
      </c>
    </row>
    <row r="1100" spans="1:11">
      <c r="A1100" s="201" t="s">
        <v>1687</v>
      </c>
      <c r="B1100" s="200">
        <v>8855915.5701100007</v>
      </c>
      <c r="C1100" s="200">
        <v>0</v>
      </c>
      <c r="D1100" s="200">
        <v>0</v>
      </c>
      <c r="E1100" s="200">
        <v>0</v>
      </c>
      <c r="F1100" s="200">
        <v>0</v>
      </c>
      <c r="G1100" s="200">
        <v>0</v>
      </c>
      <c r="H1100" s="200">
        <v>0</v>
      </c>
      <c r="I1100" s="200">
        <v>0</v>
      </c>
      <c r="J1100" s="200">
        <v>0</v>
      </c>
      <c r="K1100" s="200">
        <v>0</v>
      </c>
    </row>
    <row r="1101" spans="1:11">
      <c r="A1101" s="201" t="s">
        <v>1688</v>
      </c>
      <c r="B1101" s="200">
        <v>1656015.4876999999</v>
      </c>
      <c r="C1101" s="200">
        <v>7029963.2504099999</v>
      </c>
      <c r="D1101" s="200">
        <v>7829933.2191700004</v>
      </c>
      <c r="E1101" s="200">
        <v>7917524.5119700003</v>
      </c>
      <c r="F1101" s="200">
        <v>8495566.36369</v>
      </c>
      <c r="G1101" s="200">
        <v>9719096.6351900008</v>
      </c>
      <c r="H1101" s="200">
        <v>45428955.600000001</v>
      </c>
      <c r="I1101" s="200">
        <v>74435246.799999997</v>
      </c>
      <c r="J1101" s="200">
        <v>73817512.899999991</v>
      </c>
      <c r="K1101" s="200">
        <v>-617733.90000000596</v>
      </c>
    </row>
    <row r="1102" spans="1:11">
      <c r="A1102" s="201" t="s">
        <v>1689</v>
      </c>
      <c r="B1102" s="200">
        <v>67408352.272</v>
      </c>
      <c r="C1102" s="200">
        <v>138490968.97299999</v>
      </c>
      <c r="D1102" s="200">
        <v>141817980.01020002</v>
      </c>
      <c r="E1102" s="200">
        <v>182799338.38705999</v>
      </c>
      <c r="F1102" s="200">
        <v>201741649.83148</v>
      </c>
      <c r="G1102" s="200">
        <v>336860586.55843002</v>
      </c>
      <c r="H1102" s="200">
        <v>413782968.5</v>
      </c>
      <c r="I1102" s="200">
        <v>354097300</v>
      </c>
      <c r="J1102" s="200">
        <v>332991300</v>
      </c>
      <c r="K1102" s="200">
        <v>-21106000</v>
      </c>
    </row>
    <row r="1103" spans="1:11">
      <c r="A1103" s="201" t="s">
        <v>1690</v>
      </c>
      <c r="B1103" s="200">
        <v>0</v>
      </c>
      <c r="C1103" s="200">
        <v>0</v>
      </c>
      <c r="D1103" s="200">
        <v>0</v>
      </c>
      <c r="E1103" s="200">
        <v>0</v>
      </c>
      <c r="F1103" s="200">
        <v>10301813.90793</v>
      </c>
      <c r="G1103" s="200">
        <v>19145674.04544</v>
      </c>
      <c r="H1103" s="200">
        <v>0</v>
      </c>
      <c r="I1103" s="200">
        <v>0</v>
      </c>
      <c r="J1103" s="200">
        <v>0</v>
      </c>
      <c r="K1103" s="200">
        <v>0</v>
      </c>
    </row>
    <row r="1104" spans="1:11">
      <c r="A1104" s="201" t="s">
        <v>1691</v>
      </c>
      <c r="B1104" s="200">
        <v>10506292.261610001</v>
      </c>
      <c r="C1104" s="200">
        <v>11879440.257379999</v>
      </c>
      <c r="D1104" s="200">
        <v>13689329.084379999</v>
      </c>
      <c r="E1104" s="200">
        <v>13368298.241889998</v>
      </c>
      <c r="F1104" s="200">
        <v>0</v>
      </c>
      <c r="G1104" s="200">
        <v>0</v>
      </c>
      <c r="H1104" s="200">
        <v>0</v>
      </c>
      <c r="I1104" s="200">
        <v>0</v>
      </c>
      <c r="J1104" s="200">
        <v>0</v>
      </c>
      <c r="K1104" s="200">
        <v>0</v>
      </c>
    </row>
    <row r="1105" spans="1:11">
      <c r="A1105" s="201" t="s">
        <v>1692</v>
      </c>
      <c r="B1105" s="200">
        <v>361525.37916000001</v>
      </c>
      <c r="C1105" s="200">
        <v>0</v>
      </c>
      <c r="D1105" s="200">
        <v>0</v>
      </c>
      <c r="E1105" s="200">
        <v>0</v>
      </c>
      <c r="F1105" s="200">
        <v>0</v>
      </c>
      <c r="G1105" s="200">
        <v>0</v>
      </c>
      <c r="H1105" s="200">
        <v>0</v>
      </c>
      <c r="I1105" s="200">
        <v>0</v>
      </c>
      <c r="J1105" s="200">
        <v>0</v>
      </c>
      <c r="K1105" s="200">
        <v>0</v>
      </c>
    </row>
    <row r="1106" spans="1:11">
      <c r="A1106" s="201" t="s">
        <v>1693</v>
      </c>
      <c r="B1106" s="200">
        <v>12566821.27881</v>
      </c>
      <c r="C1106" s="200">
        <v>0</v>
      </c>
      <c r="D1106" s="200">
        <v>0</v>
      </c>
      <c r="E1106" s="200">
        <v>0</v>
      </c>
      <c r="F1106" s="200">
        <v>0</v>
      </c>
      <c r="G1106" s="200">
        <v>0</v>
      </c>
      <c r="H1106" s="200">
        <v>0</v>
      </c>
      <c r="I1106" s="200">
        <v>0</v>
      </c>
      <c r="J1106" s="200">
        <v>0</v>
      </c>
      <c r="K1106" s="200">
        <v>0</v>
      </c>
    </row>
    <row r="1107" spans="1:11">
      <c r="A1107" s="201" t="s">
        <v>1694</v>
      </c>
      <c r="B1107" s="200">
        <v>8521436.5684900004</v>
      </c>
      <c r="C1107" s="200">
        <v>0</v>
      </c>
      <c r="D1107" s="200">
        <v>0</v>
      </c>
      <c r="E1107" s="200">
        <v>0</v>
      </c>
      <c r="F1107" s="200">
        <v>0</v>
      </c>
      <c r="G1107" s="200">
        <v>0</v>
      </c>
      <c r="H1107" s="200">
        <v>0</v>
      </c>
      <c r="I1107" s="200">
        <v>0</v>
      </c>
      <c r="J1107" s="200">
        <v>0</v>
      </c>
      <c r="K1107" s="200">
        <v>0</v>
      </c>
    </row>
    <row r="1108" spans="1:11">
      <c r="A1108" s="201" t="s">
        <v>1695</v>
      </c>
      <c r="B1108" s="200">
        <v>2910671.7358499998</v>
      </c>
      <c r="C1108" s="200">
        <v>3077966.42704</v>
      </c>
      <c r="D1108" s="200">
        <v>3032418.8882499998</v>
      </c>
      <c r="E1108" s="200">
        <v>3026956.4223000002</v>
      </c>
      <c r="F1108" s="200">
        <v>0</v>
      </c>
      <c r="G1108" s="200">
        <v>0</v>
      </c>
      <c r="H1108" s="200">
        <v>0</v>
      </c>
      <c r="I1108" s="200">
        <v>0</v>
      </c>
      <c r="J1108" s="200">
        <v>0</v>
      </c>
      <c r="K1108" s="200">
        <v>0</v>
      </c>
    </row>
    <row r="1109" spans="1:11">
      <c r="A1109" s="201" t="s">
        <v>1696</v>
      </c>
      <c r="B1109" s="200">
        <v>8090292</v>
      </c>
      <c r="C1109" s="200">
        <v>0</v>
      </c>
      <c r="D1109" s="200">
        <v>0</v>
      </c>
      <c r="E1109" s="200">
        <v>0</v>
      </c>
      <c r="F1109" s="200">
        <v>0</v>
      </c>
      <c r="G1109" s="200">
        <v>0</v>
      </c>
      <c r="H1109" s="200">
        <v>0</v>
      </c>
      <c r="I1109" s="200">
        <v>0</v>
      </c>
      <c r="J1109" s="200">
        <v>0</v>
      </c>
      <c r="K1109" s="200">
        <v>0</v>
      </c>
    </row>
    <row r="1110" spans="1:11">
      <c r="A1110" s="201" t="s">
        <v>1697</v>
      </c>
      <c r="B1110" s="200">
        <v>0</v>
      </c>
      <c r="C1110" s="200">
        <v>0</v>
      </c>
      <c r="D1110" s="200">
        <v>0</v>
      </c>
      <c r="E1110" s="200">
        <v>138443.09552999999</v>
      </c>
      <c r="F1110" s="200">
        <v>730827.88003999996</v>
      </c>
      <c r="G1110" s="200">
        <v>828022.39159000001</v>
      </c>
      <c r="H1110" s="200">
        <v>2578689.7999999998</v>
      </c>
      <c r="I1110" s="200">
        <v>0</v>
      </c>
      <c r="J1110" s="200">
        <v>0</v>
      </c>
      <c r="K1110" s="200">
        <v>0</v>
      </c>
    </row>
    <row r="1111" spans="1:11">
      <c r="A1111" s="201" t="s">
        <v>1698</v>
      </c>
      <c r="B1111" s="200">
        <v>0</v>
      </c>
      <c r="C1111" s="200">
        <v>0</v>
      </c>
      <c r="D1111" s="200">
        <v>0</v>
      </c>
      <c r="E1111" s="200">
        <v>0</v>
      </c>
      <c r="F1111" s="200">
        <v>0</v>
      </c>
      <c r="G1111" s="200">
        <v>2288043.1805400001</v>
      </c>
      <c r="H1111" s="200">
        <v>2098120.1</v>
      </c>
      <c r="I1111" s="200">
        <v>0</v>
      </c>
      <c r="J1111" s="200">
        <v>0</v>
      </c>
      <c r="K1111" s="200">
        <v>0</v>
      </c>
    </row>
    <row r="1112" spans="1:11">
      <c r="A1112" s="201" t="s">
        <v>1699</v>
      </c>
      <c r="B1112" s="200">
        <v>0</v>
      </c>
      <c r="C1112" s="200">
        <v>0</v>
      </c>
      <c r="D1112" s="200">
        <v>0</v>
      </c>
      <c r="E1112" s="200">
        <v>0</v>
      </c>
      <c r="F1112" s="200">
        <v>0</v>
      </c>
      <c r="G1112" s="200">
        <v>0</v>
      </c>
      <c r="H1112" s="200">
        <v>0</v>
      </c>
      <c r="I1112" s="200">
        <v>0</v>
      </c>
      <c r="J1112" s="200">
        <v>2802276.0000000005</v>
      </c>
      <c r="K1112" s="200">
        <v>2802276.0000000005</v>
      </c>
    </row>
    <row r="1113" spans="1:11">
      <c r="A1113" s="87" t="s">
        <v>1700</v>
      </c>
      <c r="B1113" s="185">
        <v>1455271396.9576001</v>
      </c>
      <c r="C1113" s="185">
        <v>1784812074.7577398</v>
      </c>
      <c r="D1113" s="185">
        <v>1564034739.9069798</v>
      </c>
      <c r="E1113" s="185">
        <v>1681666993.3235099</v>
      </c>
      <c r="F1113" s="185">
        <v>2223687418.5231895</v>
      </c>
      <c r="G1113" s="185">
        <v>3037171859.2772493</v>
      </c>
      <c r="H1113" s="185">
        <v>4151508954.3999996</v>
      </c>
      <c r="I1113" s="185">
        <v>4464013449.1999998</v>
      </c>
      <c r="J1113" s="185">
        <v>4259305129.3000002</v>
      </c>
      <c r="K1113" s="185">
        <v>-204708319.89999962</v>
      </c>
    </row>
    <row r="1114" spans="1:11">
      <c r="A1114" s="201" t="s">
        <v>1701</v>
      </c>
      <c r="B1114" s="200">
        <v>1320146.6596300001</v>
      </c>
      <c r="C1114" s="200">
        <v>1538624.5195200001</v>
      </c>
      <c r="D1114" s="200">
        <v>2523124.2051500003</v>
      </c>
      <c r="E1114" s="200">
        <v>2402401.1943000001</v>
      </c>
      <c r="F1114" s="200">
        <v>1969522.9839000001</v>
      </c>
      <c r="G1114" s="200">
        <v>2485536.1456399998</v>
      </c>
      <c r="H1114" s="200">
        <v>0</v>
      </c>
      <c r="I1114" s="200">
        <v>0</v>
      </c>
      <c r="J1114" s="200">
        <v>0</v>
      </c>
      <c r="K1114" s="200">
        <v>0</v>
      </c>
    </row>
    <row r="1115" spans="1:11">
      <c r="A1115" s="201" t="s">
        <v>1702</v>
      </c>
      <c r="B1115" s="200">
        <v>865243.38194000011</v>
      </c>
      <c r="C1115" s="200">
        <v>1166117.6259999999</v>
      </c>
      <c r="D1115" s="200">
        <v>1310433.6639700001</v>
      </c>
      <c r="E1115" s="200">
        <v>1300961.77566</v>
      </c>
      <c r="F1115" s="200">
        <v>1710091.7851099998</v>
      </c>
      <c r="G1115" s="200">
        <v>1975210.8810000001</v>
      </c>
      <c r="H1115" s="200">
        <v>2583015.6</v>
      </c>
      <c r="I1115" s="200">
        <v>3170225.9000000004</v>
      </c>
      <c r="J1115" s="200">
        <v>3151480.6999999997</v>
      </c>
      <c r="K1115" s="200">
        <v>-18745.200000000652</v>
      </c>
    </row>
    <row r="1116" spans="1:11">
      <c r="A1116" s="201" t="s">
        <v>1703</v>
      </c>
      <c r="B1116" s="200">
        <v>0</v>
      </c>
      <c r="C1116" s="200">
        <v>0</v>
      </c>
      <c r="D1116" s="200">
        <v>0</v>
      </c>
      <c r="E1116" s="200">
        <v>0</v>
      </c>
      <c r="F1116" s="200">
        <v>1569402.73126</v>
      </c>
      <c r="G1116" s="200">
        <v>2023273.85035</v>
      </c>
      <c r="H1116" s="200">
        <v>0</v>
      </c>
      <c r="I1116" s="200">
        <v>0</v>
      </c>
      <c r="J1116" s="200">
        <v>0</v>
      </c>
      <c r="K1116" s="200">
        <v>0</v>
      </c>
    </row>
    <row r="1117" spans="1:11">
      <c r="A1117" s="201" t="s">
        <v>1704</v>
      </c>
      <c r="B1117" s="200">
        <v>0</v>
      </c>
      <c r="C1117" s="200">
        <v>0</v>
      </c>
      <c r="D1117" s="200">
        <v>0</v>
      </c>
      <c r="E1117" s="200">
        <v>0</v>
      </c>
      <c r="F1117" s="200">
        <v>2081248.709</v>
      </c>
      <c r="G1117" s="200">
        <v>2550106.6839999999</v>
      </c>
      <c r="H1117" s="200">
        <v>0</v>
      </c>
      <c r="I1117" s="200">
        <v>0</v>
      </c>
      <c r="J1117" s="200">
        <v>0</v>
      </c>
      <c r="K1117" s="200">
        <v>0</v>
      </c>
    </row>
    <row r="1118" spans="1:11">
      <c r="A1118" s="201" t="s">
        <v>1705</v>
      </c>
      <c r="B1118" s="200">
        <v>0</v>
      </c>
      <c r="C1118" s="200">
        <v>0</v>
      </c>
      <c r="D1118" s="200">
        <v>0</v>
      </c>
      <c r="E1118" s="200">
        <v>0</v>
      </c>
      <c r="F1118" s="200">
        <v>1891565.4020799999</v>
      </c>
      <c r="G1118" s="200">
        <v>2559713.7245200002</v>
      </c>
      <c r="H1118" s="200">
        <v>0</v>
      </c>
      <c r="I1118" s="200">
        <v>0</v>
      </c>
      <c r="J1118" s="200">
        <v>0</v>
      </c>
      <c r="K1118" s="200">
        <v>0</v>
      </c>
    </row>
    <row r="1119" spans="1:11">
      <c r="A1119" s="201" t="s">
        <v>1706</v>
      </c>
      <c r="B1119" s="200">
        <v>0</v>
      </c>
      <c r="C1119" s="200">
        <v>0</v>
      </c>
      <c r="D1119" s="200">
        <v>0</v>
      </c>
      <c r="E1119" s="200">
        <v>0</v>
      </c>
      <c r="F1119" s="200">
        <v>1142598.6235199999</v>
      </c>
      <c r="G1119" s="200">
        <v>1643188.5615000001</v>
      </c>
      <c r="H1119" s="200">
        <v>0</v>
      </c>
      <c r="I1119" s="200">
        <v>0</v>
      </c>
      <c r="J1119" s="200">
        <v>0</v>
      </c>
      <c r="K1119" s="200">
        <v>0</v>
      </c>
    </row>
    <row r="1120" spans="1:11">
      <c r="A1120" s="201" t="s">
        <v>1707</v>
      </c>
      <c r="B1120" s="200">
        <v>0</v>
      </c>
      <c r="C1120" s="200">
        <v>0</v>
      </c>
      <c r="D1120" s="200">
        <v>0</v>
      </c>
      <c r="E1120" s="200">
        <v>0</v>
      </c>
      <c r="F1120" s="200">
        <v>1624128.95153</v>
      </c>
      <c r="G1120" s="200">
        <v>2049968.85922</v>
      </c>
      <c r="H1120" s="200">
        <v>0</v>
      </c>
      <c r="I1120" s="200">
        <v>0</v>
      </c>
      <c r="J1120" s="200">
        <v>0</v>
      </c>
      <c r="K1120" s="200">
        <v>0</v>
      </c>
    </row>
    <row r="1121" spans="1:11">
      <c r="A1121" s="201" t="s">
        <v>1708</v>
      </c>
      <c r="B1121" s="200">
        <v>0</v>
      </c>
      <c r="C1121" s="200">
        <v>0</v>
      </c>
      <c r="D1121" s="200">
        <v>0</v>
      </c>
      <c r="E1121" s="200">
        <v>0</v>
      </c>
      <c r="F1121" s="200">
        <v>1273837.4207899999</v>
      </c>
      <c r="G1121" s="200">
        <v>1978958.2732800001</v>
      </c>
      <c r="H1121" s="200">
        <v>0</v>
      </c>
      <c r="I1121" s="200">
        <v>0</v>
      </c>
      <c r="J1121" s="200">
        <v>0</v>
      </c>
      <c r="K1121" s="200">
        <v>0</v>
      </c>
    </row>
    <row r="1122" spans="1:11">
      <c r="A1122" s="201" t="s">
        <v>1709</v>
      </c>
      <c r="B1122" s="200">
        <v>0</v>
      </c>
      <c r="C1122" s="200">
        <v>0</v>
      </c>
      <c r="D1122" s="200">
        <v>0</v>
      </c>
      <c r="E1122" s="200">
        <v>0</v>
      </c>
      <c r="F1122" s="200">
        <v>1022117.5553400001</v>
      </c>
      <c r="G1122" s="200">
        <v>1429552.61671</v>
      </c>
      <c r="H1122" s="200">
        <v>0</v>
      </c>
      <c r="I1122" s="200">
        <v>0</v>
      </c>
      <c r="J1122" s="200">
        <v>0</v>
      </c>
      <c r="K1122" s="200">
        <v>0</v>
      </c>
    </row>
    <row r="1123" spans="1:11">
      <c r="A1123" s="201" t="s">
        <v>1710</v>
      </c>
      <c r="B1123" s="200">
        <v>0</v>
      </c>
      <c r="C1123" s="200">
        <v>0</v>
      </c>
      <c r="D1123" s="200">
        <v>0</v>
      </c>
      <c r="E1123" s="200">
        <v>0</v>
      </c>
      <c r="F1123" s="200">
        <v>1523405.6455999999</v>
      </c>
      <c r="G1123" s="200">
        <v>2004341.341</v>
      </c>
      <c r="H1123" s="200">
        <v>0</v>
      </c>
      <c r="I1123" s="200">
        <v>0</v>
      </c>
      <c r="J1123" s="200">
        <v>0</v>
      </c>
      <c r="K1123" s="200">
        <v>0</v>
      </c>
    </row>
    <row r="1124" spans="1:11">
      <c r="A1124" s="201" t="s">
        <v>1711</v>
      </c>
      <c r="B1124" s="200">
        <v>0</v>
      </c>
      <c r="C1124" s="200">
        <v>0</v>
      </c>
      <c r="D1124" s="200">
        <v>0</v>
      </c>
      <c r="E1124" s="200">
        <v>0</v>
      </c>
      <c r="F1124" s="200">
        <v>1677975.77082</v>
      </c>
      <c r="G1124" s="200">
        <v>2328459.1010199999</v>
      </c>
      <c r="H1124" s="200">
        <v>0</v>
      </c>
      <c r="I1124" s="200">
        <v>0</v>
      </c>
      <c r="J1124" s="200">
        <v>0</v>
      </c>
      <c r="K1124" s="200">
        <v>0</v>
      </c>
    </row>
    <row r="1125" spans="1:11">
      <c r="A1125" s="201" t="s">
        <v>1712</v>
      </c>
      <c r="B1125" s="200">
        <v>0</v>
      </c>
      <c r="C1125" s="200">
        <v>0</v>
      </c>
      <c r="D1125" s="200">
        <v>0</v>
      </c>
      <c r="E1125" s="200">
        <v>0</v>
      </c>
      <c r="F1125" s="200">
        <v>2629890.4543499998</v>
      </c>
      <c r="G1125" s="200">
        <v>3601715.3551599998</v>
      </c>
      <c r="H1125" s="200">
        <v>0</v>
      </c>
      <c r="I1125" s="200">
        <v>0</v>
      </c>
      <c r="J1125" s="200">
        <v>0</v>
      </c>
      <c r="K1125" s="200">
        <v>0</v>
      </c>
    </row>
    <row r="1126" spans="1:11">
      <c r="A1126" s="201" t="s">
        <v>1713</v>
      </c>
      <c r="B1126" s="200">
        <v>0</v>
      </c>
      <c r="C1126" s="200">
        <v>0</v>
      </c>
      <c r="D1126" s="200">
        <v>0</v>
      </c>
      <c r="E1126" s="200">
        <v>0</v>
      </c>
      <c r="F1126" s="200">
        <v>1604221.2305600001</v>
      </c>
      <c r="G1126" s="200">
        <v>2322355.27874</v>
      </c>
      <c r="H1126" s="200">
        <v>0</v>
      </c>
      <c r="I1126" s="200">
        <v>0</v>
      </c>
      <c r="J1126" s="200">
        <v>0</v>
      </c>
      <c r="K1126" s="200">
        <v>0</v>
      </c>
    </row>
    <row r="1127" spans="1:11">
      <c r="A1127" s="201" t="s">
        <v>1714</v>
      </c>
      <c r="B1127" s="200">
        <v>0</v>
      </c>
      <c r="C1127" s="200">
        <v>0</v>
      </c>
      <c r="D1127" s="200">
        <v>0</v>
      </c>
      <c r="E1127" s="200">
        <v>0</v>
      </c>
      <c r="F1127" s="200">
        <v>969891.48289999994</v>
      </c>
      <c r="G1127" s="200">
        <v>1284143.1931099999</v>
      </c>
      <c r="H1127" s="200">
        <v>0</v>
      </c>
      <c r="I1127" s="200">
        <v>0</v>
      </c>
      <c r="J1127" s="200">
        <v>0</v>
      </c>
      <c r="K1127" s="200">
        <v>0</v>
      </c>
    </row>
    <row r="1128" spans="1:11">
      <c r="A1128" s="201" t="s">
        <v>1715</v>
      </c>
      <c r="B1128" s="200">
        <v>0</v>
      </c>
      <c r="C1128" s="200">
        <v>0</v>
      </c>
      <c r="D1128" s="200">
        <v>0</v>
      </c>
      <c r="E1128" s="200">
        <v>0</v>
      </c>
      <c r="F1128" s="200">
        <v>843797.09776000003</v>
      </c>
      <c r="G1128" s="200">
        <v>993750.02535000001</v>
      </c>
      <c r="H1128" s="200">
        <v>0</v>
      </c>
      <c r="I1128" s="200">
        <v>0</v>
      </c>
      <c r="J1128" s="200">
        <v>0</v>
      </c>
      <c r="K1128" s="200">
        <v>0</v>
      </c>
    </row>
    <row r="1129" spans="1:11">
      <c r="A1129" s="201" t="s">
        <v>1716</v>
      </c>
      <c r="B1129" s="200">
        <v>0</v>
      </c>
      <c r="C1129" s="200">
        <v>0</v>
      </c>
      <c r="D1129" s="200">
        <v>0</v>
      </c>
      <c r="E1129" s="200">
        <v>0</v>
      </c>
      <c r="F1129" s="200">
        <v>1206972.8924</v>
      </c>
      <c r="G1129" s="200">
        <v>1598140.59042</v>
      </c>
      <c r="H1129" s="200">
        <v>0</v>
      </c>
      <c r="I1129" s="200">
        <v>0</v>
      </c>
      <c r="J1129" s="200">
        <v>0</v>
      </c>
      <c r="K1129" s="200">
        <v>0</v>
      </c>
    </row>
    <row r="1130" spans="1:11">
      <c r="A1130" s="201" t="s">
        <v>1717</v>
      </c>
      <c r="B1130" s="200">
        <v>0</v>
      </c>
      <c r="C1130" s="200">
        <v>0</v>
      </c>
      <c r="D1130" s="200">
        <v>0</v>
      </c>
      <c r="E1130" s="200">
        <v>0</v>
      </c>
      <c r="F1130" s="200">
        <v>844092.76785000006</v>
      </c>
      <c r="G1130" s="200">
        <v>1259815.9737</v>
      </c>
      <c r="H1130" s="200">
        <v>0</v>
      </c>
      <c r="I1130" s="200">
        <v>0</v>
      </c>
      <c r="J1130" s="200">
        <v>0</v>
      </c>
      <c r="K1130" s="200">
        <v>0</v>
      </c>
    </row>
    <row r="1131" spans="1:11">
      <c r="A1131" s="201" t="s">
        <v>1718</v>
      </c>
      <c r="B1131" s="200">
        <v>0</v>
      </c>
      <c r="C1131" s="200">
        <v>0</v>
      </c>
      <c r="D1131" s="200">
        <v>0</v>
      </c>
      <c r="E1131" s="200">
        <v>0</v>
      </c>
      <c r="F1131" s="200">
        <v>1248751.7768499998</v>
      </c>
      <c r="G1131" s="200">
        <v>1733732.88646</v>
      </c>
      <c r="H1131" s="200">
        <v>0</v>
      </c>
      <c r="I1131" s="200">
        <v>0</v>
      </c>
      <c r="J1131" s="200">
        <v>0</v>
      </c>
      <c r="K1131" s="200">
        <v>0</v>
      </c>
    </row>
    <row r="1132" spans="1:11">
      <c r="A1132" s="201" t="s">
        <v>1719</v>
      </c>
      <c r="B1132" s="200">
        <v>0</v>
      </c>
      <c r="C1132" s="200">
        <v>0</v>
      </c>
      <c r="D1132" s="200">
        <v>0</v>
      </c>
      <c r="E1132" s="200">
        <v>0</v>
      </c>
      <c r="F1132" s="200">
        <v>1808056.34002</v>
      </c>
      <c r="G1132" s="200">
        <v>2293719.23777</v>
      </c>
      <c r="H1132" s="200">
        <v>0</v>
      </c>
      <c r="I1132" s="200">
        <v>0</v>
      </c>
      <c r="J1132" s="200">
        <v>0</v>
      </c>
      <c r="K1132" s="200">
        <v>0</v>
      </c>
    </row>
    <row r="1133" spans="1:11">
      <c r="A1133" s="201" t="s">
        <v>1720</v>
      </c>
      <c r="B1133" s="200">
        <v>0</v>
      </c>
      <c r="C1133" s="200">
        <v>0</v>
      </c>
      <c r="D1133" s="200">
        <v>0</v>
      </c>
      <c r="E1133" s="200">
        <v>0</v>
      </c>
      <c r="F1133" s="200">
        <v>2642492.04525</v>
      </c>
      <c r="G1133" s="200">
        <v>3228028.1409999998</v>
      </c>
      <c r="H1133" s="200">
        <v>0</v>
      </c>
      <c r="I1133" s="200">
        <v>0</v>
      </c>
      <c r="J1133" s="200">
        <v>0</v>
      </c>
      <c r="K1133" s="200">
        <v>0</v>
      </c>
    </row>
    <row r="1134" spans="1:11">
      <c r="A1134" s="201" t="s">
        <v>1721</v>
      </c>
      <c r="B1134" s="200">
        <v>0</v>
      </c>
      <c r="C1134" s="200">
        <v>0</v>
      </c>
      <c r="D1134" s="200">
        <v>0</v>
      </c>
      <c r="E1134" s="200">
        <v>0</v>
      </c>
      <c r="F1134" s="200">
        <v>1464841.2702599999</v>
      </c>
      <c r="G1134" s="200">
        <v>2327167.9558299999</v>
      </c>
      <c r="H1134" s="200">
        <v>0</v>
      </c>
      <c r="I1134" s="200">
        <v>0</v>
      </c>
      <c r="J1134" s="200">
        <v>0</v>
      </c>
      <c r="K1134" s="200">
        <v>0</v>
      </c>
    </row>
    <row r="1135" spans="1:11">
      <c r="A1135" s="201" t="s">
        <v>1722</v>
      </c>
      <c r="B1135" s="200">
        <v>0</v>
      </c>
      <c r="C1135" s="200">
        <v>0</v>
      </c>
      <c r="D1135" s="200">
        <v>0</v>
      </c>
      <c r="E1135" s="200">
        <v>0</v>
      </c>
      <c r="F1135" s="200">
        <v>1528660.3399799999</v>
      </c>
      <c r="G1135" s="200">
        <v>2005421.1208900001</v>
      </c>
      <c r="H1135" s="200">
        <v>0</v>
      </c>
      <c r="I1135" s="200">
        <v>0</v>
      </c>
      <c r="J1135" s="200">
        <v>0</v>
      </c>
      <c r="K1135" s="200">
        <v>0</v>
      </c>
    </row>
    <row r="1136" spans="1:11">
      <c r="A1136" s="201" t="s">
        <v>1723</v>
      </c>
      <c r="B1136" s="200">
        <v>0</v>
      </c>
      <c r="C1136" s="200">
        <v>0</v>
      </c>
      <c r="D1136" s="200">
        <v>0</v>
      </c>
      <c r="E1136" s="200">
        <v>0</v>
      </c>
      <c r="F1136" s="200">
        <v>1622732.21175</v>
      </c>
      <c r="G1136" s="200">
        <v>2341360.7914</v>
      </c>
      <c r="H1136" s="200">
        <v>0</v>
      </c>
      <c r="I1136" s="200">
        <v>0</v>
      </c>
      <c r="J1136" s="200">
        <v>0</v>
      </c>
      <c r="K1136" s="200">
        <v>0</v>
      </c>
    </row>
    <row r="1137" spans="1:11">
      <c r="A1137" s="201" t="s">
        <v>1724</v>
      </c>
      <c r="B1137" s="200">
        <v>0</v>
      </c>
      <c r="C1137" s="200">
        <v>0</v>
      </c>
      <c r="D1137" s="200">
        <v>0</v>
      </c>
      <c r="E1137" s="200">
        <v>0</v>
      </c>
      <c r="F1137" s="200">
        <v>3143975.39243</v>
      </c>
      <c r="G1137" s="200">
        <v>4462384.4422399998</v>
      </c>
      <c r="H1137" s="200">
        <v>0</v>
      </c>
      <c r="I1137" s="200">
        <v>0</v>
      </c>
      <c r="J1137" s="200">
        <v>0</v>
      </c>
      <c r="K1137" s="200">
        <v>0</v>
      </c>
    </row>
    <row r="1138" spans="1:11">
      <c r="A1138" s="201" t="s">
        <v>1725</v>
      </c>
      <c r="B1138" s="200">
        <v>0</v>
      </c>
      <c r="C1138" s="200">
        <v>0</v>
      </c>
      <c r="D1138" s="200">
        <v>0</v>
      </c>
      <c r="E1138" s="200">
        <v>0</v>
      </c>
      <c r="F1138" s="200">
        <v>3740527.4908799999</v>
      </c>
      <c r="G1138" s="200">
        <v>4719431.7506599994</v>
      </c>
      <c r="H1138" s="200">
        <v>0</v>
      </c>
      <c r="I1138" s="200">
        <v>0</v>
      </c>
      <c r="J1138" s="200">
        <v>0</v>
      </c>
      <c r="K1138" s="200">
        <v>0</v>
      </c>
    </row>
    <row r="1139" spans="1:11">
      <c r="A1139" s="201" t="s">
        <v>1726</v>
      </c>
      <c r="B1139" s="200">
        <v>0</v>
      </c>
      <c r="C1139" s="200">
        <v>0</v>
      </c>
      <c r="D1139" s="200">
        <v>0</v>
      </c>
      <c r="E1139" s="200">
        <v>0</v>
      </c>
      <c r="F1139" s="200">
        <v>2243120.2912300001</v>
      </c>
      <c r="G1139" s="200">
        <v>3122151.38845</v>
      </c>
      <c r="H1139" s="200">
        <v>0</v>
      </c>
      <c r="I1139" s="200">
        <v>0</v>
      </c>
      <c r="J1139" s="200">
        <v>0</v>
      </c>
      <c r="K1139" s="200">
        <v>0</v>
      </c>
    </row>
    <row r="1140" spans="1:11">
      <c r="A1140" s="201" t="s">
        <v>1727</v>
      </c>
      <c r="B1140" s="200">
        <v>0</v>
      </c>
      <c r="C1140" s="200">
        <v>0</v>
      </c>
      <c r="D1140" s="200">
        <v>0</v>
      </c>
      <c r="E1140" s="200">
        <v>0</v>
      </c>
      <c r="F1140" s="200">
        <v>1819523.5472500001</v>
      </c>
      <c r="G1140" s="200">
        <v>2684340.48813</v>
      </c>
      <c r="H1140" s="200">
        <v>0</v>
      </c>
      <c r="I1140" s="200">
        <v>0</v>
      </c>
      <c r="J1140" s="200">
        <v>0</v>
      </c>
      <c r="K1140" s="200">
        <v>0</v>
      </c>
    </row>
    <row r="1141" spans="1:11">
      <c r="A1141" s="201" t="s">
        <v>1728</v>
      </c>
      <c r="B1141" s="200">
        <v>0</v>
      </c>
      <c r="C1141" s="200">
        <v>0</v>
      </c>
      <c r="D1141" s="200">
        <v>0</v>
      </c>
      <c r="E1141" s="200">
        <v>0</v>
      </c>
      <c r="F1141" s="200">
        <v>1669024.8813399998</v>
      </c>
      <c r="G1141" s="200">
        <v>2399479.8643299998</v>
      </c>
      <c r="H1141" s="200">
        <v>0</v>
      </c>
      <c r="I1141" s="200">
        <v>0</v>
      </c>
      <c r="J1141" s="200">
        <v>0</v>
      </c>
      <c r="K1141" s="200">
        <v>0</v>
      </c>
    </row>
    <row r="1142" spans="1:11">
      <c r="A1142" s="201" t="s">
        <v>1729</v>
      </c>
      <c r="B1142" s="200">
        <v>1297632.5812300001</v>
      </c>
      <c r="C1142" s="200">
        <v>1396783.6929600001</v>
      </c>
      <c r="D1142" s="200">
        <v>1418075.86258</v>
      </c>
      <c r="E1142" s="200">
        <v>1419233.7263900002</v>
      </c>
      <c r="F1142" s="200">
        <v>1690069.0306099998</v>
      </c>
      <c r="G1142" s="200">
        <v>1983029.3372200001</v>
      </c>
      <c r="H1142" s="200">
        <v>2570447.4</v>
      </c>
      <c r="I1142" s="200">
        <v>3028884.1</v>
      </c>
      <c r="J1142" s="200">
        <v>2980958.6</v>
      </c>
      <c r="K1142" s="200">
        <v>-47925.5</v>
      </c>
    </row>
    <row r="1143" spans="1:11">
      <c r="A1143" s="201" t="s">
        <v>1730</v>
      </c>
      <c r="B1143" s="200">
        <v>1700147.9439999999</v>
      </c>
      <c r="C1143" s="200">
        <v>1842435.3266700001</v>
      </c>
      <c r="D1143" s="200">
        <v>1717032.15041</v>
      </c>
      <c r="E1143" s="200">
        <v>1716749.12567</v>
      </c>
      <c r="F1143" s="200">
        <v>1812994.4979600001</v>
      </c>
      <c r="G1143" s="200">
        <v>2463239.9713699999</v>
      </c>
      <c r="H1143" s="200">
        <v>0</v>
      </c>
      <c r="I1143" s="200">
        <v>-10512</v>
      </c>
      <c r="J1143" s="200">
        <v>0</v>
      </c>
      <c r="K1143" s="200">
        <v>10512</v>
      </c>
    </row>
    <row r="1144" spans="1:11">
      <c r="A1144" s="201" t="s">
        <v>1731</v>
      </c>
      <c r="B1144" s="200">
        <v>3701537.0062699998</v>
      </c>
      <c r="C1144" s="200">
        <v>4316326.0043199994</v>
      </c>
      <c r="D1144" s="200">
        <v>4068610.2160399999</v>
      </c>
      <c r="E1144" s="200">
        <v>4417097.6530400002</v>
      </c>
      <c r="F1144" s="200">
        <v>5286052.7471000003</v>
      </c>
      <c r="G1144" s="200">
        <v>6303233.2335999999</v>
      </c>
      <c r="H1144" s="200">
        <v>7412496.2999999998</v>
      </c>
      <c r="I1144" s="200">
        <v>9107226.5</v>
      </c>
      <c r="J1144" s="200">
        <v>8815608.4000000004</v>
      </c>
      <c r="K1144" s="200">
        <v>-291618.09999999963</v>
      </c>
    </row>
    <row r="1145" spans="1:11">
      <c r="A1145" s="201" t="s">
        <v>1732</v>
      </c>
      <c r="B1145" s="200">
        <v>0</v>
      </c>
      <c r="C1145" s="200">
        <v>0</v>
      </c>
      <c r="D1145" s="200">
        <v>0</v>
      </c>
      <c r="E1145" s="200">
        <v>0</v>
      </c>
      <c r="F1145" s="200">
        <v>3569994.2366900002</v>
      </c>
      <c r="G1145" s="200">
        <v>4286442.2833000002</v>
      </c>
      <c r="H1145" s="200">
        <v>0</v>
      </c>
      <c r="I1145" s="200">
        <v>0</v>
      </c>
      <c r="J1145" s="200">
        <v>0</v>
      </c>
      <c r="K1145" s="200">
        <v>0</v>
      </c>
    </row>
    <row r="1146" spans="1:11">
      <c r="A1146" s="201" t="s">
        <v>1733</v>
      </c>
      <c r="B1146" s="200">
        <v>0</v>
      </c>
      <c r="C1146" s="200">
        <v>0</v>
      </c>
      <c r="D1146" s="200">
        <v>0</v>
      </c>
      <c r="E1146" s="200">
        <v>0</v>
      </c>
      <c r="F1146" s="200">
        <v>1046735.68062</v>
      </c>
      <c r="G1146" s="200">
        <v>1331730.0005699999</v>
      </c>
      <c r="H1146" s="200">
        <v>0</v>
      </c>
      <c r="I1146" s="200">
        <v>0</v>
      </c>
      <c r="J1146" s="200">
        <v>0</v>
      </c>
      <c r="K1146" s="200">
        <v>0</v>
      </c>
    </row>
    <row r="1147" spans="1:11">
      <c r="A1147" s="201" t="s">
        <v>1734</v>
      </c>
      <c r="B1147" s="200">
        <v>0</v>
      </c>
      <c r="C1147" s="200">
        <v>0</v>
      </c>
      <c r="D1147" s="200">
        <v>0</v>
      </c>
      <c r="E1147" s="200">
        <v>0</v>
      </c>
      <c r="F1147" s="200">
        <v>1940027.1273699999</v>
      </c>
      <c r="G1147" s="200">
        <v>2734034.98709</v>
      </c>
      <c r="H1147" s="200">
        <v>0</v>
      </c>
      <c r="I1147" s="200">
        <v>0</v>
      </c>
      <c r="J1147" s="200">
        <v>0</v>
      </c>
      <c r="K1147" s="200">
        <v>0</v>
      </c>
    </row>
    <row r="1148" spans="1:11">
      <c r="A1148" s="201" t="s">
        <v>1735</v>
      </c>
      <c r="B1148" s="200">
        <v>51749012.492860004</v>
      </c>
      <c r="C1148" s="200">
        <v>64771501.355389997</v>
      </c>
      <c r="D1148" s="200">
        <v>18407049.64206</v>
      </c>
      <c r="E1148" s="200">
        <v>60758921.786339998</v>
      </c>
      <c r="F1148" s="200">
        <v>52304417.480420001</v>
      </c>
      <c r="G1148" s="200">
        <v>56817567.570720002</v>
      </c>
      <c r="H1148" s="200">
        <v>124826501.8</v>
      </c>
      <c r="I1148" s="200">
        <v>158430715.80000001</v>
      </c>
      <c r="J1148" s="200">
        <v>158319502.69999999</v>
      </c>
      <c r="K1148" s="200">
        <v>-111213.10000002384</v>
      </c>
    </row>
    <row r="1149" spans="1:11">
      <c r="A1149" s="201" t="s">
        <v>1736</v>
      </c>
      <c r="B1149" s="200">
        <v>728069.01948999998</v>
      </c>
      <c r="C1149" s="200">
        <v>7465740.8787600007</v>
      </c>
      <c r="D1149" s="200">
        <v>10007010.080370001</v>
      </c>
      <c r="E1149" s="200">
        <v>10307758.85252</v>
      </c>
      <c r="F1149" s="200">
        <v>13321141.970530001</v>
      </c>
      <c r="G1149" s="200">
        <v>19975489.413509998</v>
      </c>
      <c r="H1149" s="200">
        <v>20394648</v>
      </c>
      <c r="I1149" s="200">
        <v>24376870.600000001</v>
      </c>
      <c r="J1149" s="200">
        <v>24038149.600000001</v>
      </c>
      <c r="K1149" s="200">
        <v>-338721</v>
      </c>
    </row>
    <row r="1150" spans="1:11">
      <c r="A1150" s="201" t="s">
        <v>1737</v>
      </c>
      <c r="B1150" s="200">
        <v>5902144.6921100002</v>
      </c>
      <c r="C1150" s="200">
        <v>38699662.9705</v>
      </c>
      <c r="D1150" s="200">
        <v>42377738.166130006</v>
      </c>
      <c r="E1150" s="200">
        <v>40761013.377039991</v>
      </c>
      <c r="F1150" s="200">
        <v>74476015.235949993</v>
      </c>
      <c r="G1150" s="200">
        <v>74500098.002649993</v>
      </c>
      <c r="H1150" s="200">
        <v>151354997.69999999</v>
      </c>
      <c r="I1150" s="200">
        <v>134057348.2</v>
      </c>
      <c r="J1150" s="200">
        <v>133007640.50000001</v>
      </c>
      <c r="K1150" s="200">
        <v>-1049707.6999999881</v>
      </c>
    </row>
    <row r="1151" spans="1:11">
      <c r="A1151" s="201" t="s">
        <v>1738</v>
      </c>
      <c r="B1151" s="200">
        <v>801854.93972999998</v>
      </c>
      <c r="C1151" s="200">
        <v>944634.70900999999</v>
      </c>
      <c r="D1151" s="200">
        <v>0</v>
      </c>
      <c r="E1151" s="200">
        <v>0</v>
      </c>
      <c r="F1151" s="200">
        <v>0</v>
      </c>
      <c r="G1151" s="200">
        <v>0</v>
      </c>
      <c r="H1151" s="200">
        <v>0</v>
      </c>
      <c r="I1151" s="200">
        <v>0</v>
      </c>
      <c r="J1151" s="200">
        <v>0</v>
      </c>
      <c r="K1151" s="200">
        <v>0</v>
      </c>
    </row>
    <row r="1152" spans="1:11">
      <c r="A1152" s="201" t="s">
        <v>1739</v>
      </c>
      <c r="B1152" s="200">
        <v>312518.73418000003</v>
      </c>
      <c r="C1152" s="200">
        <v>590847.99445</v>
      </c>
      <c r="D1152" s="200">
        <v>0</v>
      </c>
      <c r="E1152" s="200">
        <v>0</v>
      </c>
      <c r="F1152" s="200">
        <v>0</v>
      </c>
      <c r="G1152" s="200">
        <v>0</v>
      </c>
      <c r="H1152" s="200">
        <v>0</v>
      </c>
      <c r="I1152" s="200">
        <v>0</v>
      </c>
      <c r="J1152" s="200">
        <v>0</v>
      </c>
      <c r="K1152" s="200">
        <v>0</v>
      </c>
    </row>
    <row r="1153" spans="1:11">
      <c r="A1153" s="201" t="s">
        <v>1740</v>
      </c>
      <c r="B1153" s="200">
        <v>161130.36125999998</v>
      </c>
      <c r="C1153" s="200">
        <v>177633.99388999998</v>
      </c>
      <c r="D1153" s="200">
        <v>0</v>
      </c>
      <c r="E1153" s="200">
        <v>0</v>
      </c>
      <c r="F1153" s="200">
        <v>0</v>
      </c>
      <c r="G1153" s="200">
        <v>0</v>
      </c>
      <c r="H1153" s="200">
        <v>0</v>
      </c>
      <c r="I1153" s="200">
        <v>0</v>
      </c>
      <c r="J1153" s="200">
        <v>0</v>
      </c>
      <c r="K1153" s="200">
        <v>0</v>
      </c>
    </row>
    <row r="1154" spans="1:11">
      <c r="A1154" s="201" t="s">
        <v>1741</v>
      </c>
      <c r="B1154" s="200">
        <v>368746.01394999999</v>
      </c>
      <c r="C1154" s="200">
        <v>413211.59875999996</v>
      </c>
      <c r="D1154" s="200">
        <v>0</v>
      </c>
      <c r="E1154" s="200">
        <v>0</v>
      </c>
      <c r="F1154" s="200">
        <v>0</v>
      </c>
      <c r="G1154" s="200">
        <v>0</v>
      </c>
      <c r="H1154" s="200">
        <v>0</v>
      </c>
      <c r="I1154" s="200">
        <v>0</v>
      </c>
      <c r="J1154" s="200">
        <v>0</v>
      </c>
      <c r="K1154" s="200">
        <v>0</v>
      </c>
    </row>
    <row r="1155" spans="1:11">
      <c r="A1155" s="201" t="s">
        <v>1742</v>
      </c>
      <c r="B1155" s="200">
        <v>305125.13248000003</v>
      </c>
      <c r="C1155" s="200">
        <v>339818.35629000003</v>
      </c>
      <c r="D1155" s="200">
        <v>0</v>
      </c>
      <c r="E1155" s="200">
        <v>0</v>
      </c>
      <c r="F1155" s="200">
        <v>0</v>
      </c>
      <c r="G1155" s="200">
        <v>0</v>
      </c>
      <c r="H1155" s="200">
        <v>0</v>
      </c>
      <c r="I1155" s="200">
        <v>0</v>
      </c>
      <c r="J1155" s="200">
        <v>0</v>
      </c>
      <c r="K1155" s="200">
        <v>0</v>
      </c>
    </row>
    <row r="1156" spans="1:11">
      <c r="A1156" s="201" t="s">
        <v>1743</v>
      </c>
      <c r="B1156" s="200">
        <v>1178797.33265</v>
      </c>
      <c r="C1156" s="200">
        <v>1200268.2919400001</v>
      </c>
      <c r="D1156" s="200">
        <v>0</v>
      </c>
      <c r="E1156" s="200">
        <v>0</v>
      </c>
      <c r="F1156" s="200">
        <v>0</v>
      </c>
      <c r="G1156" s="200">
        <v>0</v>
      </c>
      <c r="H1156" s="200">
        <v>0</v>
      </c>
      <c r="I1156" s="200">
        <v>0</v>
      </c>
      <c r="J1156" s="200">
        <v>0</v>
      </c>
      <c r="K1156" s="200">
        <v>0</v>
      </c>
    </row>
    <row r="1157" spans="1:11">
      <c r="A1157" s="201" t="s">
        <v>1744</v>
      </c>
      <c r="B1157" s="200">
        <v>2965065.1304600001</v>
      </c>
      <c r="C1157" s="200">
        <v>3669140.7302100002</v>
      </c>
      <c r="D1157" s="200">
        <v>0</v>
      </c>
      <c r="E1157" s="200">
        <v>0</v>
      </c>
      <c r="F1157" s="200">
        <v>0</v>
      </c>
      <c r="G1157" s="200">
        <v>0</v>
      </c>
      <c r="H1157" s="200">
        <v>0</v>
      </c>
      <c r="I1157" s="200">
        <v>0</v>
      </c>
      <c r="J1157" s="200">
        <v>0</v>
      </c>
      <c r="K1157" s="200">
        <v>0</v>
      </c>
    </row>
    <row r="1158" spans="1:11">
      <c r="A1158" s="201" t="s">
        <v>1745</v>
      </c>
      <c r="B1158" s="200">
        <v>1415194.73854</v>
      </c>
      <c r="C1158" s="200">
        <v>1699497.5443299999</v>
      </c>
      <c r="D1158" s="200">
        <v>0</v>
      </c>
      <c r="E1158" s="200">
        <v>0</v>
      </c>
      <c r="F1158" s="200">
        <v>0</v>
      </c>
      <c r="G1158" s="200">
        <v>0</v>
      </c>
      <c r="H1158" s="200">
        <v>0</v>
      </c>
      <c r="I1158" s="200">
        <v>0</v>
      </c>
      <c r="J1158" s="200">
        <v>0</v>
      </c>
      <c r="K1158" s="200">
        <v>0</v>
      </c>
    </row>
    <row r="1159" spans="1:11">
      <c r="A1159" s="201" t="s">
        <v>1746</v>
      </c>
      <c r="B1159" s="200">
        <v>1904287.4781099998</v>
      </c>
      <c r="C1159" s="200">
        <v>2539393.33329</v>
      </c>
      <c r="D1159" s="200">
        <v>0</v>
      </c>
      <c r="E1159" s="200">
        <v>0</v>
      </c>
      <c r="F1159" s="200">
        <v>0</v>
      </c>
      <c r="G1159" s="200">
        <v>0</v>
      </c>
      <c r="H1159" s="200">
        <v>0</v>
      </c>
      <c r="I1159" s="200">
        <v>0</v>
      </c>
      <c r="J1159" s="200">
        <v>0</v>
      </c>
      <c r="K1159" s="200">
        <v>0</v>
      </c>
    </row>
    <row r="1160" spans="1:11">
      <c r="A1160" s="201" t="s">
        <v>1747</v>
      </c>
      <c r="B1160" s="200">
        <v>372984.59366000001</v>
      </c>
      <c r="C1160" s="200">
        <v>443128.45824000001</v>
      </c>
      <c r="D1160" s="200">
        <v>0</v>
      </c>
      <c r="E1160" s="200">
        <v>0</v>
      </c>
      <c r="F1160" s="200">
        <v>0</v>
      </c>
      <c r="G1160" s="200">
        <v>0</v>
      </c>
      <c r="H1160" s="200">
        <v>0</v>
      </c>
      <c r="I1160" s="200">
        <v>0</v>
      </c>
      <c r="J1160" s="200">
        <v>0</v>
      </c>
      <c r="K1160" s="200">
        <v>0</v>
      </c>
    </row>
    <row r="1161" spans="1:11">
      <c r="A1161" s="201" t="s">
        <v>1748</v>
      </c>
      <c r="B1161" s="200">
        <v>1627154.4728699999</v>
      </c>
      <c r="C1161" s="200">
        <v>2019132.209</v>
      </c>
      <c r="D1161" s="200">
        <v>0</v>
      </c>
      <c r="E1161" s="200">
        <v>0</v>
      </c>
      <c r="F1161" s="200">
        <v>0</v>
      </c>
      <c r="G1161" s="200">
        <v>0</v>
      </c>
      <c r="H1161" s="200">
        <v>0</v>
      </c>
      <c r="I1161" s="200">
        <v>0</v>
      </c>
      <c r="J1161" s="200">
        <v>0</v>
      </c>
      <c r="K1161" s="200">
        <v>0</v>
      </c>
    </row>
    <row r="1162" spans="1:11">
      <c r="A1162" s="201" t="s">
        <v>1749</v>
      </c>
      <c r="B1162" s="200">
        <v>1908586.47</v>
      </c>
      <c r="C1162" s="200">
        <v>1990000</v>
      </c>
      <c r="D1162" s="200">
        <v>0</v>
      </c>
      <c r="E1162" s="200">
        <v>0</v>
      </c>
      <c r="F1162" s="200">
        <v>0</v>
      </c>
      <c r="G1162" s="200">
        <v>0</v>
      </c>
      <c r="H1162" s="200">
        <v>0</v>
      </c>
      <c r="I1162" s="200">
        <v>0</v>
      </c>
      <c r="J1162" s="200">
        <v>0</v>
      </c>
      <c r="K1162" s="200">
        <v>0</v>
      </c>
    </row>
    <row r="1163" spans="1:11">
      <c r="A1163" s="201" t="s">
        <v>1750</v>
      </c>
      <c r="B1163" s="200">
        <v>441862.08032999997</v>
      </c>
      <c r="C1163" s="200">
        <v>539517.82907000009</v>
      </c>
      <c r="D1163" s="200">
        <v>0</v>
      </c>
      <c r="E1163" s="200">
        <v>0</v>
      </c>
      <c r="F1163" s="200">
        <v>0</v>
      </c>
      <c r="G1163" s="200">
        <v>0</v>
      </c>
      <c r="H1163" s="200">
        <v>0</v>
      </c>
      <c r="I1163" s="200">
        <v>0</v>
      </c>
      <c r="J1163" s="200">
        <v>0</v>
      </c>
      <c r="K1163" s="200">
        <v>0</v>
      </c>
    </row>
    <row r="1164" spans="1:11">
      <c r="A1164" s="201" t="s">
        <v>1751</v>
      </c>
      <c r="B1164" s="200">
        <v>0</v>
      </c>
      <c r="C1164" s="200">
        <v>1570000</v>
      </c>
      <c r="D1164" s="200">
        <v>2404688.2080000001</v>
      </c>
      <c r="E1164" s="200">
        <v>0</v>
      </c>
      <c r="F1164" s="200">
        <v>0</v>
      </c>
      <c r="G1164" s="200">
        <v>0</v>
      </c>
      <c r="H1164" s="200">
        <v>0</v>
      </c>
      <c r="I1164" s="200">
        <v>0</v>
      </c>
      <c r="J1164" s="200">
        <v>0</v>
      </c>
      <c r="K1164" s="200">
        <v>0</v>
      </c>
    </row>
    <row r="1165" spans="1:11">
      <c r="A1165" s="201" t="s">
        <v>1752</v>
      </c>
      <c r="B1165" s="200">
        <v>176334365.405</v>
      </c>
      <c r="C1165" s="200">
        <v>432492246.67699999</v>
      </c>
      <c r="D1165" s="200">
        <v>259009602.6999</v>
      </c>
      <c r="E1165" s="200">
        <v>337264987.96724999</v>
      </c>
      <c r="F1165" s="200">
        <v>170825005.60163</v>
      </c>
      <c r="G1165" s="200">
        <v>264696898.47035</v>
      </c>
      <c r="H1165" s="200">
        <v>704956393.29999995</v>
      </c>
      <c r="I1165" s="200">
        <v>460626300</v>
      </c>
      <c r="J1165" s="200">
        <v>425540754.5</v>
      </c>
      <c r="K1165" s="200">
        <v>-35085545.5</v>
      </c>
    </row>
    <row r="1166" spans="1:11">
      <c r="A1166" s="201" t="s">
        <v>1753</v>
      </c>
      <c r="B1166" s="200">
        <v>32203079.16</v>
      </c>
      <c r="C1166" s="200">
        <v>82441995.885000005</v>
      </c>
      <c r="D1166" s="200">
        <v>0</v>
      </c>
      <c r="E1166" s="200">
        <v>0</v>
      </c>
      <c r="F1166" s="200">
        <v>0</v>
      </c>
      <c r="G1166" s="200">
        <v>0</v>
      </c>
      <c r="H1166" s="200">
        <v>0</v>
      </c>
      <c r="I1166" s="200">
        <v>0</v>
      </c>
      <c r="J1166" s="200">
        <v>0</v>
      </c>
      <c r="K1166" s="200">
        <v>0</v>
      </c>
    </row>
    <row r="1167" spans="1:11">
      <c r="A1167" s="201" t="s">
        <v>1754</v>
      </c>
      <c r="B1167" s="200">
        <v>2031682.31226</v>
      </c>
      <c r="C1167" s="200">
        <v>2552312.9031500001</v>
      </c>
      <c r="D1167" s="200">
        <v>2690121.0136700002</v>
      </c>
      <c r="E1167" s="200">
        <v>2994937.0844299998</v>
      </c>
      <c r="F1167" s="200">
        <v>3120914.6278400002</v>
      </c>
      <c r="G1167" s="200">
        <v>4032331.78908</v>
      </c>
      <c r="H1167" s="200">
        <v>5038076.9000000004</v>
      </c>
      <c r="I1167" s="200">
        <v>5375878.7000000002</v>
      </c>
      <c r="J1167" s="200">
        <v>5327956.8</v>
      </c>
      <c r="K1167" s="200">
        <v>-47921.900000000373</v>
      </c>
    </row>
    <row r="1168" spans="1:11">
      <c r="A1168" s="201" t="s">
        <v>1755</v>
      </c>
      <c r="B1168" s="200">
        <v>372689.57154000003</v>
      </c>
      <c r="C1168" s="200">
        <v>426597.67017</v>
      </c>
      <c r="D1168" s="200">
        <v>0</v>
      </c>
      <c r="E1168" s="200">
        <v>0</v>
      </c>
      <c r="F1168" s="200">
        <v>0</v>
      </c>
      <c r="G1168" s="200">
        <v>0</v>
      </c>
      <c r="H1168" s="200">
        <v>0</v>
      </c>
      <c r="I1168" s="200">
        <v>0</v>
      </c>
      <c r="J1168" s="200">
        <v>0</v>
      </c>
      <c r="K1168" s="200">
        <v>0</v>
      </c>
    </row>
    <row r="1169" spans="1:11">
      <c r="A1169" s="201" t="s">
        <v>1756</v>
      </c>
      <c r="B1169" s="200">
        <v>268732.90100000001</v>
      </c>
      <c r="C1169" s="200">
        <v>321670.03200000001</v>
      </c>
      <c r="D1169" s="200">
        <v>0</v>
      </c>
      <c r="E1169" s="200">
        <v>0</v>
      </c>
      <c r="F1169" s="200">
        <v>0</v>
      </c>
      <c r="G1169" s="200">
        <v>0</v>
      </c>
      <c r="H1169" s="200">
        <v>0</v>
      </c>
      <c r="I1169" s="200">
        <v>0</v>
      </c>
      <c r="J1169" s="200">
        <v>0</v>
      </c>
      <c r="K1169" s="200">
        <v>0</v>
      </c>
    </row>
    <row r="1170" spans="1:11">
      <c r="A1170" s="201" t="s">
        <v>1757</v>
      </c>
      <c r="B1170" s="200">
        <v>8094149.9657600001</v>
      </c>
      <c r="C1170" s="200">
        <v>9383397.9020000007</v>
      </c>
      <c r="D1170" s="200">
        <v>4066156.2886000001</v>
      </c>
      <c r="E1170" s="200">
        <v>6199559.1604700005</v>
      </c>
      <c r="F1170" s="200">
        <v>10010113.248780001</v>
      </c>
      <c r="G1170" s="200">
        <v>13344452.472209999</v>
      </c>
      <c r="H1170" s="200">
        <v>0</v>
      </c>
      <c r="I1170" s="200">
        <v>0</v>
      </c>
      <c r="J1170" s="200">
        <v>0</v>
      </c>
      <c r="K1170" s="200">
        <v>0</v>
      </c>
    </row>
    <row r="1171" spans="1:11">
      <c r="A1171" s="201" t="s">
        <v>1758</v>
      </c>
      <c r="B1171" s="200">
        <v>565306.21046000009</v>
      </c>
      <c r="C1171" s="200">
        <v>646293.48195000004</v>
      </c>
      <c r="D1171" s="200">
        <v>806388.75365999993</v>
      </c>
      <c r="E1171" s="200">
        <v>788375.42253999994</v>
      </c>
      <c r="F1171" s="200">
        <v>938081.94698000001</v>
      </c>
      <c r="G1171" s="200">
        <v>1209477.84769</v>
      </c>
      <c r="H1171" s="200">
        <v>0</v>
      </c>
      <c r="I1171" s="200">
        <v>0</v>
      </c>
      <c r="J1171" s="200">
        <v>0</v>
      </c>
      <c r="K1171" s="200">
        <v>0</v>
      </c>
    </row>
    <row r="1172" spans="1:11">
      <c r="A1172" s="201" t="s">
        <v>1759</v>
      </c>
      <c r="B1172" s="200">
        <v>1169985.5373</v>
      </c>
      <c r="C1172" s="200">
        <v>861163.92320000008</v>
      </c>
      <c r="D1172" s="200">
        <v>865273.08276999998</v>
      </c>
      <c r="E1172" s="200">
        <v>0</v>
      </c>
      <c r="F1172" s="200">
        <v>0</v>
      </c>
      <c r="G1172" s="200">
        <v>0</v>
      </c>
      <c r="H1172" s="200">
        <v>0</v>
      </c>
      <c r="I1172" s="200">
        <v>0</v>
      </c>
      <c r="J1172" s="200">
        <v>0</v>
      </c>
      <c r="K1172" s="200">
        <v>0</v>
      </c>
    </row>
    <row r="1173" spans="1:11">
      <c r="A1173" s="201" t="s">
        <v>1760</v>
      </c>
      <c r="B1173" s="200">
        <v>596723.53719000006</v>
      </c>
      <c r="C1173" s="200">
        <v>714450.35118</v>
      </c>
      <c r="D1173" s="200">
        <v>886534.03824000002</v>
      </c>
      <c r="E1173" s="200">
        <v>880913.11254</v>
      </c>
      <c r="F1173" s="200">
        <v>918558.28471000004</v>
      </c>
      <c r="G1173" s="200">
        <v>1187233.20096</v>
      </c>
      <c r="H1173" s="200">
        <v>0</v>
      </c>
      <c r="I1173" s="200">
        <v>0</v>
      </c>
      <c r="J1173" s="200">
        <v>0</v>
      </c>
      <c r="K1173" s="200">
        <v>0</v>
      </c>
    </row>
    <row r="1174" spans="1:11">
      <c r="A1174" s="201" t="s">
        <v>1761</v>
      </c>
      <c r="B1174" s="200">
        <v>1372927.074</v>
      </c>
      <c r="C1174" s="200">
        <v>1512083.47554</v>
      </c>
      <c r="D1174" s="200">
        <v>1757831.17053</v>
      </c>
      <c r="E1174" s="200">
        <v>1759183.9253800001</v>
      </c>
      <c r="F1174" s="200">
        <v>1851970.7166600002</v>
      </c>
      <c r="G1174" s="200">
        <v>2424677.3920399998</v>
      </c>
      <c r="H1174" s="200">
        <v>0</v>
      </c>
      <c r="I1174" s="200">
        <v>0</v>
      </c>
      <c r="J1174" s="200">
        <v>0</v>
      </c>
      <c r="K1174" s="200">
        <v>0</v>
      </c>
    </row>
    <row r="1175" spans="1:11">
      <c r="A1175" s="201" t="s">
        <v>1762</v>
      </c>
      <c r="B1175" s="200">
        <v>2582720.9762399998</v>
      </c>
      <c r="C1175" s="200">
        <v>3218928.9796599997</v>
      </c>
      <c r="D1175" s="200">
        <v>3585455.1842300002</v>
      </c>
      <c r="E1175" s="200">
        <v>3700791.5304</v>
      </c>
      <c r="F1175" s="200">
        <v>3907573.6634400003</v>
      </c>
      <c r="G1175" s="200">
        <v>5901824.5419799993</v>
      </c>
      <c r="H1175" s="200">
        <v>0</v>
      </c>
      <c r="I1175" s="200">
        <v>0</v>
      </c>
      <c r="J1175" s="200">
        <v>0</v>
      </c>
      <c r="K1175" s="200">
        <v>0</v>
      </c>
    </row>
    <row r="1176" spans="1:11">
      <c r="A1176" s="201" t="s">
        <v>1763</v>
      </c>
      <c r="B1176" s="200">
        <v>1637632.80519</v>
      </c>
      <c r="C1176" s="200">
        <v>1918053.9320999999</v>
      </c>
      <c r="D1176" s="200">
        <v>2645369.0629600002</v>
      </c>
      <c r="E1176" s="200">
        <v>2577849.2179399999</v>
      </c>
      <c r="F1176" s="200">
        <v>2329075.1396999997</v>
      </c>
      <c r="G1176" s="200">
        <v>3404248.5954</v>
      </c>
      <c r="H1176" s="200">
        <v>0</v>
      </c>
      <c r="I1176" s="200">
        <v>0</v>
      </c>
      <c r="J1176" s="200">
        <v>0</v>
      </c>
      <c r="K1176" s="200">
        <v>0</v>
      </c>
    </row>
    <row r="1177" spans="1:11">
      <c r="A1177" s="201" t="s">
        <v>1764</v>
      </c>
      <c r="B1177" s="200">
        <v>1825005.6</v>
      </c>
      <c r="C1177" s="200">
        <v>1391435.6140000001</v>
      </c>
      <c r="D1177" s="200">
        <v>1835720.0684400001</v>
      </c>
      <c r="E1177" s="200">
        <v>0</v>
      </c>
      <c r="F1177" s="200">
        <v>0</v>
      </c>
      <c r="G1177" s="200">
        <v>0</v>
      </c>
      <c r="H1177" s="200">
        <v>0</v>
      </c>
      <c r="I1177" s="200">
        <v>0</v>
      </c>
      <c r="J1177" s="200">
        <v>0</v>
      </c>
      <c r="K1177" s="200">
        <v>0</v>
      </c>
    </row>
    <row r="1178" spans="1:11">
      <c r="A1178" s="201" t="s">
        <v>1765</v>
      </c>
      <c r="B1178" s="200">
        <v>1629006.8372799999</v>
      </c>
      <c r="C1178" s="200">
        <v>1957108.754</v>
      </c>
      <c r="D1178" s="200">
        <v>2426720.24939</v>
      </c>
      <c r="E1178" s="200">
        <v>2617800.2553099999</v>
      </c>
      <c r="F1178" s="200">
        <v>2743483.9704800001</v>
      </c>
      <c r="G1178" s="200">
        <v>3590813.5820800001</v>
      </c>
      <c r="H1178" s="200">
        <v>0</v>
      </c>
      <c r="I1178" s="200">
        <v>0</v>
      </c>
      <c r="J1178" s="200">
        <v>0</v>
      </c>
      <c r="K1178" s="200">
        <v>0</v>
      </c>
    </row>
    <row r="1179" spans="1:11">
      <c r="A1179" s="201" t="s">
        <v>1766</v>
      </c>
      <c r="B1179" s="200">
        <v>928606.31166999997</v>
      </c>
      <c r="C1179" s="200">
        <v>657550.14532000001</v>
      </c>
      <c r="D1179" s="200">
        <v>577520.46322000003</v>
      </c>
      <c r="E1179" s="200">
        <v>0</v>
      </c>
      <c r="F1179" s="200">
        <v>0</v>
      </c>
      <c r="G1179" s="200">
        <v>0</v>
      </c>
      <c r="H1179" s="200">
        <v>0</v>
      </c>
      <c r="I1179" s="200">
        <v>0</v>
      </c>
      <c r="J1179" s="200">
        <v>0</v>
      </c>
      <c r="K1179" s="200">
        <v>0</v>
      </c>
    </row>
    <row r="1180" spans="1:11">
      <c r="A1180" s="201" t="s">
        <v>1767</v>
      </c>
      <c r="B1180" s="200">
        <v>430372.75</v>
      </c>
      <c r="C1180" s="200">
        <v>515147.49099999998</v>
      </c>
      <c r="D1180" s="200">
        <v>577267.51</v>
      </c>
      <c r="E1180" s="200">
        <v>573393.50057999999</v>
      </c>
      <c r="F1180" s="200">
        <v>663678.93833999999</v>
      </c>
      <c r="G1180" s="200">
        <v>742553.88935000007</v>
      </c>
      <c r="H1180" s="200">
        <v>0</v>
      </c>
      <c r="I1180" s="200">
        <v>1282640.1000000001</v>
      </c>
      <c r="J1180" s="200">
        <v>1209597.8</v>
      </c>
      <c r="K1180" s="200">
        <v>-73042.300000000047</v>
      </c>
    </row>
    <row r="1181" spans="1:11">
      <c r="A1181" s="201" t="s">
        <v>1768</v>
      </c>
      <c r="B1181" s="200">
        <v>0</v>
      </c>
      <c r="C1181" s="200">
        <v>0</v>
      </c>
      <c r="D1181" s="200">
        <v>0</v>
      </c>
      <c r="E1181" s="200">
        <v>0</v>
      </c>
      <c r="F1181" s="200">
        <v>546197.70572000009</v>
      </c>
      <c r="G1181" s="200">
        <v>717246.58874000004</v>
      </c>
      <c r="H1181" s="200">
        <v>0</v>
      </c>
      <c r="I1181" s="200">
        <v>1748252.8</v>
      </c>
      <c r="J1181" s="200">
        <v>1843134</v>
      </c>
      <c r="K1181" s="200">
        <v>94881.199999999953</v>
      </c>
    </row>
    <row r="1182" spans="1:11">
      <c r="A1182" s="201" t="s">
        <v>1769</v>
      </c>
      <c r="B1182" s="200">
        <v>297373.93436000001</v>
      </c>
      <c r="C1182" s="200">
        <v>327811.40999999997</v>
      </c>
      <c r="D1182" s="200">
        <v>345841.29599999997</v>
      </c>
      <c r="E1182" s="200">
        <v>347596.3101</v>
      </c>
      <c r="F1182" s="200">
        <v>373446.77799999999</v>
      </c>
      <c r="G1182" s="200">
        <v>395778.21211000002</v>
      </c>
      <c r="H1182" s="200">
        <v>0</v>
      </c>
      <c r="I1182" s="200">
        <v>727838.7</v>
      </c>
      <c r="J1182" s="200">
        <v>700889.60000000009</v>
      </c>
      <c r="K1182" s="200">
        <v>-26949.09999999986</v>
      </c>
    </row>
    <row r="1183" spans="1:11">
      <c r="A1183" s="201" t="s">
        <v>1770</v>
      </c>
      <c r="B1183" s="200">
        <v>1365866.97483</v>
      </c>
      <c r="C1183" s="200">
        <v>1462456.8661800001</v>
      </c>
      <c r="D1183" s="200">
        <v>1728964.5284000002</v>
      </c>
      <c r="E1183" s="200">
        <v>1665502.1226400002</v>
      </c>
      <c r="F1183" s="200">
        <v>1763123.3694500001</v>
      </c>
      <c r="G1183" s="200">
        <v>2305391.5541399997</v>
      </c>
      <c r="H1183" s="200">
        <v>0</v>
      </c>
      <c r="I1183" s="200">
        <v>-13140</v>
      </c>
      <c r="J1183" s="200">
        <v>0</v>
      </c>
      <c r="K1183" s="200">
        <v>13140</v>
      </c>
    </row>
    <row r="1184" spans="1:11">
      <c r="A1184" s="201" t="s">
        <v>1771</v>
      </c>
      <c r="B1184" s="200">
        <v>668820.30564999999</v>
      </c>
      <c r="C1184" s="200">
        <v>691398.79697000002</v>
      </c>
      <c r="D1184" s="200">
        <v>671599.25844000001</v>
      </c>
      <c r="E1184" s="200">
        <v>716048.40717999998</v>
      </c>
      <c r="F1184" s="200">
        <v>757569.30119000003</v>
      </c>
      <c r="G1184" s="200">
        <v>1084912.9980500001</v>
      </c>
      <c r="H1184" s="200">
        <v>0</v>
      </c>
      <c r="I1184" s="200">
        <v>-637</v>
      </c>
      <c r="J1184" s="200">
        <v>0</v>
      </c>
      <c r="K1184" s="200">
        <v>637</v>
      </c>
    </row>
    <row r="1185" spans="1:11">
      <c r="A1185" s="201" t="s">
        <v>1772</v>
      </c>
      <c r="B1185" s="200">
        <v>1159754.0964500001</v>
      </c>
      <c r="C1185" s="200">
        <v>1357763.7895499999</v>
      </c>
      <c r="D1185" s="200">
        <v>1458219.7848</v>
      </c>
      <c r="E1185" s="200">
        <v>0</v>
      </c>
      <c r="F1185" s="200">
        <v>0</v>
      </c>
      <c r="G1185" s="200">
        <v>0</v>
      </c>
      <c r="H1185" s="200">
        <v>0</v>
      </c>
      <c r="I1185" s="200">
        <v>0</v>
      </c>
      <c r="J1185" s="200">
        <v>0</v>
      </c>
      <c r="K1185" s="200">
        <v>0</v>
      </c>
    </row>
    <row r="1186" spans="1:11">
      <c r="A1186" s="201" t="s">
        <v>1773</v>
      </c>
      <c r="B1186" s="200">
        <v>519887.17722000001</v>
      </c>
      <c r="C1186" s="200">
        <v>594252.78274000005</v>
      </c>
      <c r="D1186" s="200">
        <v>0</v>
      </c>
      <c r="E1186" s="200">
        <v>0</v>
      </c>
      <c r="F1186" s="200">
        <v>0</v>
      </c>
      <c r="G1186" s="200">
        <v>0</v>
      </c>
      <c r="H1186" s="200">
        <v>0</v>
      </c>
      <c r="I1186" s="200">
        <v>0</v>
      </c>
      <c r="J1186" s="200">
        <v>0</v>
      </c>
      <c r="K1186" s="200">
        <v>0</v>
      </c>
    </row>
    <row r="1187" spans="1:11">
      <c r="A1187" s="201" t="s">
        <v>1774</v>
      </c>
      <c r="B1187" s="200">
        <v>0</v>
      </c>
      <c r="C1187" s="200">
        <v>0</v>
      </c>
      <c r="D1187" s="200">
        <v>0</v>
      </c>
      <c r="E1187" s="200">
        <v>0</v>
      </c>
      <c r="F1187" s="200">
        <v>2905445.4800100001</v>
      </c>
      <c r="G1187" s="200">
        <v>3854290.5214400003</v>
      </c>
      <c r="H1187" s="200">
        <v>0</v>
      </c>
      <c r="I1187" s="200">
        <v>0</v>
      </c>
      <c r="J1187" s="200">
        <v>0</v>
      </c>
      <c r="K1187" s="200">
        <v>0</v>
      </c>
    </row>
    <row r="1188" spans="1:11">
      <c r="A1188" s="201" t="s">
        <v>1775</v>
      </c>
      <c r="B1188" s="200">
        <v>1913985.46465</v>
      </c>
      <c r="C1188" s="200">
        <v>1868449.90594</v>
      </c>
      <c r="D1188" s="200">
        <v>1920497.2784899999</v>
      </c>
      <c r="E1188" s="200">
        <v>1921528.7890899999</v>
      </c>
      <c r="F1188" s="200">
        <v>5474952.0067499997</v>
      </c>
      <c r="G1188" s="200">
        <v>5786965.1826400002</v>
      </c>
      <c r="H1188" s="200">
        <v>6694520.2999999998</v>
      </c>
      <c r="I1188" s="200">
        <v>7578846.9000000004</v>
      </c>
      <c r="J1188" s="200">
        <v>7550394.2000000002</v>
      </c>
      <c r="K1188" s="200">
        <v>-28452.700000000186</v>
      </c>
    </row>
    <row r="1189" spans="1:11">
      <c r="A1189" s="201" t="s">
        <v>1776</v>
      </c>
      <c r="B1189" s="200">
        <v>143745.1</v>
      </c>
      <c r="C1189" s="200">
        <v>186075.43100000001</v>
      </c>
      <c r="D1189" s="200">
        <v>242740.08377</v>
      </c>
      <c r="E1189" s="200">
        <v>216095.05800999998</v>
      </c>
      <c r="F1189" s="200">
        <v>0</v>
      </c>
      <c r="G1189" s="200">
        <v>0</v>
      </c>
      <c r="H1189" s="200">
        <v>0</v>
      </c>
      <c r="I1189" s="200">
        <v>0</v>
      </c>
      <c r="J1189" s="200">
        <v>0</v>
      </c>
      <c r="K1189" s="200">
        <v>0</v>
      </c>
    </row>
    <row r="1190" spans="1:11">
      <c r="A1190" s="201" t="s">
        <v>1777</v>
      </c>
      <c r="B1190" s="200">
        <v>0</v>
      </c>
      <c r="C1190" s="200">
        <v>0</v>
      </c>
      <c r="D1190" s="200">
        <v>0</v>
      </c>
      <c r="E1190" s="200">
        <v>0</v>
      </c>
      <c r="F1190" s="200">
        <v>1802037.5471700002</v>
      </c>
      <c r="G1190" s="200">
        <v>2248103.5512199998</v>
      </c>
      <c r="H1190" s="200">
        <v>0</v>
      </c>
      <c r="I1190" s="200">
        <v>0</v>
      </c>
      <c r="J1190" s="200">
        <v>0</v>
      </c>
      <c r="K1190" s="200">
        <v>0</v>
      </c>
    </row>
    <row r="1191" spans="1:11">
      <c r="A1191" s="201" t="s">
        <v>1778</v>
      </c>
      <c r="B1191" s="200">
        <v>0</v>
      </c>
      <c r="C1191" s="200">
        <v>0</v>
      </c>
      <c r="D1191" s="200">
        <v>0</v>
      </c>
      <c r="E1191" s="200">
        <v>0</v>
      </c>
      <c r="F1191" s="200">
        <v>897975.72923000006</v>
      </c>
      <c r="G1191" s="200">
        <v>1269490.07011</v>
      </c>
      <c r="H1191" s="200">
        <v>0</v>
      </c>
      <c r="I1191" s="200">
        <v>0</v>
      </c>
      <c r="J1191" s="200">
        <v>0</v>
      </c>
      <c r="K1191" s="200">
        <v>0</v>
      </c>
    </row>
    <row r="1192" spans="1:11">
      <c r="A1192" s="201" t="s">
        <v>1779</v>
      </c>
      <c r="B1192" s="200">
        <v>0</v>
      </c>
      <c r="C1192" s="200">
        <v>0</v>
      </c>
      <c r="D1192" s="200">
        <v>0</v>
      </c>
      <c r="E1192" s="200">
        <v>0</v>
      </c>
      <c r="F1192" s="200">
        <v>1192573.62827</v>
      </c>
      <c r="G1192" s="200">
        <v>1743639.8934599999</v>
      </c>
      <c r="H1192" s="200">
        <v>0</v>
      </c>
      <c r="I1192" s="200">
        <v>0</v>
      </c>
      <c r="J1192" s="200">
        <v>0</v>
      </c>
      <c r="K1192" s="200">
        <v>0</v>
      </c>
    </row>
    <row r="1193" spans="1:11">
      <c r="A1193" s="201" t="s">
        <v>1780</v>
      </c>
      <c r="B1193" s="200">
        <v>347796.09938999999</v>
      </c>
      <c r="C1193" s="200">
        <v>441272.68299</v>
      </c>
      <c r="D1193" s="200">
        <v>0</v>
      </c>
      <c r="E1193" s="200">
        <v>0</v>
      </c>
      <c r="F1193" s="200">
        <v>0</v>
      </c>
      <c r="G1193" s="200">
        <v>0</v>
      </c>
      <c r="H1193" s="200">
        <v>0</v>
      </c>
      <c r="I1193" s="200">
        <v>0</v>
      </c>
      <c r="J1193" s="200">
        <v>0</v>
      </c>
      <c r="K1193" s="200">
        <v>0</v>
      </c>
    </row>
    <row r="1194" spans="1:11">
      <c r="A1194" s="201" t="s">
        <v>1781</v>
      </c>
      <c r="B1194" s="200">
        <v>156212.63699999999</v>
      </c>
      <c r="C1194" s="200">
        <v>173325.557</v>
      </c>
      <c r="D1194" s="200">
        <v>0</v>
      </c>
      <c r="E1194" s="200">
        <v>0</v>
      </c>
      <c r="F1194" s="200">
        <v>0</v>
      </c>
      <c r="G1194" s="200">
        <v>0</v>
      </c>
      <c r="H1194" s="200">
        <v>0</v>
      </c>
      <c r="I1194" s="200">
        <v>0</v>
      </c>
      <c r="J1194" s="200">
        <v>0</v>
      </c>
      <c r="K1194" s="200">
        <v>0</v>
      </c>
    </row>
    <row r="1195" spans="1:11">
      <c r="A1195" s="201" t="s">
        <v>1782</v>
      </c>
      <c r="B1195" s="200">
        <v>1088424.69527</v>
      </c>
      <c r="C1195" s="200">
        <v>1144665.1457499999</v>
      </c>
      <c r="D1195" s="200">
        <v>1272857.3777399999</v>
      </c>
      <c r="E1195" s="200">
        <v>1379066.3876199999</v>
      </c>
      <c r="F1195" s="200">
        <v>2114921.6195899998</v>
      </c>
      <c r="G1195" s="200">
        <v>3147841.9689000002</v>
      </c>
      <c r="H1195" s="200">
        <v>5007449</v>
      </c>
      <c r="I1195" s="200">
        <v>9980092.5999999996</v>
      </c>
      <c r="J1195" s="200">
        <v>6357060.5</v>
      </c>
      <c r="K1195" s="200">
        <v>-3623032.0999999996</v>
      </c>
    </row>
    <row r="1196" spans="1:11">
      <c r="A1196" s="201" t="s">
        <v>1783</v>
      </c>
      <c r="B1196" s="200">
        <v>0</v>
      </c>
      <c r="C1196" s="200">
        <v>0</v>
      </c>
      <c r="D1196" s="200">
        <v>0</v>
      </c>
      <c r="E1196" s="200">
        <v>0</v>
      </c>
      <c r="F1196" s="200">
        <v>316797.71854999999</v>
      </c>
      <c r="G1196" s="200">
        <v>416504.48502999998</v>
      </c>
      <c r="H1196" s="200">
        <v>0</v>
      </c>
      <c r="I1196" s="200">
        <v>1059102.6000000001</v>
      </c>
      <c r="J1196" s="200">
        <v>981498.70000000007</v>
      </c>
      <c r="K1196" s="200">
        <v>-77603.900000000023</v>
      </c>
    </row>
    <row r="1197" spans="1:11">
      <c r="A1197" s="201" t="s">
        <v>1784</v>
      </c>
      <c r="B1197" s="200">
        <v>218824.43208</v>
      </c>
      <c r="C1197" s="200">
        <v>159468.15677</v>
      </c>
      <c r="D1197" s="200">
        <v>0</v>
      </c>
      <c r="E1197" s="200">
        <v>0</v>
      </c>
      <c r="F1197" s="200">
        <v>0</v>
      </c>
      <c r="G1197" s="200">
        <v>0</v>
      </c>
      <c r="H1197" s="200">
        <v>0</v>
      </c>
      <c r="I1197" s="200">
        <v>0</v>
      </c>
      <c r="J1197" s="200">
        <v>0</v>
      </c>
      <c r="K1197" s="200">
        <v>0</v>
      </c>
    </row>
    <row r="1198" spans="1:11">
      <c r="A1198" s="201" t="s">
        <v>1785</v>
      </c>
      <c r="B1198" s="200">
        <v>1574638.7737999998</v>
      </c>
      <c r="C1198" s="200">
        <v>1629016.7573299999</v>
      </c>
      <c r="D1198" s="200">
        <v>1503360.83721</v>
      </c>
      <c r="E1198" s="200">
        <v>1463174.5407499999</v>
      </c>
      <c r="F1198" s="200">
        <v>1677462.65123</v>
      </c>
      <c r="G1198" s="200">
        <v>2114121.0955599998</v>
      </c>
      <c r="H1198" s="200">
        <v>0</v>
      </c>
      <c r="I1198" s="200">
        <v>-9198</v>
      </c>
      <c r="J1198" s="200">
        <v>0</v>
      </c>
      <c r="K1198" s="200">
        <v>9198</v>
      </c>
    </row>
    <row r="1199" spans="1:11">
      <c r="A1199" s="201" t="s">
        <v>1786</v>
      </c>
      <c r="B1199" s="200">
        <v>664646.49300000002</v>
      </c>
      <c r="C1199" s="200">
        <v>694356.40899999999</v>
      </c>
      <c r="D1199" s="200">
        <v>296983.16499999998</v>
      </c>
      <c r="E1199" s="200">
        <v>286581.21619999997</v>
      </c>
      <c r="F1199" s="200">
        <v>319134.28993999999</v>
      </c>
      <c r="G1199" s="200">
        <v>475008.41002999997</v>
      </c>
      <c r="H1199" s="200">
        <v>0</v>
      </c>
      <c r="I1199" s="200">
        <v>-2089.6999999999998</v>
      </c>
      <c r="J1199" s="200">
        <v>0</v>
      </c>
      <c r="K1199" s="200">
        <v>2089.6999999999998</v>
      </c>
    </row>
    <row r="1200" spans="1:11">
      <c r="A1200" s="201" t="s">
        <v>1787</v>
      </c>
      <c r="B1200" s="200">
        <v>217765.81200000001</v>
      </c>
      <c r="C1200" s="200">
        <v>275697.08100000001</v>
      </c>
      <c r="D1200" s="200">
        <v>0</v>
      </c>
      <c r="E1200" s="200">
        <v>0</v>
      </c>
      <c r="F1200" s="200">
        <v>0</v>
      </c>
      <c r="G1200" s="200">
        <v>0</v>
      </c>
      <c r="H1200" s="200">
        <v>0</v>
      </c>
      <c r="I1200" s="200">
        <v>0</v>
      </c>
      <c r="J1200" s="200">
        <v>0</v>
      </c>
      <c r="K1200" s="200">
        <v>0</v>
      </c>
    </row>
    <row r="1201" spans="1:11">
      <c r="A1201" s="201" t="s">
        <v>1788</v>
      </c>
      <c r="B1201" s="200">
        <v>0</v>
      </c>
      <c r="C1201" s="200">
        <v>0</v>
      </c>
      <c r="D1201" s="200">
        <v>0</v>
      </c>
      <c r="E1201" s="200">
        <v>0</v>
      </c>
      <c r="F1201" s="200">
        <v>526155.95698999998</v>
      </c>
      <c r="G1201" s="200">
        <v>779214.28165999998</v>
      </c>
      <c r="H1201" s="200">
        <v>0</v>
      </c>
      <c r="I1201" s="200">
        <v>0</v>
      </c>
      <c r="J1201" s="200">
        <v>0</v>
      </c>
      <c r="K1201" s="200">
        <v>0</v>
      </c>
    </row>
    <row r="1202" spans="1:11">
      <c r="A1202" s="201" t="s">
        <v>1789</v>
      </c>
      <c r="B1202" s="200">
        <v>252382.36056999999</v>
      </c>
      <c r="C1202" s="200">
        <v>250833.42027999999</v>
      </c>
      <c r="D1202" s="200">
        <v>252045.27103</v>
      </c>
      <c r="E1202" s="200">
        <v>247165.79949</v>
      </c>
      <c r="F1202" s="200">
        <v>0</v>
      </c>
      <c r="G1202" s="200">
        <v>0</v>
      </c>
      <c r="H1202" s="200">
        <v>0</v>
      </c>
      <c r="I1202" s="200">
        <v>0</v>
      </c>
      <c r="J1202" s="200">
        <v>0</v>
      </c>
      <c r="K1202" s="200">
        <v>0</v>
      </c>
    </row>
    <row r="1203" spans="1:11">
      <c r="A1203" s="201" t="s">
        <v>1790</v>
      </c>
      <c r="B1203" s="200">
        <v>0</v>
      </c>
      <c r="C1203" s="200">
        <v>0</v>
      </c>
      <c r="D1203" s="200">
        <v>0</v>
      </c>
      <c r="E1203" s="200">
        <v>0</v>
      </c>
      <c r="F1203" s="200">
        <v>876372.31062</v>
      </c>
      <c r="G1203" s="200">
        <v>1360267.8734300002</v>
      </c>
      <c r="H1203" s="200">
        <v>0</v>
      </c>
      <c r="I1203" s="200">
        <v>0</v>
      </c>
      <c r="J1203" s="200">
        <v>0</v>
      </c>
      <c r="K1203" s="200">
        <v>0</v>
      </c>
    </row>
    <row r="1204" spans="1:11">
      <c r="A1204" s="201" t="s">
        <v>1791</v>
      </c>
      <c r="B1204" s="200">
        <v>894759.79024999996</v>
      </c>
      <c r="C1204" s="200">
        <v>1003202.21875</v>
      </c>
      <c r="D1204" s="200">
        <v>1154359.9668800002</v>
      </c>
      <c r="E1204" s="200">
        <v>1320553.0280299999</v>
      </c>
      <c r="F1204" s="200">
        <v>1617078.9187</v>
      </c>
      <c r="G1204" s="200">
        <v>1844237.6240099999</v>
      </c>
      <c r="H1204" s="200">
        <v>2583154.9</v>
      </c>
      <c r="I1204" s="200">
        <v>2322394.9000000004</v>
      </c>
      <c r="J1204" s="200">
        <v>2250876.9</v>
      </c>
      <c r="K1204" s="200">
        <v>-71518.000000000466</v>
      </c>
    </row>
    <row r="1205" spans="1:11">
      <c r="A1205" s="201" t="s">
        <v>1792</v>
      </c>
      <c r="B1205" s="200">
        <v>0</v>
      </c>
      <c r="C1205" s="200">
        <v>0</v>
      </c>
      <c r="D1205" s="200">
        <v>0</v>
      </c>
      <c r="E1205" s="200">
        <v>0</v>
      </c>
      <c r="F1205" s="200">
        <v>1775851.4437599999</v>
      </c>
      <c r="G1205" s="200">
        <v>2536044.6086999997</v>
      </c>
      <c r="H1205" s="200">
        <v>0</v>
      </c>
      <c r="I1205" s="200">
        <v>0</v>
      </c>
      <c r="J1205" s="200">
        <v>0</v>
      </c>
      <c r="K1205" s="200">
        <v>0</v>
      </c>
    </row>
    <row r="1206" spans="1:11">
      <c r="A1206" s="201" t="s">
        <v>1793</v>
      </c>
      <c r="B1206" s="200">
        <v>878785.25147000002</v>
      </c>
      <c r="C1206" s="200">
        <v>944479.08165999991</v>
      </c>
      <c r="D1206" s="200">
        <v>944771.7696900001</v>
      </c>
      <c r="E1206" s="200">
        <v>1024381.2070299999</v>
      </c>
      <c r="F1206" s="200">
        <v>1284239.8313199999</v>
      </c>
      <c r="G1206" s="200">
        <v>1439744.4793499999</v>
      </c>
      <c r="H1206" s="200">
        <v>1707115.2</v>
      </c>
      <c r="I1206" s="200">
        <v>2035238.4</v>
      </c>
      <c r="J1206" s="200">
        <v>2007744.4999999998</v>
      </c>
      <c r="K1206" s="200">
        <v>-27493.90000000014</v>
      </c>
    </row>
    <row r="1207" spans="1:11">
      <c r="A1207" s="201" t="s">
        <v>1794</v>
      </c>
      <c r="B1207" s="200">
        <v>776866.65989000001</v>
      </c>
      <c r="C1207" s="200">
        <v>902373.96878</v>
      </c>
      <c r="D1207" s="200">
        <v>1169437.17585</v>
      </c>
      <c r="E1207" s="200">
        <v>1458383.4709900001</v>
      </c>
      <c r="F1207" s="200">
        <v>1932560.3069200001</v>
      </c>
      <c r="G1207" s="200">
        <v>1945356.27679</v>
      </c>
      <c r="H1207" s="200">
        <v>2703675.4</v>
      </c>
      <c r="I1207" s="200">
        <v>3240744.3000000003</v>
      </c>
      <c r="J1207" s="200">
        <v>3183600.3999999994</v>
      </c>
      <c r="K1207" s="200">
        <v>-57143.900000000838</v>
      </c>
    </row>
    <row r="1208" spans="1:11">
      <c r="A1208" s="201" t="s">
        <v>1795</v>
      </c>
      <c r="B1208" s="200">
        <v>35954850.302769996</v>
      </c>
      <c r="C1208" s="200">
        <v>2831809.932</v>
      </c>
      <c r="D1208" s="200">
        <v>4145714.3250000002</v>
      </c>
      <c r="E1208" s="200">
        <v>4270375.301</v>
      </c>
      <c r="F1208" s="200">
        <v>5992817.5083699999</v>
      </c>
      <c r="G1208" s="200">
        <v>7010060.6725900006</v>
      </c>
      <c r="H1208" s="200">
        <v>8444866.8000000007</v>
      </c>
      <c r="I1208" s="200">
        <v>6692610.2000000002</v>
      </c>
      <c r="J1208" s="200">
        <v>6352472.7000000002</v>
      </c>
      <c r="K1208" s="200">
        <v>-340137.5</v>
      </c>
    </row>
    <row r="1209" spans="1:11">
      <c r="A1209" s="201" t="s">
        <v>1796</v>
      </c>
      <c r="B1209" s="200">
        <v>0</v>
      </c>
      <c r="C1209" s="200">
        <v>0</v>
      </c>
      <c r="D1209" s="200">
        <v>0</v>
      </c>
      <c r="E1209" s="200">
        <v>0</v>
      </c>
      <c r="F1209" s="200">
        <v>120215451.16698</v>
      </c>
      <c r="G1209" s="200">
        <v>251674580.99020001</v>
      </c>
      <c r="H1209" s="200">
        <v>0</v>
      </c>
      <c r="I1209" s="200">
        <v>0</v>
      </c>
      <c r="J1209" s="200">
        <v>0</v>
      </c>
      <c r="K1209" s="200">
        <v>0</v>
      </c>
    </row>
    <row r="1210" spans="1:11">
      <c r="A1210" s="201" t="s">
        <v>1797</v>
      </c>
      <c r="B1210" s="200">
        <v>9953619.0084699988</v>
      </c>
      <c r="C1210" s="200">
        <v>10509558.234379999</v>
      </c>
      <c r="D1210" s="200">
        <v>0</v>
      </c>
      <c r="E1210" s="200">
        <v>0</v>
      </c>
      <c r="F1210" s="200">
        <v>0</v>
      </c>
      <c r="G1210" s="200">
        <v>0</v>
      </c>
      <c r="H1210" s="200">
        <v>0</v>
      </c>
      <c r="I1210" s="200">
        <v>0</v>
      </c>
      <c r="J1210" s="200">
        <v>0</v>
      </c>
      <c r="K1210" s="200">
        <v>0</v>
      </c>
    </row>
    <row r="1211" spans="1:11">
      <c r="A1211" s="201" t="s">
        <v>1798</v>
      </c>
      <c r="B1211" s="200">
        <v>1091963.17857</v>
      </c>
      <c r="C1211" s="200">
        <v>1143560.7334700001</v>
      </c>
      <c r="D1211" s="200">
        <v>1398447.6534599999</v>
      </c>
      <c r="E1211" s="200">
        <v>1393574.3600699999</v>
      </c>
      <c r="F1211" s="200">
        <v>0</v>
      </c>
      <c r="G1211" s="200">
        <v>0</v>
      </c>
      <c r="H1211" s="200">
        <v>0</v>
      </c>
      <c r="I1211" s="200">
        <v>0</v>
      </c>
      <c r="J1211" s="200">
        <v>0</v>
      </c>
      <c r="K1211" s="200">
        <v>0</v>
      </c>
    </row>
    <row r="1212" spans="1:11">
      <c r="A1212" s="201" t="s">
        <v>1799</v>
      </c>
      <c r="B1212" s="200">
        <v>140872.64903</v>
      </c>
      <c r="C1212" s="200">
        <v>158474.47353999998</v>
      </c>
      <c r="D1212" s="200">
        <v>0</v>
      </c>
      <c r="E1212" s="200">
        <v>0</v>
      </c>
      <c r="F1212" s="200">
        <v>0</v>
      </c>
      <c r="G1212" s="200">
        <v>0</v>
      </c>
      <c r="H1212" s="200">
        <v>0</v>
      </c>
      <c r="I1212" s="200">
        <v>0</v>
      </c>
      <c r="J1212" s="200">
        <v>0</v>
      </c>
      <c r="K1212" s="200">
        <v>0</v>
      </c>
    </row>
    <row r="1213" spans="1:11">
      <c r="A1213" s="201" t="s">
        <v>1800</v>
      </c>
      <c r="B1213" s="200">
        <v>307979925.69430012</v>
      </c>
      <c r="C1213" s="200">
        <v>342325641.94880003</v>
      </c>
      <c r="D1213" s="200">
        <v>394058888.81703997</v>
      </c>
      <c r="E1213" s="200">
        <v>395125888.41846001</v>
      </c>
      <c r="F1213" s="200">
        <v>0</v>
      </c>
      <c r="G1213" s="200">
        <v>0</v>
      </c>
      <c r="H1213" s="200">
        <v>0</v>
      </c>
      <c r="I1213" s="200">
        <v>0</v>
      </c>
      <c r="J1213" s="200">
        <v>0</v>
      </c>
      <c r="K1213" s="200">
        <v>0</v>
      </c>
    </row>
    <row r="1214" spans="1:11">
      <c r="A1214" s="201" t="s">
        <v>1801</v>
      </c>
      <c r="B1214" s="200">
        <v>613463065.98578</v>
      </c>
      <c r="C1214" s="200">
        <v>649684489.50296009</v>
      </c>
      <c r="D1214" s="200">
        <v>756160775.93438005</v>
      </c>
      <c r="E1214" s="200">
        <v>740963795.11936998</v>
      </c>
      <c r="F1214" s="200">
        <v>0</v>
      </c>
      <c r="G1214" s="200">
        <v>0</v>
      </c>
      <c r="H1214" s="200">
        <v>0</v>
      </c>
      <c r="I1214" s="200">
        <v>0</v>
      </c>
      <c r="J1214" s="200">
        <v>0</v>
      </c>
      <c r="K1214" s="200">
        <v>0</v>
      </c>
    </row>
    <row r="1215" spans="1:11">
      <c r="A1215" s="201" t="s">
        <v>1802</v>
      </c>
      <c r="B1215" s="200">
        <v>44912210.122719996</v>
      </c>
      <c r="C1215" s="200">
        <v>0</v>
      </c>
      <c r="D1215" s="200">
        <v>0</v>
      </c>
      <c r="E1215" s="200">
        <v>0</v>
      </c>
      <c r="F1215" s="200">
        <v>0</v>
      </c>
      <c r="G1215" s="200">
        <v>0</v>
      </c>
      <c r="H1215" s="200">
        <v>0</v>
      </c>
      <c r="I1215" s="200">
        <v>0</v>
      </c>
      <c r="J1215" s="200">
        <v>0</v>
      </c>
      <c r="K1215" s="200">
        <v>0</v>
      </c>
    </row>
    <row r="1216" spans="1:11">
      <c r="A1216" s="201" t="s">
        <v>1803</v>
      </c>
      <c r="B1216" s="200">
        <v>12310984.708470004</v>
      </c>
      <c r="C1216" s="200">
        <v>0</v>
      </c>
      <c r="D1216" s="200">
        <v>0</v>
      </c>
      <c r="E1216" s="200">
        <v>0</v>
      </c>
      <c r="F1216" s="200">
        <v>0</v>
      </c>
      <c r="G1216" s="200">
        <v>0</v>
      </c>
      <c r="H1216" s="200">
        <v>0</v>
      </c>
      <c r="I1216" s="200">
        <v>0</v>
      </c>
      <c r="J1216" s="200">
        <v>0</v>
      </c>
      <c r="K1216" s="200">
        <v>0</v>
      </c>
    </row>
    <row r="1217" spans="1:11">
      <c r="A1217" s="201" t="s">
        <v>1804</v>
      </c>
      <c r="B1217" s="200">
        <v>436699.0465</v>
      </c>
      <c r="C1217" s="200">
        <v>301941.8</v>
      </c>
      <c r="D1217" s="200">
        <v>0</v>
      </c>
      <c r="E1217" s="200">
        <v>0</v>
      </c>
      <c r="F1217" s="200">
        <v>0</v>
      </c>
      <c r="G1217" s="200">
        <v>0</v>
      </c>
      <c r="H1217" s="200">
        <v>0</v>
      </c>
      <c r="I1217" s="200">
        <v>0</v>
      </c>
      <c r="J1217" s="200">
        <v>0</v>
      </c>
      <c r="K1217" s="200">
        <v>0</v>
      </c>
    </row>
    <row r="1218" spans="1:11">
      <c r="A1218" s="201" t="s">
        <v>1805</v>
      </c>
      <c r="B1218" s="200">
        <v>2264109.9219999998</v>
      </c>
      <c r="C1218" s="200">
        <v>2298431.0834299996</v>
      </c>
      <c r="D1218" s="200">
        <v>2198798.5814399999</v>
      </c>
      <c r="E1218" s="200">
        <v>2367092.2307800003</v>
      </c>
      <c r="F1218" s="200">
        <v>0</v>
      </c>
      <c r="G1218" s="200">
        <v>0</v>
      </c>
      <c r="H1218" s="200">
        <v>0</v>
      </c>
      <c r="I1218" s="200">
        <v>0</v>
      </c>
      <c r="J1218" s="200">
        <v>0</v>
      </c>
      <c r="K1218" s="200">
        <v>0</v>
      </c>
    </row>
    <row r="1219" spans="1:11">
      <c r="A1219" s="201" t="s">
        <v>1806</v>
      </c>
      <c r="B1219" s="200">
        <v>0</v>
      </c>
      <c r="C1219" s="200">
        <v>0</v>
      </c>
      <c r="D1219" s="200">
        <v>0</v>
      </c>
      <c r="E1219" s="200">
        <v>0</v>
      </c>
      <c r="F1219" s="200">
        <v>1006259.38474</v>
      </c>
      <c r="G1219" s="200">
        <v>1407294.902</v>
      </c>
      <c r="H1219" s="200">
        <v>0</v>
      </c>
      <c r="I1219" s="200">
        <v>0</v>
      </c>
      <c r="J1219" s="200">
        <v>0</v>
      </c>
      <c r="K1219" s="200">
        <v>0</v>
      </c>
    </row>
    <row r="1220" spans="1:11">
      <c r="A1220" s="201" t="s">
        <v>1807</v>
      </c>
      <c r="B1220" s="200">
        <v>724834.89847000001</v>
      </c>
      <c r="C1220" s="200">
        <v>320578.76610000001</v>
      </c>
      <c r="D1220" s="200">
        <v>0</v>
      </c>
      <c r="E1220" s="200">
        <v>0</v>
      </c>
      <c r="F1220" s="200">
        <v>0</v>
      </c>
      <c r="G1220" s="200">
        <v>0</v>
      </c>
      <c r="H1220" s="200">
        <v>0</v>
      </c>
      <c r="I1220" s="200">
        <v>0</v>
      </c>
      <c r="J1220" s="200">
        <v>0</v>
      </c>
      <c r="K1220" s="200">
        <v>0</v>
      </c>
    </row>
    <row r="1221" spans="1:11">
      <c r="A1221" s="201" t="s">
        <v>1808</v>
      </c>
      <c r="B1221" s="200">
        <v>8899199.8410299998</v>
      </c>
      <c r="C1221" s="200">
        <v>0</v>
      </c>
      <c r="D1221" s="200">
        <v>0</v>
      </c>
      <c r="E1221" s="200">
        <v>0</v>
      </c>
      <c r="F1221" s="200">
        <v>0</v>
      </c>
      <c r="G1221" s="200">
        <v>0</v>
      </c>
      <c r="H1221" s="200">
        <v>0</v>
      </c>
      <c r="I1221" s="200">
        <v>0</v>
      </c>
      <c r="J1221" s="200">
        <v>0</v>
      </c>
      <c r="K1221" s="200">
        <v>0</v>
      </c>
    </row>
    <row r="1222" spans="1:11">
      <c r="A1222" s="201" t="s">
        <v>1809</v>
      </c>
      <c r="B1222" s="200">
        <v>76130.028319999998</v>
      </c>
      <c r="C1222" s="200">
        <v>80019.911909999995</v>
      </c>
      <c r="D1222" s="200">
        <v>85453.542589999997</v>
      </c>
      <c r="E1222" s="200">
        <v>83006.839560000008</v>
      </c>
      <c r="F1222" s="200">
        <v>106371.28354999999</v>
      </c>
      <c r="G1222" s="200">
        <v>173618.21944999998</v>
      </c>
      <c r="H1222" s="200">
        <v>213067.9</v>
      </c>
      <c r="I1222" s="200">
        <v>239474.2</v>
      </c>
      <c r="J1222" s="200">
        <v>224905.90000000002</v>
      </c>
      <c r="K1222" s="200">
        <v>-14568.299999999988</v>
      </c>
    </row>
    <row r="1223" spans="1:11">
      <c r="A1223" s="201" t="s">
        <v>1810</v>
      </c>
      <c r="B1223" s="200">
        <v>0</v>
      </c>
      <c r="C1223" s="200">
        <v>50715.495670000004</v>
      </c>
      <c r="D1223" s="200">
        <v>52495</v>
      </c>
      <c r="E1223" s="200">
        <v>53178</v>
      </c>
      <c r="F1223" s="200">
        <v>81674.445680000004</v>
      </c>
      <c r="G1223" s="200">
        <v>123723.45473</v>
      </c>
      <c r="H1223" s="200">
        <v>206320.1</v>
      </c>
      <c r="I1223" s="200">
        <v>172845.40000000002</v>
      </c>
      <c r="J1223" s="200">
        <v>159728.40000000002</v>
      </c>
      <c r="K1223" s="200">
        <v>-13117</v>
      </c>
    </row>
    <row r="1224" spans="1:11">
      <c r="A1224" s="201" t="s">
        <v>1811</v>
      </c>
      <c r="B1224" s="200">
        <v>86409.335999999996</v>
      </c>
      <c r="C1224" s="200">
        <v>98224.1</v>
      </c>
      <c r="D1224" s="200">
        <v>102744.4</v>
      </c>
      <c r="E1224" s="200">
        <v>113309.8</v>
      </c>
      <c r="F1224" s="200">
        <v>174082.55815999999</v>
      </c>
      <c r="G1224" s="200">
        <v>285252.2</v>
      </c>
      <c r="H1224" s="200">
        <v>316586.90000000002</v>
      </c>
      <c r="I1224" s="200">
        <v>351983.8</v>
      </c>
      <c r="J1224" s="200">
        <v>333613</v>
      </c>
      <c r="K1224" s="200">
        <v>-18370.799999999988</v>
      </c>
    </row>
    <row r="1225" spans="1:11">
      <c r="A1225" s="201" t="s">
        <v>1812</v>
      </c>
      <c r="B1225" s="200">
        <v>112544.79417000001</v>
      </c>
      <c r="C1225" s="200">
        <v>112730.14478</v>
      </c>
      <c r="D1225" s="200">
        <v>116392.64764</v>
      </c>
      <c r="E1225" s="200">
        <v>117744.315</v>
      </c>
      <c r="F1225" s="200">
        <v>206958.67879000001</v>
      </c>
      <c r="G1225" s="200">
        <v>273158.50631999999</v>
      </c>
      <c r="H1225" s="200">
        <v>352124.2</v>
      </c>
      <c r="I1225" s="200">
        <v>422953.8</v>
      </c>
      <c r="J1225" s="200">
        <v>398862</v>
      </c>
      <c r="K1225" s="200">
        <v>-24091.799999999988</v>
      </c>
    </row>
    <row r="1226" spans="1:11">
      <c r="A1226" s="201" t="s">
        <v>1813</v>
      </c>
      <c r="B1226" s="200">
        <v>84544.744749999998</v>
      </c>
      <c r="C1226" s="200">
        <v>87142.86219</v>
      </c>
      <c r="D1226" s="200">
        <v>91784.504349999988</v>
      </c>
      <c r="E1226" s="200">
        <v>89086.964219999994</v>
      </c>
      <c r="F1226" s="200">
        <v>105963.04665</v>
      </c>
      <c r="G1226" s="200">
        <v>170834.30263999998</v>
      </c>
      <c r="H1226" s="200">
        <v>180711.8</v>
      </c>
      <c r="I1226" s="200">
        <v>189800.2</v>
      </c>
      <c r="J1226" s="200">
        <v>178345.1</v>
      </c>
      <c r="K1226" s="200">
        <v>-11455.100000000006</v>
      </c>
    </row>
    <row r="1227" spans="1:11">
      <c r="A1227" s="201" t="s">
        <v>1814</v>
      </c>
      <c r="B1227" s="200">
        <v>85808.145550000001</v>
      </c>
      <c r="C1227" s="200">
        <v>112022.95806</v>
      </c>
      <c r="D1227" s="200">
        <v>96617.71888</v>
      </c>
      <c r="E1227" s="200">
        <v>111219.99571999999</v>
      </c>
      <c r="F1227" s="200">
        <v>170509.41316</v>
      </c>
      <c r="G1227" s="200">
        <v>274860.72837000003</v>
      </c>
      <c r="H1227" s="200">
        <v>293885.59999999998</v>
      </c>
      <c r="I1227" s="200">
        <v>427878.3</v>
      </c>
      <c r="J1227" s="200">
        <v>408864.89999999997</v>
      </c>
      <c r="K1227" s="200">
        <v>-19013.400000000023</v>
      </c>
    </row>
    <row r="1228" spans="1:11">
      <c r="A1228" s="201" t="s">
        <v>1815</v>
      </c>
      <c r="B1228" s="200">
        <v>93485.5</v>
      </c>
      <c r="C1228" s="200">
        <v>98790.382530000003</v>
      </c>
      <c r="D1228" s="200">
        <v>114194.74827</v>
      </c>
      <c r="E1228" s="200">
        <v>111407.12053</v>
      </c>
      <c r="F1228" s="200">
        <v>217916.63034999999</v>
      </c>
      <c r="G1228" s="200">
        <v>278506.57423999999</v>
      </c>
      <c r="H1228" s="200">
        <v>295121.3</v>
      </c>
      <c r="I1228" s="200">
        <v>361076.5</v>
      </c>
      <c r="J1228" s="200">
        <v>342190.1</v>
      </c>
      <c r="K1228" s="200">
        <v>-18886.400000000023</v>
      </c>
    </row>
    <row r="1229" spans="1:11">
      <c r="A1229" s="201" t="s">
        <v>1816</v>
      </c>
      <c r="B1229" s="200">
        <v>78607.34577</v>
      </c>
      <c r="C1229" s="200">
        <v>82711.037530000001</v>
      </c>
      <c r="D1229" s="200">
        <v>90260.110879999993</v>
      </c>
      <c r="E1229" s="200">
        <v>83637.339069999987</v>
      </c>
      <c r="F1229" s="200">
        <v>124939.80841</v>
      </c>
      <c r="G1229" s="200">
        <v>228626.81013999999</v>
      </c>
      <c r="H1229" s="200">
        <v>285471.3</v>
      </c>
      <c r="I1229" s="200">
        <v>337110.9</v>
      </c>
      <c r="J1229" s="200">
        <v>319611.30000000005</v>
      </c>
      <c r="K1229" s="200">
        <v>-17499.599999999977</v>
      </c>
    </row>
    <row r="1230" spans="1:11">
      <c r="A1230" s="201" t="s">
        <v>1817</v>
      </c>
      <c r="B1230" s="200">
        <v>90964.4</v>
      </c>
      <c r="C1230" s="200">
        <v>98337.5</v>
      </c>
      <c r="D1230" s="200">
        <v>113403.852</v>
      </c>
      <c r="E1230" s="200">
        <v>111110.755</v>
      </c>
      <c r="F1230" s="200">
        <v>237564.44593000002</v>
      </c>
      <c r="G1230" s="200">
        <v>279997.81287999998</v>
      </c>
      <c r="H1230" s="200">
        <v>309227.7</v>
      </c>
      <c r="I1230" s="200">
        <v>389072.8</v>
      </c>
      <c r="J1230" s="200">
        <v>365082.5</v>
      </c>
      <c r="K1230" s="200">
        <v>-23990.299999999988</v>
      </c>
    </row>
    <row r="1231" spans="1:11">
      <c r="A1231" s="201" t="s">
        <v>1818</v>
      </c>
      <c r="B1231" s="200">
        <v>266656.63201</v>
      </c>
      <c r="C1231" s="200">
        <v>304566.98710999999</v>
      </c>
      <c r="D1231" s="200">
        <v>335990.08983000001</v>
      </c>
      <c r="E1231" s="200">
        <v>314898.60837999999</v>
      </c>
      <c r="F1231" s="200">
        <v>351160.77421</v>
      </c>
      <c r="G1231" s="200">
        <v>453761.76475999999</v>
      </c>
      <c r="H1231" s="200">
        <v>0</v>
      </c>
      <c r="I1231" s="200">
        <v>792586</v>
      </c>
      <c r="J1231" s="200">
        <v>750813.29999999993</v>
      </c>
      <c r="K1231" s="200">
        <v>-41772.70000000007</v>
      </c>
    </row>
    <row r="1232" spans="1:11">
      <c r="A1232" s="201" t="s">
        <v>1819</v>
      </c>
      <c r="B1232" s="200">
        <v>463230.18352999998</v>
      </c>
      <c r="C1232" s="200">
        <v>527312.63899999997</v>
      </c>
      <c r="D1232" s="200">
        <v>730791.11461000005</v>
      </c>
      <c r="E1232" s="200">
        <v>678666.94505999994</v>
      </c>
      <c r="F1232" s="200">
        <v>766744.99387000001</v>
      </c>
      <c r="G1232" s="200">
        <v>983920.52862999996</v>
      </c>
      <c r="H1232" s="200">
        <v>0</v>
      </c>
      <c r="I1232" s="200">
        <v>0</v>
      </c>
      <c r="J1232" s="200">
        <v>0</v>
      </c>
      <c r="K1232" s="200">
        <v>0</v>
      </c>
    </row>
    <row r="1233" spans="1:11">
      <c r="A1233" s="201" t="s">
        <v>1820</v>
      </c>
      <c r="B1233" s="200">
        <v>646886.55299999996</v>
      </c>
      <c r="C1233" s="200">
        <v>749845.68500000006</v>
      </c>
      <c r="D1233" s="200">
        <v>768716.60476999998</v>
      </c>
      <c r="E1233" s="200">
        <v>781774.65723999997</v>
      </c>
      <c r="F1233" s="200">
        <v>865591.95487999998</v>
      </c>
      <c r="G1233" s="200">
        <v>1236238.62708</v>
      </c>
      <c r="H1233" s="200">
        <v>0</v>
      </c>
      <c r="I1233" s="200">
        <v>-9350</v>
      </c>
      <c r="J1233" s="200">
        <v>0</v>
      </c>
      <c r="K1233" s="200">
        <v>9350</v>
      </c>
    </row>
    <row r="1234" spans="1:11">
      <c r="A1234" s="201" t="s">
        <v>1821</v>
      </c>
      <c r="B1234" s="200">
        <v>14893825.52094</v>
      </c>
      <c r="C1234" s="200">
        <v>0</v>
      </c>
      <c r="D1234" s="200">
        <v>0</v>
      </c>
      <c r="E1234" s="200">
        <v>0</v>
      </c>
      <c r="F1234" s="200">
        <v>0</v>
      </c>
      <c r="G1234" s="200">
        <v>0</v>
      </c>
      <c r="H1234" s="200">
        <v>0</v>
      </c>
      <c r="I1234" s="200">
        <v>0</v>
      </c>
      <c r="J1234" s="200">
        <v>0</v>
      </c>
      <c r="K1234" s="200">
        <v>0</v>
      </c>
    </row>
    <row r="1235" spans="1:11">
      <c r="A1235" s="201" t="s">
        <v>1822</v>
      </c>
      <c r="B1235" s="200">
        <v>4909675.2212100001</v>
      </c>
      <c r="C1235" s="200">
        <v>0</v>
      </c>
      <c r="D1235" s="200">
        <v>0</v>
      </c>
      <c r="E1235" s="200">
        <v>0</v>
      </c>
      <c r="F1235" s="200">
        <v>0</v>
      </c>
      <c r="G1235" s="200">
        <v>0</v>
      </c>
      <c r="H1235" s="200">
        <v>0</v>
      </c>
      <c r="I1235" s="200">
        <v>0</v>
      </c>
      <c r="J1235" s="200">
        <v>0</v>
      </c>
      <c r="K1235" s="200">
        <v>0</v>
      </c>
    </row>
    <row r="1236" spans="1:11">
      <c r="A1236" s="201" t="s">
        <v>1823</v>
      </c>
      <c r="B1236" s="200">
        <v>1052529.1810000001</v>
      </c>
      <c r="C1236" s="200">
        <v>1191441.0322999998</v>
      </c>
      <c r="D1236" s="200">
        <v>0</v>
      </c>
      <c r="E1236" s="200">
        <v>0</v>
      </c>
      <c r="F1236" s="200">
        <v>0</v>
      </c>
      <c r="G1236" s="200">
        <v>0</v>
      </c>
      <c r="H1236" s="200">
        <v>0</v>
      </c>
      <c r="I1236" s="200">
        <v>0</v>
      </c>
      <c r="J1236" s="200">
        <v>0</v>
      </c>
      <c r="K1236" s="200">
        <v>0</v>
      </c>
    </row>
    <row r="1237" spans="1:11">
      <c r="A1237" s="201" t="s">
        <v>1824</v>
      </c>
      <c r="B1237" s="200">
        <v>7492.5849800000005</v>
      </c>
      <c r="C1237" s="200">
        <v>0</v>
      </c>
      <c r="D1237" s="200">
        <v>0</v>
      </c>
      <c r="E1237" s="200">
        <v>0</v>
      </c>
      <c r="F1237" s="200">
        <v>0</v>
      </c>
      <c r="G1237" s="200">
        <v>0</v>
      </c>
      <c r="H1237" s="200">
        <v>0</v>
      </c>
      <c r="I1237" s="200">
        <v>0</v>
      </c>
      <c r="J1237" s="200">
        <v>0</v>
      </c>
      <c r="K1237" s="200">
        <v>0</v>
      </c>
    </row>
    <row r="1238" spans="1:11">
      <c r="A1238" s="201" t="s">
        <v>1825</v>
      </c>
      <c r="B1238" s="200">
        <v>844609.07995000004</v>
      </c>
      <c r="C1238" s="200">
        <v>0</v>
      </c>
      <c r="D1238" s="200">
        <v>0</v>
      </c>
      <c r="E1238" s="200">
        <v>0</v>
      </c>
      <c r="F1238" s="200">
        <v>0</v>
      </c>
      <c r="G1238" s="200">
        <v>0</v>
      </c>
      <c r="H1238" s="200">
        <v>0</v>
      </c>
      <c r="I1238" s="200">
        <v>0</v>
      </c>
      <c r="J1238" s="200">
        <v>0</v>
      </c>
      <c r="K1238" s="200">
        <v>0</v>
      </c>
    </row>
    <row r="1239" spans="1:11">
      <c r="A1239" s="201" t="s">
        <v>1826</v>
      </c>
      <c r="B1239" s="200">
        <v>13867108.773</v>
      </c>
      <c r="C1239" s="200">
        <v>42479625.020999998</v>
      </c>
      <c r="D1239" s="200">
        <v>0</v>
      </c>
      <c r="E1239" s="200">
        <v>0</v>
      </c>
      <c r="F1239" s="200">
        <v>0</v>
      </c>
      <c r="G1239" s="200">
        <v>0</v>
      </c>
      <c r="H1239" s="200">
        <v>0</v>
      </c>
      <c r="I1239" s="200">
        <v>0</v>
      </c>
      <c r="J1239" s="200">
        <v>0</v>
      </c>
      <c r="K1239" s="200">
        <v>0</v>
      </c>
    </row>
    <row r="1240" spans="1:11">
      <c r="A1240" s="201" t="s">
        <v>1827</v>
      </c>
      <c r="B1240" s="200">
        <v>2406195.48</v>
      </c>
      <c r="C1240" s="200">
        <v>1863405.3</v>
      </c>
      <c r="D1240" s="200">
        <v>0</v>
      </c>
      <c r="E1240" s="200">
        <v>0</v>
      </c>
      <c r="F1240" s="200">
        <v>0</v>
      </c>
      <c r="G1240" s="200">
        <v>0</v>
      </c>
      <c r="H1240" s="200">
        <v>0</v>
      </c>
      <c r="I1240" s="200">
        <v>0</v>
      </c>
      <c r="J1240" s="200">
        <v>0</v>
      </c>
      <c r="K1240" s="200">
        <v>0</v>
      </c>
    </row>
    <row r="1241" spans="1:11">
      <c r="A1241" s="201" t="s">
        <v>1828</v>
      </c>
      <c r="B1241" s="200">
        <v>63427.5</v>
      </c>
      <c r="C1241" s="200">
        <v>0</v>
      </c>
      <c r="D1241" s="200">
        <v>28969.9</v>
      </c>
      <c r="E1241" s="200">
        <v>0</v>
      </c>
      <c r="F1241" s="200">
        <v>0</v>
      </c>
      <c r="G1241" s="200">
        <v>0</v>
      </c>
      <c r="H1241" s="200">
        <v>0</v>
      </c>
      <c r="I1241" s="200">
        <v>0</v>
      </c>
      <c r="J1241" s="200">
        <v>0</v>
      </c>
      <c r="K1241" s="200">
        <v>0</v>
      </c>
    </row>
    <row r="1242" spans="1:11">
      <c r="A1242" s="201" t="s">
        <v>1829</v>
      </c>
      <c r="B1242" s="200">
        <v>204563.46213999999</v>
      </c>
      <c r="C1242" s="200">
        <v>212134.72115999999</v>
      </c>
      <c r="D1242" s="200">
        <v>197941.36547999998</v>
      </c>
      <c r="E1242" s="200">
        <v>183058.41587999999</v>
      </c>
      <c r="F1242" s="200">
        <v>165744.89662000001</v>
      </c>
      <c r="G1242" s="200">
        <v>276149.98420999997</v>
      </c>
      <c r="H1242" s="200">
        <v>0</v>
      </c>
      <c r="I1242" s="200">
        <v>0</v>
      </c>
      <c r="J1242" s="200">
        <v>0</v>
      </c>
      <c r="K1242" s="200">
        <v>0</v>
      </c>
    </row>
    <row r="1243" spans="1:11">
      <c r="A1243" s="201" t="s">
        <v>1830</v>
      </c>
      <c r="B1243" s="200">
        <v>30440016.09</v>
      </c>
      <c r="C1243" s="200">
        <v>0</v>
      </c>
      <c r="D1243" s="200">
        <v>0</v>
      </c>
      <c r="E1243" s="200">
        <v>0</v>
      </c>
      <c r="F1243" s="200">
        <v>0</v>
      </c>
      <c r="G1243" s="200">
        <v>0</v>
      </c>
      <c r="H1243" s="200">
        <v>0</v>
      </c>
      <c r="I1243" s="200">
        <v>0</v>
      </c>
      <c r="J1243" s="200">
        <v>0</v>
      </c>
      <c r="K1243" s="200">
        <v>0</v>
      </c>
    </row>
    <row r="1244" spans="1:11">
      <c r="A1244" s="201" t="s">
        <v>1831</v>
      </c>
      <c r="B1244" s="200">
        <v>3184532.32</v>
      </c>
      <c r="C1244" s="200">
        <v>0</v>
      </c>
      <c r="D1244" s="200">
        <v>0</v>
      </c>
      <c r="E1244" s="200">
        <v>0</v>
      </c>
      <c r="F1244" s="200">
        <v>0</v>
      </c>
      <c r="G1244" s="200">
        <v>0</v>
      </c>
      <c r="H1244" s="200">
        <v>0</v>
      </c>
      <c r="I1244" s="200">
        <v>0</v>
      </c>
      <c r="J1244" s="200">
        <v>0</v>
      </c>
      <c r="K1244" s="200">
        <v>0</v>
      </c>
    </row>
    <row r="1245" spans="1:11">
      <c r="A1245" s="201" t="s">
        <v>1832</v>
      </c>
      <c r="B1245" s="200">
        <v>4304237.6509499997</v>
      </c>
      <c r="C1245" s="200">
        <v>0</v>
      </c>
      <c r="D1245" s="200">
        <v>0</v>
      </c>
      <c r="E1245" s="200">
        <v>0</v>
      </c>
      <c r="F1245" s="200">
        <v>0</v>
      </c>
      <c r="G1245" s="200">
        <v>0</v>
      </c>
      <c r="H1245" s="200">
        <v>0</v>
      </c>
      <c r="I1245" s="200">
        <v>0</v>
      </c>
      <c r="J1245" s="200">
        <v>0</v>
      </c>
      <c r="K1245" s="200">
        <v>0</v>
      </c>
    </row>
    <row r="1246" spans="1:11">
      <c r="A1246" s="201" t="s">
        <v>1833</v>
      </c>
      <c r="B1246" s="200">
        <v>12664816.8037</v>
      </c>
      <c r="C1246" s="200">
        <v>0</v>
      </c>
      <c r="D1246" s="200">
        <v>0</v>
      </c>
      <c r="E1246" s="200">
        <v>0</v>
      </c>
      <c r="F1246" s="200">
        <v>0</v>
      </c>
      <c r="G1246" s="200">
        <v>0</v>
      </c>
      <c r="H1246" s="200">
        <v>0</v>
      </c>
      <c r="I1246" s="200">
        <v>0</v>
      </c>
      <c r="J1246" s="200">
        <v>0</v>
      </c>
      <c r="K1246" s="200">
        <v>0</v>
      </c>
    </row>
    <row r="1247" spans="1:11">
      <c r="A1247" s="201" t="s">
        <v>1834</v>
      </c>
      <c r="B1247" s="200">
        <v>0</v>
      </c>
      <c r="C1247" s="200">
        <v>0</v>
      </c>
      <c r="D1247" s="200">
        <v>0</v>
      </c>
      <c r="E1247" s="200">
        <v>0</v>
      </c>
      <c r="F1247" s="200">
        <v>0</v>
      </c>
      <c r="G1247" s="200">
        <v>0</v>
      </c>
      <c r="H1247" s="200">
        <v>-30000000</v>
      </c>
      <c r="I1247" s="200">
        <v>-30000000</v>
      </c>
      <c r="J1247" s="200">
        <v>-30000000</v>
      </c>
      <c r="K1247" s="200">
        <v>0</v>
      </c>
    </row>
    <row r="1248" spans="1:11">
      <c r="A1248" s="201" t="s">
        <v>1835</v>
      </c>
      <c r="B1248" s="200">
        <v>0</v>
      </c>
      <c r="C1248" s="200">
        <v>311380.51066000003</v>
      </c>
      <c r="D1248" s="200">
        <v>1061212.9725200001</v>
      </c>
      <c r="E1248" s="200">
        <v>1028606.58362</v>
      </c>
      <c r="F1248" s="200">
        <v>1027212.99219</v>
      </c>
      <c r="G1248" s="200">
        <v>1380064.3526099999</v>
      </c>
      <c r="H1248" s="200">
        <v>0</v>
      </c>
      <c r="I1248" s="200">
        <v>0</v>
      </c>
      <c r="J1248" s="200">
        <v>0</v>
      </c>
      <c r="K1248" s="200">
        <v>0</v>
      </c>
    </row>
    <row r="1249" spans="1:11">
      <c r="A1249" s="201" t="s">
        <v>1836</v>
      </c>
      <c r="B1249" s="200">
        <v>0</v>
      </c>
      <c r="C1249" s="200">
        <v>202741.13925000001</v>
      </c>
      <c r="D1249" s="200">
        <v>0</v>
      </c>
      <c r="E1249" s="200">
        <v>834712.33605999989</v>
      </c>
      <c r="F1249" s="200">
        <v>864080.77098000003</v>
      </c>
      <c r="G1249" s="200">
        <v>1372876.22153</v>
      </c>
      <c r="H1249" s="200">
        <v>0</v>
      </c>
      <c r="I1249" s="200">
        <v>0</v>
      </c>
      <c r="J1249" s="200">
        <v>0</v>
      </c>
      <c r="K1249" s="200">
        <v>0</v>
      </c>
    </row>
    <row r="1250" spans="1:11">
      <c r="A1250" s="201" t="s">
        <v>1837</v>
      </c>
      <c r="B1250" s="200">
        <v>0</v>
      </c>
      <c r="C1250" s="200">
        <v>525735.6</v>
      </c>
      <c r="D1250" s="200">
        <v>0</v>
      </c>
      <c r="E1250" s="200">
        <v>1713512.5424600001</v>
      </c>
      <c r="F1250" s="200">
        <v>1837400.4007600001</v>
      </c>
      <c r="G1250" s="200">
        <v>2684809.03431</v>
      </c>
      <c r="H1250" s="200">
        <v>0</v>
      </c>
      <c r="I1250" s="200">
        <v>0</v>
      </c>
      <c r="J1250" s="200">
        <v>0</v>
      </c>
      <c r="K1250" s="200">
        <v>0</v>
      </c>
    </row>
    <row r="1251" spans="1:11">
      <c r="A1251" s="201" t="s">
        <v>1838</v>
      </c>
      <c r="B1251" s="200">
        <v>0</v>
      </c>
      <c r="C1251" s="200">
        <v>290868.75060999999</v>
      </c>
      <c r="D1251" s="200">
        <v>1104634.9450000001</v>
      </c>
      <c r="E1251" s="200">
        <v>1221605.4083800002</v>
      </c>
      <c r="F1251" s="200">
        <v>1229859.8722099999</v>
      </c>
      <c r="G1251" s="200">
        <v>1635503.7171199999</v>
      </c>
      <c r="H1251" s="200">
        <v>0</v>
      </c>
      <c r="I1251" s="200">
        <v>0</v>
      </c>
      <c r="J1251" s="200">
        <v>0</v>
      </c>
      <c r="K1251" s="200">
        <v>0</v>
      </c>
    </row>
    <row r="1252" spans="1:11">
      <c r="A1252" s="201" t="s">
        <v>1839</v>
      </c>
      <c r="B1252" s="200">
        <v>0</v>
      </c>
      <c r="C1252" s="200">
        <v>212808.69869999998</v>
      </c>
      <c r="D1252" s="200">
        <v>908024.43723000004</v>
      </c>
      <c r="E1252" s="200">
        <v>861005.31553000002</v>
      </c>
      <c r="F1252" s="200">
        <v>981114.70200000005</v>
      </c>
      <c r="G1252" s="200">
        <v>1388990.21903</v>
      </c>
      <c r="H1252" s="200">
        <v>0</v>
      </c>
      <c r="I1252" s="200">
        <v>0</v>
      </c>
      <c r="J1252" s="200">
        <v>0</v>
      </c>
      <c r="K1252" s="200">
        <v>0</v>
      </c>
    </row>
    <row r="1253" spans="1:11">
      <c r="A1253" s="201" t="s">
        <v>1840</v>
      </c>
      <c r="B1253" s="200">
        <v>0</v>
      </c>
      <c r="C1253" s="200">
        <v>136875.29465999999</v>
      </c>
      <c r="D1253" s="200">
        <v>0</v>
      </c>
      <c r="E1253" s="200">
        <v>551015.33917999989</v>
      </c>
      <c r="F1253" s="200">
        <v>535784.90906999994</v>
      </c>
      <c r="G1253" s="200">
        <v>720610.87010000006</v>
      </c>
      <c r="H1253" s="200">
        <v>0</v>
      </c>
      <c r="I1253" s="200">
        <v>0</v>
      </c>
      <c r="J1253" s="200">
        <v>0</v>
      </c>
      <c r="K1253" s="200">
        <v>0</v>
      </c>
    </row>
    <row r="1254" spans="1:11">
      <c r="A1254" s="201" t="s">
        <v>1841</v>
      </c>
      <c r="B1254" s="200">
        <v>0</v>
      </c>
      <c r="C1254" s="200">
        <v>167937.81122999999</v>
      </c>
      <c r="D1254" s="200">
        <v>675865.05215999996</v>
      </c>
      <c r="E1254" s="200">
        <v>724925.33321000007</v>
      </c>
      <c r="F1254" s="200">
        <v>795736.81186000002</v>
      </c>
      <c r="G1254" s="200">
        <v>1117817.9571800001</v>
      </c>
      <c r="H1254" s="200">
        <v>0</v>
      </c>
      <c r="I1254" s="200">
        <v>0</v>
      </c>
      <c r="J1254" s="200">
        <v>0</v>
      </c>
      <c r="K1254" s="200">
        <v>0</v>
      </c>
    </row>
    <row r="1255" spans="1:11">
      <c r="A1255" s="201" t="s">
        <v>1842</v>
      </c>
      <c r="B1255" s="200">
        <v>0</v>
      </c>
      <c r="C1255" s="200">
        <v>0</v>
      </c>
      <c r="D1255" s="200">
        <v>0</v>
      </c>
      <c r="E1255" s="200">
        <v>0</v>
      </c>
      <c r="F1255" s="200">
        <v>19293595.679029997</v>
      </c>
      <c r="G1255" s="200">
        <v>14318971.26739</v>
      </c>
      <c r="H1255" s="200">
        <v>20770440.800000001</v>
      </c>
      <c r="I1255" s="200">
        <v>25683970</v>
      </c>
      <c r="J1255" s="200">
        <v>5234203.4000000004</v>
      </c>
      <c r="K1255" s="200">
        <v>-20449766.600000001</v>
      </c>
    </row>
    <row r="1256" spans="1:11">
      <c r="A1256" s="201" t="s">
        <v>1843</v>
      </c>
      <c r="B1256" s="200">
        <v>0</v>
      </c>
      <c r="C1256" s="200">
        <v>0</v>
      </c>
      <c r="D1256" s="200">
        <v>600689.15067999996</v>
      </c>
      <c r="E1256" s="200">
        <v>7763077.7005399996</v>
      </c>
      <c r="F1256" s="200">
        <v>9090388.5823199991</v>
      </c>
      <c r="G1256" s="200">
        <v>8647351.7134199999</v>
      </c>
      <c r="H1256" s="200">
        <v>10886817.6</v>
      </c>
      <c r="I1256" s="200">
        <v>13952485.300000001</v>
      </c>
      <c r="J1256" s="200">
        <v>9760230.5</v>
      </c>
      <c r="K1256" s="200">
        <v>-4192254.8000000007</v>
      </c>
    </row>
    <row r="1257" spans="1:11">
      <c r="A1257" s="201" t="s">
        <v>1844</v>
      </c>
      <c r="B1257" s="200">
        <v>0</v>
      </c>
      <c r="C1257" s="200">
        <v>30789460.59815</v>
      </c>
      <c r="D1257" s="200">
        <v>19870532.865150001</v>
      </c>
      <c r="E1257" s="200">
        <v>25527702.57426</v>
      </c>
      <c r="F1257" s="200">
        <v>0</v>
      </c>
      <c r="G1257" s="200">
        <v>0</v>
      </c>
      <c r="H1257" s="200">
        <v>0</v>
      </c>
      <c r="I1257" s="200">
        <v>0</v>
      </c>
      <c r="J1257" s="200">
        <v>0</v>
      </c>
      <c r="K1257" s="200">
        <v>0</v>
      </c>
    </row>
    <row r="1258" spans="1:11">
      <c r="A1258" s="201" t="s">
        <v>1845</v>
      </c>
      <c r="B1258" s="200">
        <v>0</v>
      </c>
      <c r="C1258" s="200">
        <v>0</v>
      </c>
      <c r="D1258" s="200">
        <v>0</v>
      </c>
      <c r="E1258" s="200">
        <v>0</v>
      </c>
      <c r="F1258" s="200">
        <v>828600.24852999998</v>
      </c>
      <c r="G1258" s="200">
        <v>1564425.0029800001</v>
      </c>
      <c r="H1258" s="200">
        <v>2417677.7000000002</v>
      </c>
      <c r="I1258" s="200">
        <v>3043446.3</v>
      </c>
      <c r="J1258" s="200">
        <v>2909337</v>
      </c>
      <c r="K1258" s="200">
        <v>-134109.29999999981</v>
      </c>
    </row>
    <row r="1259" spans="1:11">
      <c r="A1259" s="201" t="s">
        <v>1846</v>
      </c>
      <c r="B1259" s="200">
        <v>0</v>
      </c>
      <c r="C1259" s="200">
        <v>0</v>
      </c>
      <c r="D1259" s="200">
        <v>0</v>
      </c>
      <c r="E1259" s="200">
        <v>0</v>
      </c>
      <c r="F1259" s="200">
        <v>379602.19149</v>
      </c>
      <c r="G1259" s="200">
        <v>515017.62161999999</v>
      </c>
      <c r="H1259" s="200">
        <v>0</v>
      </c>
      <c r="I1259" s="200">
        <v>0</v>
      </c>
      <c r="J1259" s="200">
        <v>0</v>
      </c>
      <c r="K1259" s="200">
        <v>0</v>
      </c>
    </row>
    <row r="1260" spans="1:11">
      <c r="A1260" s="201" t="s">
        <v>1847</v>
      </c>
      <c r="B1260" s="200">
        <v>0</v>
      </c>
      <c r="C1260" s="200">
        <v>0</v>
      </c>
      <c r="D1260" s="200">
        <v>0</v>
      </c>
      <c r="E1260" s="200">
        <v>0</v>
      </c>
      <c r="F1260" s="200">
        <v>16672052.448589999</v>
      </c>
      <c r="G1260" s="200">
        <v>22099943.195740003</v>
      </c>
      <c r="H1260" s="200">
        <v>24466829.800000001</v>
      </c>
      <c r="I1260" s="200">
        <v>38262909.100000001</v>
      </c>
      <c r="J1260" s="200">
        <v>27512559.000000004</v>
      </c>
      <c r="K1260" s="200">
        <v>-10750350.099999998</v>
      </c>
    </row>
    <row r="1261" spans="1:11">
      <c r="A1261" s="201" t="s">
        <v>1848</v>
      </c>
      <c r="B1261" s="200">
        <v>0</v>
      </c>
      <c r="C1261" s="200">
        <v>0</v>
      </c>
      <c r="D1261" s="200">
        <v>0</v>
      </c>
      <c r="E1261" s="200">
        <v>0</v>
      </c>
      <c r="F1261" s="200">
        <v>1018002.88901</v>
      </c>
      <c r="G1261" s="200">
        <v>1392997.297</v>
      </c>
      <c r="H1261" s="200">
        <v>0</v>
      </c>
      <c r="I1261" s="200">
        <v>0</v>
      </c>
      <c r="J1261" s="200">
        <v>0</v>
      </c>
      <c r="K1261" s="200">
        <v>0</v>
      </c>
    </row>
    <row r="1262" spans="1:11">
      <c r="A1262" s="201" t="s">
        <v>1849</v>
      </c>
      <c r="B1262" s="200">
        <v>0</v>
      </c>
      <c r="C1262" s="200">
        <v>0</v>
      </c>
      <c r="D1262" s="200">
        <v>0</v>
      </c>
      <c r="E1262" s="200">
        <v>0</v>
      </c>
      <c r="F1262" s="200">
        <v>1060830859.3574899</v>
      </c>
      <c r="G1262" s="200">
        <v>1360062984.9909999</v>
      </c>
      <c r="H1262" s="200">
        <v>1853354123.0999999</v>
      </c>
      <c r="I1262" s="200">
        <v>2223076664.1000004</v>
      </c>
      <c r="J1262" s="200">
        <v>2133114927.5999999</v>
      </c>
      <c r="K1262" s="200">
        <v>-89961736.500000477</v>
      </c>
    </row>
    <row r="1263" spans="1:11">
      <c r="A1263" s="201" t="s">
        <v>1850</v>
      </c>
      <c r="B1263" s="200">
        <v>0</v>
      </c>
      <c r="C1263" s="200">
        <v>0</v>
      </c>
      <c r="D1263" s="200">
        <v>0</v>
      </c>
      <c r="E1263" s="200">
        <v>0</v>
      </c>
      <c r="F1263" s="200">
        <v>524346266.18831998</v>
      </c>
      <c r="G1263" s="200">
        <v>734076607.70000005</v>
      </c>
      <c r="H1263" s="200">
        <v>994651109.20000005</v>
      </c>
      <c r="I1263" s="200">
        <v>1112646570.2</v>
      </c>
      <c r="J1263" s="200">
        <v>1076244216.5999999</v>
      </c>
      <c r="K1263" s="200">
        <v>-36402353.600000143</v>
      </c>
    </row>
    <row r="1264" spans="1:11">
      <c r="A1264" s="201" t="s">
        <v>1851</v>
      </c>
      <c r="B1264" s="200">
        <v>0</v>
      </c>
      <c r="C1264" s="200">
        <v>0</v>
      </c>
      <c r="D1264" s="200">
        <v>0</v>
      </c>
      <c r="E1264" s="200">
        <v>0</v>
      </c>
      <c r="F1264" s="200">
        <v>5427801.5999999996</v>
      </c>
      <c r="G1264" s="200">
        <v>8253939.7999999998</v>
      </c>
      <c r="H1264" s="200">
        <v>11341540.9</v>
      </c>
      <c r="I1264" s="200">
        <v>12816225.6</v>
      </c>
      <c r="J1264" s="200">
        <v>12574150.899999999</v>
      </c>
      <c r="K1264" s="200">
        <v>-242074.70000000112</v>
      </c>
    </row>
    <row r="1265" spans="1:11">
      <c r="A1265" s="201" t="s">
        <v>1852</v>
      </c>
      <c r="B1265" s="200">
        <v>0</v>
      </c>
      <c r="C1265" s="200">
        <v>0</v>
      </c>
      <c r="D1265" s="200">
        <v>0</v>
      </c>
      <c r="E1265" s="200">
        <v>0</v>
      </c>
      <c r="F1265" s="200">
        <v>18065513.329999998</v>
      </c>
      <c r="G1265" s="200">
        <v>38464110.846900001</v>
      </c>
      <c r="H1265" s="200">
        <v>196792058.30000001</v>
      </c>
      <c r="I1265" s="200">
        <v>213998612.09999999</v>
      </c>
      <c r="J1265" s="200">
        <v>209820393.90000001</v>
      </c>
      <c r="K1265" s="200">
        <v>-4178218.1999999881</v>
      </c>
    </row>
    <row r="1266" spans="1:11">
      <c r="A1266" s="201" t="s">
        <v>1853</v>
      </c>
      <c r="B1266" s="200">
        <v>0</v>
      </c>
      <c r="C1266" s="200">
        <v>0</v>
      </c>
      <c r="D1266" s="200">
        <v>0</v>
      </c>
      <c r="E1266" s="200">
        <v>0</v>
      </c>
      <c r="F1266" s="200">
        <v>0</v>
      </c>
      <c r="G1266" s="200">
        <v>0</v>
      </c>
      <c r="H1266" s="200">
        <v>18098481.600000001</v>
      </c>
      <c r="I1266" s="200">
        <v>12051500</v>
      </c>
      <c r="J1266" s="200">
        <v>13412135.699999999</v>
      </c>
      <c r="K1266" s="200">
        <v>1360635.6999999993</v>
      </c>
    </row>
    <row r="1267" spans="1:11">
      <c r="A1267" s="201" t="s">
        <v>1854</v>
      </c>
      <c r="B1267" s="200">
        <v>0</v>
      </c>
      <c r="C1267" s="200">
        <v>0</v>
      </c>
      <c r="D1267" s="200">
        <v>0</v>
      </c>
      <c r="E1267" s="200">
        <v>0</v>
      </c>
      <c r="F1267" s="200">
        <v>0</v>
      </c>
      <c r="G1267" s="200">
        <v>0</v>
      </c>
      <c r="H1267" s="200">
        <v>0</v>
      </c>
      <c r="I1267" s="200">
        <v>0</v>
      </c>
      <c r="J1267" s="200">
        <v>151623.29999999999</v>
      </c>
      <c r="K1267" s="200">
        <v>151623.29999999999</v>
      </c>
    </row>
    <row r="1268" spans="1:11">
      <c r="A1268" s="201" t="s">
        <v>1855</v>
      </c>
      <c r="B1268" s="200">
        <v>0</v>
      </c>
      <c r="C1268" s="200">
        <v>0</v>
      </c>
      <c r="D1268" s="200">
        <v>0</v>
      </c>
      <c r="E1268" s="200">
        <v>0</v>
      </c>
      <c r="F1268" s="200">
        <v>0</v>
      </c>
      <c r="G1268" s="200">
        <v>0</v>
      </c>
      <c r="H1268" s="200">
        <v>0</v>
      </c>
      <c r="I1268" s="200">
        <v>0</v>
      </c>
      <c r="J1268" s="200">
        <v>262402.50000000006</v>
      </c>
      <c r="K1268" s="200">
        <v>262402.50000000006</v>
      </c>
    </row>
    <row r="1269" spans="1:11">
      <c r="A1269" s="201" t="s">
        <v>1856</v>
      </c>
      <c r="B1269" s="200">
        <v>0</v>
      </c>
      <c r="C1269" s="200">
        <v>0</v>
      </c>
      <c r="D1269" s="200">
        <v>0</v>
      </c>
      <c r="E1269" s="200">
        <v>0</v>
      </c>
      <c r="F1269" s="200">
        <v>0</v>
      </c>
      <c r="G1269" s="200">
        <v>0</v>
      </c>
      <c r="H1269" s="200">
        <v>0</v>
      </c>
      <c r="I1269" s="200">
        <v>0</v>
      </c>
      <c r="J1269" s="200">
        <v>160003.4</v>
      </c>
      <c r="K1269" s="200">
        <v>160003.4</v>
      </c>
    </row>
    <row r="1270" spans="1:11">
      <c r="A1270" s="201" t="s">
        <v>1857</v>
      </c>
      <c r="B1270" s="200">
        <v>0</v>
      </c>
      <c r="C1270" s="200">
        <v>0</v>
      </c>
      <c r="D1270" s="200">
        <v>0</v>
      </c>
      <c r="E1270" s="200">
        <v>0</v>
      </c>
      <c r="F1270" s="200">
        <v>0</v>
      </c>
      <c r="G1270" s="200">
        <v>0</v>
      </c>
      <c r="H1270" s="200">
        <v>0</v>
      </c>
      <c r="I1270" s="200">
        <v>0</v>
      </c>
      <c r="J1270" s="200">
        <v>395067.99999999994</v>
      </c>
      <c r="K1270" s="200">
        <v>395067.99999999994</v>
      </c>
    </row>
    <row r="1271" spans="1:11">
      <c r="A1271" s="201" t="s">
        <v>1858</v>
      </c>
      <c r="B1271" s="200">
        <v>0</v>
      </c>
      <c r="C1271" s="200">
        <v>0</v>
      </c>
      <c r="D1271" s="200">
        <v>0</v>
      </c>
      <c r="E1271" s="200">
        <v>0</v>
      </c>
      <c r="F1271" s="200">
        <v>0</v>
      </c>
      <c r="G1271" s="200">
        <v>0</v>
      </c>
      <c r="H1271" s="200">
        <v>0</v>
      </c>
      <c r="I1271" s="200">
        <v>0</v>
      </c>
      <c r="J1271" s="200">
        <v>652539.9</v>
      </c>
      <c r="K1271" s="200">
        <v>652539.9</v>
      </c>
    </row>
    <row r="1272" spans="1:11">
      <c r="A1272" s="201" t="s">
        <v>1859</v>
      </c>
      <c r="B1272" s="200">
        <v>0</v>
      </c>
      <c r="C1272" s="200">
        <v>0</v>
      </c>
      <c r="D1272" s="200">
        <v>0</v>
      </c>
      <c r="E1272" s="200">
        <v>0</v>
      </c>
      <c r="F1272" s="200">
        <v>247526.72775999998</v>
      </c>
      <c r="G1272" s="200">
        <v>545266.61265999998</v>
      </c>
      <c r="H1272" s="200">
        <v>0</v>
      </c>
      <c r="I1272" s="200">
        <v>0</v>
      </c>
      <c r="J1272" s="200">
        <v>0</v>
      </c>
      <c r="K1272" s="200">
        <v>0</v>
      </c>
    </row>
    <row r="1273" spans="1:11">
      <c r="A1273" s="87" t="s">
        <v>1860</v>
      </c>
      <c r="B1273" s="185">
        <v>376302828.78212994</v>
      </c>
      <c r="C1273" s="185">
        <v>235572517.68901998</v>
      </c>
      <c r="D1273" s="185">
        <v>253959160.89500001</v>
      </c>
      <c r="E1273" s="185">
        <v>268201981.43706</v>
      </c>
      <c r="F1273" s="185">
        <v>280546047.33858997</v>
      </c>
      <c r="G1273" s="185">
        <v>468651281.72710997</v>
      </c>
      <c r="H1273" s="185">
        <v>817916943.20000005</v>
      </c>
      <c r="I1273" s="185">
        <v>1091171756.0999999</v>
      </c>
      <c r="J1273" s="185">
        <v>1013645235.1</v>
      </c>
      <c r="K1273" s="185">
        <v>-77526520.999999881</v>
      </c>
    </row>
    <row r="1274" spans="1:11">
      <c r="A1274" s="201" t="s">
        <v>1861</v>
      </c>
      <c r="B1274" s="200">
        <v>699515.4892999999</v>
      </c>
      <c r="C1274" s="200">
        <v>749277.62022000004</v>
      </c>
      <c r="D1274" s="200">
        <v>708384.59062999999</v>
      </c>
      <c r="E1274" s="200">
        <v>685105.85387999995</v>
      </c>
      <c r="F1274" s="200">
        <v>622040.97836000007</v>
      </c>
      <c r="G1274" s="200">
        <v>779376.95611999999</v>
      </c>
      <c r="H1274" s="200">
        <v>1048576.7</v>
      </c>
      <c r="I1274" s="200">
        <v>1170093</v>
      </c>
      <c r="J1274" s="200">
        <v>0</v>
      </c>
      <c r="K1274" s="200">
        <v>-1170093</v>
      </c>
    </row>
    <row r="1275" spans="1:11">
      <c r="A1275" s="201" t="s">
        <v>1862</v>
      </c>
      <c r="B1275" s="200">
        <v>7745773.2434999999</v>
      </c>
      <c r="C1275" s="200">
        <v>3127480.2</v>
      </c>
      <c r="D1275" s="200">
        <v>3041442.13</v>
      </c>
      <c r="E1275" s="200">
        <v>2982700.6090500001</v>
      </c>
      <c r="F1275" s="200">
        <v>2957135.4</v>
      </c>
      <c r="G1275" s="200">
        <v>2967476.2</v>
      </c>
      <c r="H1275" s="200">
        <v>3910782.7</v>
      </c>
      <c r="I1275" s="200">
        <v>4487794.2</v>
      </c>
      <c r="J1275" s="200">
        <v>4060234.4000000004</v>
      </c>
      <c r="K1275" s="200">
        <v>-427559.79999999981</v>
      </c>
    </row>
    <row r="1276" spans="1:11">
      <c r="A1276" s="201" t="s">
        <v>1863</v>
      </c>
      <c r="B1276" s="200">
        <v>2149962.2999999998</v>
      </c>
      <c r="C1276" s="200">
        <v>2149961.9994999999</v>
      </c>
      <c r="D1276" s="200">
        <v>54282276.077459998</v>
      </c>
      <c r="E1276" s="200">
        <v>39267015.436999999</v>
      </c>
      <c r="F1276" s="200">
        <v>55604410.671499997</v>
      </c>
      <c r="G1276" s="200">
        <v>60251401.914279997</v>
      </c>
      <c r="H1276" s="200">
        <v>61829174.899999999</v>
      </c>
      <c r="I1276" s="200">
        <v>120945950.8</v>
      </c>
      <c r="J1276" s="200">
        <v>78150975.400000006</v>
      </c>
      <c r="K1276" s="200">
        <v>-42794975.399999991</v>
      </c>
    </row>
    <row r="1277" spans="1:11">
      <c r="A1277" s="201" t="s">
        <v>1864</v>
      </c>
      <c r="B1277" s="200">
        <v>98349.287549999994</v>
      </c>
      <c r="C1277" s="200">
        <v>0</v>
      </c>
      <c r="D1277" s="200">
        <v>0</v>
      </c>
      <c r="E1277" s="200">
        <v>0</v>
      </c>
      <c r="F1277" s="200">
        <v>0</v>
      </c>
      <c r="G1277" s="200">
        <v>0</v>
      </c>
      <c r="H1277" s="200">
        <v>0</v>
      </c>
      <c r="I1277" s="200">
        <v>0</v>
      </c>
      <c r="J1277" s="200">
        <v>0</v>
      </c>
      <c r="K1277" s="200">
        <v>0</v>
      </c>
    </row>
    <row r="1278" spans="1:11">
      <c r="A1278" s="201" t="s">
        <v>1865</v>
      </c>
      <c r="B1278" s="200">
        <v>41369897.265809998</v>
      </c>
      <c r="C1278" s="200">
        <v>0</v>
      </c>
      <c r="D1278" s="200">
        <v>0</v>
      </c>
      <c r="E1278" s="200">
        <v>0</v>
      </c>
      <c r="F1278" s="200">
        <v>0</v>
      </c>
      <c r="G1278" s="200">
        <v>0</v>
      </c>
      <c r="H1278" s="200">
        <v>0</v>
      </c>
      <c r="I1278" s="200">
        <v>0</v>
      </c>
      <c r="J1278" s="200">
        <v>0</v>
      </c>
      <c r="K1278" s="200">
        <v>0</v>
      </c>
    </row>
    <row r="1279" spans="1:11">
      <c r="A1279" s="201" t="s">
        <v>1866</v>
      </c>
      <c r="B1279" s="200">
        <v>227216.92415000001</v>
      </c>
      <c r="C1279" s="200">
        <v>0</v>
      </c>
      <c r="D1279" s="200">
        <v>0</v>
      </c>
      <c r="E1279" s="200">
        <v>0</v>
      </c>
      <c r="F1279" s="200">
        <v>0</v>
      </c>
      <c r="G1279" s="200">
        <v>0</v>
      </c>
      <c r="H1279" s="200">
        <v>0</v>
      </c>
      <c r="I1279" s="200">
        <v>0</v>
      </c>
      <c r="J1279" s="200">
        <v>0</v>
      </c>
      <c r="K1279" s="200">
        <v>0</v>
      </c>
    </row>
    <row r="1280" spans="1:11">
      <c r="A1280" s="201" t="s">
        <v>1867</v>
      </c>
      <c r="B1280" s="200">
        <v>74381217.25421001</v>
      </c>
      <c r="C1280" s="200">
        <v>0</v>
      </c>
      <c r="D1280" s="200">
        <v>0</v>
      </c>
      <c r="E1280" s="200">
        <v>0</v>
      </c>
      <c r="F1280" s="200">
        <v>0</v>
      </c>
      <c r="G1280" s="200">
        <v>0</v>
      </c>
      <c r="H1280" s="200">
        <v>0</v>
      </c>
      <c r="I1280" s="200">
        <v>0</v>
      </c>
      <c r="J1280" s="200">
        <v>0</v>
      </c>
      <c r="K1280" s="200">
        <v>0</v>
      </c>
    </row>
    <row r="1281" spans="1:11">
      <c r="A1281" s="201" t="s">
        <v>1868</v>
      </c>
      <c r="B1281" s="200">
        <v>35918714.93451</v>
      </c>
      <c r="C1281" s="200">
        <v>0</v>
      </c>
      <c r="D1281" s="200">
        <v>0</v>
      </c>
      <c r="E1281" s="200">
        <v>0</v>
      </c>
      <c r="F1281" s="200">
        <v>0</v>
      </c>
      <c r="G1281" s="200">
        <v>0</v>
      </c>
      <c r="H1281" s="200">
        <v>0</v>
      </c>
      <c r="I1281" s="200">
        <v>0</v>
      </c>
      <c r="J1281" s="200">
        <v>0</v>
      </c>
      <c r="K1281" s="200">
        <v>0</v>
      </c>
    </row>
    <row r="1282" spans="1:11">
      <c r="A1282" s="201" t="s">
        <v>1869</v>
      </c>
      <c r="B1282" s="200">
        <v>3192213.3912800001</v>
      </c>
      <c r="C1282" s="200">
        <v>3452719.8933000001</v>
      </c>
      <c r="D1282" s="200">
        <v>5024338.3019099999</v>
      </c>
      <c r="E1282" s="200">
        <v>5083328.7859799992</v>
      </c>
      <c r="F1282" s="200">
        <v>5391076.7947299993</v>
      </c>
      <c r="G1282" s="200">
        <v>8024406.1247800002</v>
      </c>
      <c r="H1282" s="200">
        <v>14004945.699999999</v>
      </c>
      <c r="I1282" s="200">
        <v>13348918.1</v>
      </c>
      <c r="J1282" s="200">
        <v>12267137.800000001</v>
      </c>
      <c r="K1282" s="200">
        <v>-1081780.2999999989</v>
      </c>
    </row>
    <row r="1283" spans="1:11">
      <c r="A1283" s="201" t="s">
        <v>1870</v>
      </c>
      <c r="B1283" s="200">
        <v>63813093.78159</v>
      </c>
      <c r="C1283" s="200">
        <v>226093077.97600001</v>
      </c>
      <c r="D1283" s="200">
        <v>190902719.79499999</v>
      </c>
      <c r="E1283" s="200">
        <v>220183830.75114998</v>
      </c>
      <c r="F1283" s="200">
        <v>215971383.49399999</v>
      </c>
      <c r="G1283" s="200">
        <v>396628620.53192997</v>
      </c>
      <c r="H1283" s="200">
        <v>737123463.20000005</v>
      </c>
      <c r="I1283" s="200">
        <v>951219000</v>
      </c>
      <c r="J1283" s="200">
        <v>918076232.70000005</v>
      </c>
      <c r="K1283" s="200">
        <v>-33142767.299999952</v>
      </c>
    </row>
    <row r="1284" spans="1:11">
      <c r="A1284" s="201" t="s">
        <v>1871</v>
      </c>
      <c r="B1284" s="200">
        <v>30082020.115119997</v>
      </c>
      <c r="C1284" s="200">
        <v>0</v>
      </c>
      <c r="D1284" s="200">
        <v>0</v>
      </c>
      <c r="E1284" s="200">
        <v>0</v>
      </c>
      <c r="F1284" s="200">
        <v>0</v>
      </c>
      <c r="G1284" s="200">
        <v>0</v>
      </c>
      <c r="H1284" s="200">
        <v>0</v>
      </c>
      <c r="I1284" s="200">
        <v>0</v>
      </c>
      <c r="J1284" s="200">
        <v>0</v>
      </c>
      <c r="K1284" s="200">
        <v>0</v>
      </c>
    </row>
    <row r="1285" spans="1:11">
      <c r="A1285" s="201" t="s">
        <v>1872</v>
      </c>
      <c r="B1285" s="200">
        <v>54283473.671580002</v>
      </c>
      <c r="C1285" s="200">
        <v>0</v>
      </c>
      <c r="D1285" s="200">
        <v>0</v>
      </c>
      <c r="E1285" s="200">
        <v>0</v>
      </c>
      <c r="F1285" s="200">
        <v>0</v>
      </c>
      <c r="G1285" s="200">
        <v>0</v>
      </c>
      <c r="H1285" s="200">
        <v>0</v>
      </c>
      <c r="I1285" s="200">
        <v>0</v>
      </c>
      <c r="J1285" s="200">
        <v>0</v>
      </c>
      <c r="K1285" s="200">
        <v>0</v>
      </c>
    </row>
    <row r="1286" spans="1:11">
      <c r="A1286" s="201" t="s">
        <v>1873</v>
      </c>
      <c r="B1286" s="200">
        <v>55859599.347309999</v>
      </c>
      <c r="C1286" s="200">
        <v>0</v>
      </c>
      <c r="D1286" s="200">
        <v>0</v>
      </c>
      <c r="E1286" s="200">
        <v>0</v>
      </c>
      <c r="F1286" s="200">
        <v>0</v>
      </c>
      <c r="G1286" s="200">
        <v>0</v>
      </c>
      <c r="H1286" s="200">
        <v>0</v>
      </c>
      <c r="I1286" s="200">
        <v>0</v>
      </c>
      <c r="J1286" s="200">
        <v>0</v>
      </c>
      <c r="K1286" s="200">
        <v>0</v>
      </c>
    </row>
    <row r="1287" spans="1:11">
      <c r="A1287" s="201" t="s">
        <v>1874</v>
      </c>
      <c r="B1287" s="200">
        <v>6481781.7762200003</v>
      </c>
      <c r="C1287" s="200">
        <v>0</v>
      </c>
      <c r="D1287" s="200">
        <v>0</v>
      </c>
      <c r="E1287" s="200">
        <v>0</v>
      </c>
      <c r="F1287" s="200">
        <v>0</v>
      </c>
      <c r="G1287" s="200">
        <v>0</v>
      </c>
      <c r="H1287" s="200">
        <v>0</v>
      </c>
      <c r="I1287" s="200">
        <v>0</v>
      </c>
      <c r="J1287" s="200">
        <v>0</v>
      </c>
      <c r="K1287" s="200">
        <v>0</v>
      </c>
    </row>
    <row r="1288" spans="1:11">
      <c r="A1288" s="201" t="s">
        <v>1875</v>
      </c>
      <c r="B1288" s="200">
        <v>0</v>
      </c>
      <c r="C1288" s="200">
        <v>0</v>
      </c>
      <c r="D1288" s="200">
        <v>0</v>
      </c>
      <c r="E1288" s="200">
        <v>0</v>
      </c>
      <c r="F1288" s="200">
        <v>0</v>
      </c>
      <c r="G1288" s="200">
        <v>0</v>
      </c>
      <c r="H1288" s="200">
        <v>0</v>
      </c>
      <c r="I1288" s="200">
        <v>0</v>
      </c>
      <c r="J1288" s="200">
        <v>1090654.8</v>
      </c>
      <c r="K1288" s="200">
        <v>1090654.8</v>
      </c>
    </row>
    <row r="1289" spans="1:11">
      <c r="A1289" s="87" t="s">
        <v>1876</v>
      </c>
      <c r="B1289" s="185">
        <v>25012350.409410004</v>
      </c>
      <c r="C1289" s="185">
        <v>35500205.044909999</v>
      </c>
      <c r="D1289" s="185">
        <v>34642057.28695</v>
      </c>
      <c r="E1289" s="185">
        <v>36253622.370639995</v>
      </c>
      <c r="F1289" s="185">
        <v>39159307.205020003</v>
      </c>
      <c r="G1289" s="185">
        <v>38872556.406770006</v>
      </c>
      <c r="H1289" s="185">
        <v>61794331</v>
      </c>
      <c r="I1289" s="185">
        <v>48952095</v>
      </c>
      <c r="J1289" s="185">
        <v>47008131.499999993</v>
      </c>
      <c r="K1289" s="185">
        <v>-1943963.5000000075</v>
      </c>
    </row>
    <row r="1290" spans="1:11">
      <c r="A1290" s="201" t="s">
        <v>1877</v>
      </c>
      <c r="B1290" s="200">
        <v>13083277.158</v>
      </c>
      <c r="C1290" s="200">
        <v>23731398.920000002</v>
      </c>
      <c r="D1290" s="200">
        <v>20189953.824000001</v>
      </c>
      <c r="E1290" s="200">
        <v>24271838.522999998</v>
      </c>
      <c r="F1290" s="200">
        <v>0</v>
      </c>
      <c r="G1290" s="200">
        <v>0</v>
      </c>
      <c r="H1290" s="200">
        <v>0</v>
      </c>
      <c r="I1290" s="200">
        <v>0</v>
      </c>
      <c r="J1290" s="200">
        <v>0</v>
      </c>
      <c r="K1290" s="200">
        <v>0</v>
      </c>
    </row>
    <row r="1291" spans="1:11">
      <c r="A1291" s="201" t="s">
        <v>1878</v>
      </c>
      <c r="B1291" s="200">
        <v>3084587.3816499999</v>
      </c>
      <c r="C1291" s="200">
        <v>5606194.0712200003</v>
      </c>
      <c r="D1291" s="200">
        <v>4734487.0664900001</v>
      </c>
      <c r="E1291" s="200">
        <v>4399439.0655299993</v>
      </c>
      <c r="F1291" s="200">
        <v>4705028.3739300007</v>
      </c>
      <c r="G1291" s="200">
        <v>8506933.8542199992</v>
      </c>
      <c r="H1291" s="200">
        <v>6962990.5</v>
      </c>
      <c r="I1291" s="200">
        <v>7663216.7999999998</v>
      </c>
      <c r="J1291" s="200">
        <v>6818178.2999999998</v>
      </c>
      <c r="K1291" s="200">
        <v>-845038.5</v>
      </c>
    </row>
    <row r="1292" spans="1:11">
      <c r="A1292" s="201" t="s">
        <v>427</v>
      </c>
      <c r="B1292" s="200">
        <v>5221401.2887599999</v>
      </c>
      <c r="C1292" s="200">
        <v>6162612.0536899995</v>
      </c>
      <c r="D1292" s="200">
        <v>5719352.9771099994</v>
      </c>
      <c r="E1292" s="200">
        <v>5015038.0285499999</v>
      </c>
      <c r="F1292" s="200">
        <v>5326624.7507299995</v>
      </c>
      <c r="G1292" s="200">
        <v>6717109.3851800002</v>
      </c>
      <c r="H1292" s="200">
        <v>11295254.5</v>
      </c>
      <c r="I1292" s="200">
        <v>13968965.1</v>
      </c>
      <c r="J1292" s="200">
        <v>13492908.6</v>
      </c>
      <c r="K1292" s="200">
        <v>-476056.5</v>
      </c>
    </row>
    <row r="1293" spans="1:11">
      <c r="A1293" s="201" t="s">
        <v>1879</v>
      </c>
      <c r="B1293" s="200">
        <v>3623084.5809999998</v>
      </c>
      <c r="C1293" s="200">
        <v>0</v>
      </c>
      <c r="D1293" s="200">
        <v>3766356.8590000002</v>
      </c>
      <c r="E1293" s="200">
        <v>1674834.429</v>
      </c>
      <c r="F1293" s="200">
        <v>1313513.7860000001</v>
      </c>
      <c r="G1293" s="200">
        <v>0</v>
      </c>
      <c r="H1293" s="200">
        <v>0</v>
      </c>
      <c r="I1293" s="200">
        <v>984000</v>
      </c>
      <c r="J1293" s="200">
        <v>779500</v>
      </c>
      <c r="K1293" s="200">
        <v>-204500</v>
      </c>
    </row>
    <row r="1294" spans="1:11">
      <c r="A1294" s="201" t="s">
        <v>461</v>
      </c>
      <c r="B1294" s="200">
        <v>0</v>
      </c>
      <c r="C1294" s="200">
        <v>0</v>
      </c>
      <c r="D1294" s="200">
        <v>231906.56034999999</v>
      </c>
      <c r="E1294" s="200">
        <v>892472.32455999998</v>
      </c>
      <c r="F1294" s="200">
        <v>27814140.294360001</v>
      </c>
      <c r="G1294" s="200">
        <v>23648513.167369999</v>
      </c>
      <c r="H1294" s="200">
        <v>41995874.5</v>
      </c>
      <c r="I1294" s="200">
        <v>21996005.900000002</v>
      </c>
      <c r="J1294" s="200">
        <v>21827072.299999997</v>
      </c>
      <c r="K1294" s="200">
        <v>-168933.60000000522</v>
      </c>
    </row>
    <row r="1295" spans="1:11">
      <c r="A1295" s="201" t="s">
        <v>637</v>
      </c>
      <c r="B1295" s="200">
        <v>0</v>
      </c>
      <c r="C1295" s="200">
        <v>0</v>
      </c>
      <c r="D1295" s="200">
        <v>0</v>
      </c>
      <c r="E1295" s="200">
        <v>0</v>
      </c>
      <c r="F1295" s="200">
        <v>0</v>
      </c>
      <c r="G1295" s="200">
        <v>0</v>
      </c>
      <c r="H1295" s="200">
        <v>1540211.5</v>
      </c>
      <c r="I1295" s="200">
        <v>4339907.1999999993</v>
      </c>
      <c r="J1295" s="200">
        <v>4090472.3</v>
      </c>
      <c r="K1295" s="200">
        <v>-249434.89999999944</v>
      </c>
    </row>
    <row r="1296" spans="1:11">
      <c r="A1296" s="87" t="s">
        <v>1880</v>
      </c>
      <c r="B1296" s="185">
        <v>172524385.8213</v>
      </c>
      <c r="C1296" s="185">
        <v>167233913.79533005</v>
      </c>
      <c r="D1296" s="185">
        <v>347881167.78060997</v>
      </c>
      <c r="E1296" s="185">
        <v>182574652.56588998</v>
      </c>
      <c r="F1296" s="185">
        <v>239211694.36859</v>
      </c>
      <c r="G1296" s="185">
        <v>363717737.54490989</v>
      </c>
      <c r="H1296" s="185">
        <v>716016582.39999998</v>
      </c>
      <c r="I1296" s="185">
        <v>750524133.89999998</v>
      </c>
      <c r="J1296" s="185">
        <v>664238092.89999998</v>
      </c>
      <c r="K1296" s="185">
        <v>-86286041</v>
      </c>
    </row>
    <row r="1297" spans="1:11">
      <c r="A1297" s="201" t="s">
        <v>1881</v>
      </c>
      <c r="B1297" s="200">
        <v>651529.80700000003</v>
      </c>
      <c r="C1297" s="200">
        <v>14524252.739779999</v>
      </c>
      <c r="D1297" s="200">
        <v>14883446.760940002</v>
      </c>
      <c r="E1297" s="200">
        <v>18405720.74718</v>
      </c>
      <c r="F1297" s="200">
        <v>19716107.662530005</v>
      </c>
      <c r="G1297" s="200">
        <v>26525570.569180001</v>
      </c>
      <c r="H1297" s="200">
        <v>3719963.7</v>
      </c>
      <c r="I1297" s="200">
        <v>38840083.200000003</v>
      </c>
      <c r="J1297" s="200">
        <v>37919874.899999999</v>
      </c>
      <c r="K1297" s="200">
        <v>-920208.30000000447</v>
      </c>
    </row>
    <row r="1298" spans="1:11">
      <c r="A1298" s="201" t="s">
        <v>1882</v>
      </c>
      <c r="B1298" s="200">
        <v>627602.18987</v>
      </c>
      <c r="C1298" s="200">
        <v>1429552.0070799999</v>
      </c>
      <c r="D1298" s="200">
        <v>1639661.74676</v>
      </c>
      <c r="E1298" s="200">
        <v>1397923.4584100002</v>
      </c>
      <c r="F1298" s="200">
        <v>1531675.5318</v>
      </c>
      <c r="G1298" s="200">
        <v>1852325.4521199998</v>
      </c>
      <c r="H1298" s="200">
        <v>2102071</v>
      </c>
      <c r="I1298" s="200">
        <v>2074416.3</v>
      </c>
      <c r="J1298" s="200">
        <v>1928718.6</v>
      </c>
      <c r="K1298" s="200">
        <v>-145697.69999999995</v>
      </c>
    </row>
    <row r="1299" spans="1:11">
      <c r="A1299" s="201" t="s">
        <v>1883</v>
      </c>
      <c r="B1299" s="200">
        <v>7045488.2946700007</v>
      </c>
      <c r="C1299" s="200">
        <v>6302105.9069299996</v>
      </c>
      <c r="D1299" s="200">
        <v>9039882.4691599999</v>
      </c>
      <c r="E1299" s="200">
        <v>7522400.0589100011</v>
      </c>
      <c r="F1299" s="200">
        <v>6891437.9745099992</v>
      </c>
      <c r="G1299" s="200">
        <v>13583487.193430001</v>
      </c>
      <c r="H1299" s="200">
        <v>20462964.5</v>
      </c>
      <c r="I1299" s="200">
        <v>18519044.599999998</v>
      </c>
      <c r="J1299" s="200">
        <v>16756458.499999996</v>
      </c>
      <c r="K1299" s="200">
        <v>-1762586.1000000015</v>
      </c>
    </row>
    <row r="1300" spans="1:11">
      <c r="A1300" s="201" t="s">
        <v>1884</v>
      </c>
      <c r="B1300" s="200">
        <v>0</v>
      </c>
      <c r="C1300" s="200">
        <v>273359.00481999997</v>
      </c>
      <c r="D1300" s="200">
        <v>293658.38293000002</v>
      </c>
      <c r="E1300" s="200">
        <v>0</v>
      </c>
      <c r="F1300" s="200">
        <v>0</v>
      </c>
      <c r="G1300" s="200">
        <v>0</v>
      </c>
      <c r="H1300" s="200">
        <v>0</v>
      </c>
      <c r="I1300" s="200">
        <v>0</v>
      </c>
      <c r="J1300" s="200">
        <v>0</v>
      </c>
      <c r="K1300" s="200">
        <v>0</v>
      </c>
    </row>
    <row r="1301" spans="1:11">
      <c r="A1301" s="201" t="s">
        <v>1885</v>
      </c>
      <c r="B1301" s="200">
        <v>0</v>
      </c>
      <c r="C1301" s="200">
        <v>684283.14966</v>
      </c>
      <c r="D1301" s="200">
        <v>876633.79761999997</v>
      </c>
      <c r="E1301" s="200">
        <v>914823.14442999999</v>
      </c>
      <c r="F1301" s="200">
        <v>865843.80448000005</v>
      </c>
      <c r="G1301" s="200">
        <v>1153149.0964800001</v>
      </c>
      <c r="H1301" s="200">
        <v>1355576.4</v>
      </c>
      <c r="I1301" s="200">
        <v>1354618.8</v>
      </c>
      <c r="J1301" s="200">
        <v>1258214.7</v>
      </c>
      <c r="K1301" s="200">
        <v>-96404.100000000093</v>
      </c>
    </row>
    <row r="1302" spans="1:11">
      <c r="A1302" s="201" t="s">
        <v>1886</v>
      </c>
      <c r="B1302" s="200">
        <v>19297221.964680001</v>
      </c>
      <c r="C1302" s="200">
        <v>30989821.841939997</v>
      </c>
      <c r="D1302" s="200">
        <v>0</v>
      </c>
      <c r="E1302" s="200">
        <v>0</v>
      </c>
      <c r="F1302" s="200">
        <v>0</v>
      </c>
      <c r="G1302" s="200">
        <v>0</v>
      </c>
      <c r="H1302" s="200">
        <v>0</v>
      </c>
      <c r="I1302" s="200">
        <v>0</v>
      </c>
      <c r="J1302" s="200">
        <v>0</v>
      </c>
      <c r="K1302" s="200">
        <v>0</v>
      </c>
    </row>
    <row r="1303" spans="1:11">
      <c r="A1303" s="201" t="s">
        <v>1887</v>
      </c>
      <c r="B1303" s="200">
        <v>263811.15675000002</v>
      </c>
      <c r="C1303" s="200">
        <v>372591.16029999999</v>
      </c>
      <c r="D1303" s="200">
        <v>515794.18043000001</v>
      </c>
      <c r="E1303" s="200">
        <v>492301.98864</v>
      </c>
      <c r="F1303" s="200">
        <v>463967.64079000003</v>
      </c>
      <c r="G1303" s="200">
        <v>639688.98936000001</v>
      </c>
      <c r="H1303" s="200">
        <v>940695</v>
      </c>
      <c r="I1303" s="200">
        <v>919672.5</v>
      </c>
      <c r="J1303" s="200">
        <v>768499.6</v>
      </c>
      <c r="K1303" s="200">
        <v>-151172.90000000002</v>
      </c>
    </row>
    <row r="1304" spans="1:11">
      <c r="A1304" s="201" t="s">
        <v>1888</v>
      </c>
      <c r="B1304" s="200">
        <v>97145222.152860001</v>
      </c>
      <c r="C1304" s="200">
        <v>48600613.660939999</v>
      </c>
      <c r="D1304" s="200">
        <v>23809867.973710001</v>
      </c>
      <c r="E1304" s="200">
        <v>810000</v>
      </c>
      <c r="F1304" s="200">
        <v>4931765.38387</v>
      </c>
      <c r="G1304" s="200">
        <v>7631618.7341200002</v>
      </c>
      <c r="H1304" s="200">
        <v>0</v>
      </c>
      <c r="I1304" s="200">
        <v>0</v>
      </c>
      <c r="J1304" s="200">
        <v>0</v>
      </c>
      <c r="K1304" s="200">
        <v>0</v>
      </c>
    </row>
    <row r="1305" spans="1:11">
      <c r="A1305" s="201" t="s">
        <v>1889</v>
      </c>
      <c r="B1305" s="200">
        <v>650321.29197000002</v>
      </c>
      <c r="C1305" s="200">
        <v>788682.73071000003</v>
      </c>
      <c r="D1305" s="200">
        <v>1114199.1780899998</v>
      </c>
      <c r="E1305" s="200">
        <v>969336.78265999991</v>
      </c>
      <c r="F1305" s="200">
        <v>2344425.0703699999</v>
      </c>
      <c r="G1305" s="200">
        <v>1738913.42</v>
      </c>
      <c r="H1305" s="200">
        <v>1892128.3</v>
      </c>
      <c r="I1305" s="200">
        <v>2000584.5</v>
      </c>
      <c r="J1305" s="200">
        <v>1706923.6</v>
      </c>
      <c r="K1305" s="200">
        <v>-293660.89999999991</v>
      </c>
    </row>
    <row r="1306" spans="1:11">
      <c r="A1306" s="201" t="s">
        <v>1890</v>
      </c>
      <c r="B1306" s="200">
        <v>12508437.808569999</v>
      </c>
      <c r="C1306" s="200">
        <v>24479935.930410001</v>
      </c>
      <c r="D1306" s="200">
        <v>0</v>
      </c>
      <c r="E1306" s="200">
        <v>0</v>
      </c>
      <c r="F1306" s="200">
        <v>0</v>
      </c>
      <c r="G1306" s="200">
        <v>0</v>
      </c>
      <c r="H1306" s="200">
        <v>0</v>
      </c>
      <c r="I1306" s="200">
        <v>0</v>
      </c>
      <c r="J1306" s="200">
        <v>0</v>
      </c>
      <c r="K1306" s="200">
        <v>0</v>
      </c>
    </row>
    <row r="1307" spans="1:11">
      <c r="A1307" s="201" t="s">
        <v>1891</v>
      </c>
      <c r="B1307" s="200">
        <v>25425807.1008</v>
      </c>
      <c r="C1307" s="200">
        <v>31015769.403509997</v>
      </c>
      <c r="D1307" s="200">
        <v>26601545.61279</v>
      </c>
      <c r="E1307" s="200">
        <v>23627543.119169999</v>
      </c>
      <c r="F1307" s="200">
        <v>22217369.060919996</v>
      </c>
      <c r="G1307" s="200">
        <v>55473032.273319997</v>
      </c>
      <c r="H1307" s="200">
        <v>64609371.799999997</v>
      </c>
      <c r="I1307" s="200">
        <v>63720621.800000004</v>
      </c>
      <c r="J1307" s="200">
        <v>51883844.199999996</v>
      </c>
      <c r="K1307" s="200">
        <v>-11836777.600000009</v>
      </c>
    </row>
    <row r="1308" spans="1:11">
      <c r="A1308" s="201" t="s">
        <v>1892</v>
      </c>
      <c r="B1308" s="200">
        <v>-31418612.788449999</v>
      </c>
      <c r="C1308" s="200">
        <v>-39092861.6765</v>
      </c>
      <c r="D1308" s="200">
        <v>0</v>
      </c>
      <c r="E1308" s="200">
        <v>0</v>
      </c>
      <c r="F1308" s="200">
        <v>0</v>
      </c>
      <c r="G1308" s="200">
        <v>0</v>
      </c>
      <c r="H1308" s="200">
        <v>0</v>
      </c>
      <c r="I1308" s="200">
        <v>0</v>
      </c>
      <c r="J1308" s="200">
        <v>0</v>
      </c>
      <c r="K1308" s="200">
        <v>0</v>
      </c>
    </row>
    <row r="1309" spans="1:11">
      <c r="A1309" s="201" t="s">
        <v>1893</v>
      </c>
      <c r="B1309" s="200">
        <v>285442.8</v>
      </c>
      <c r="C1309" s="200">
        <v>367420.8</v>
      </c>
      <c r="D1309" s="200">
        <v>0</v>
      </c>
      <c r="E1309" s="200">
        <v>0</v>
      </c>
      <c r="F1309" s="200">
        <v>0</v>
      </c>
      <c r="G1309" s="200">
        <v>0</v>
      </c>
      <c r="H1309" s="200">
        <v>0</v>
      </c>
      <c r="I1309" s="200">
        <v>0</v>
      </c>
      <c r="J1309" s="200">
        <v>0</v>
      </c>
      <c r="K1309" s="200">
        <v>0</v>
      </c>
    </row>
    <row r="1310" spans="1:11">
      <c r="A1310" s="201" t="s">
        <v>1894</v>
      </c>
      <c r="B1310" s="200">
        <v>164531.03697999998</v>
      </c>
      <c r="C1310" s="200">
        <v>190623.27449000001</v>
      </c>
      <c r="D1310" s="200">
        <v>0</v>
      </c>
      <c r="E1310" s="200">
        <v>0</v>
      </c>
      <c r="F1310" s="200">
        <v>0</v>
      </c>
      <c r="G1310" s="200">
        <v>0</v>
      </c>
      <c r="H1310" s="200">
        <v>0</v>
      </c>
      <c r="I1310" s="200">
        <v>0</v>
      </c>
      <c r="J1310" s="200">
        <v>0</v>
      </c>
      <c r="K1310" s="200">
        <v>0</v>
      </c>
    </row>
    <row r="1311" spans="1:11">
      <c r="A1311" s="201" t="s">
        <v>1895</v>
      </c>
      <c r="B1311" s="200">
        <v>269612.13642</v>
      </c>
      <c r="C1311" s="200">
        <v>303461.5</v>
      </c>
      <c r="D1311" s="200">
        <v>0</v>
      </c>
      <c r="E1311" s="200">
        <v>0</v>
      </c>
      <c r="F1311" s="200">
        <v>0</v>
      </c>
      <c r="G1311" s="200">
        <v>0</v>
      </c>
      <c r="H1311" s="200">
        <v>0</v>
      </c>
      <c r="I1311" s="200">
        <v>0</v>
      </c>
      <c r="J1311" s="200">
        <v>0</v>
      </c>
      <c r="K1311" s="200">
        <v>0</v>
      </c>
    </row>
    <row r="1312" spans="1:11">
      <c r="A1312" s="201" t="s">
        <v>1896</v>
      </c>
      <c r="B1312" s="200">
        <v>309578.43369999999</v>
      </c>
      <c r="C1312" s="200">
        <v>389927.67</v>
      </c>
      <c r="D1312" s="200">
        <v>0</v>
      </c>
      <c r="E1312" s="200">
        <v>0</v>
      </c>
      <c r="F1312" s="200">
        <v>0</v>
      </c>
      <c r="G1312" s="200">
        <v>0</v>
      </c>
      <c r="H1312" s="200">
        <v>0</v>
      </c>
      <c r="I1312" s="200">
        <v>0</v>
      </c>
      <c r="J1312" s="200">
        <v>0</v>
      </c>
      <c r="K1312" s="200">
        <v>0</v>
      </c>
    </row>
    <row r="1313" spans="1:11">
      <c r="A1313" s="201" t="s">
        <v>1897</v>
      </c>
      <c r="B1313" s="200">
        <v>14009203.749449998</v>
      </c>
      <c r="C1313" s="200">
        <v>16683544.99773</v>
      </c>
      <c r="D1313" s="200">
        <v>5092920.1588100009</v>
      </c>
      <c r="E1313" s="200">
        <v>5408178.4883300001</v>
      </c>
      <c r="F1313" s="200">
        <v>5774554.2565600006</v>
      </c>
      <c r="G1313" s="200">
        <v>7525892.2945900001</v>
      </c>
      <c r="H1313" s="200">
        <v>14634195</v>
      </c>
      <c r="I1313" s="200">
        <v>12379446.600000001</v>
      </c>
      <c r="J1313" s="200">
        <v>11231739.700000001</v>
      </c>
      <c r="K1313" s="200">
        <v>-1147706.9000000004</v>
      </c>
    </row>
    <row r="1314" spans="1:11">
      <c r="A1314" s="201" t="s">
        <v>1898</v>
      </c>
      <c r="B1314" s="200">
        <v>22074918.862</v>
      </c>
      <c r="C1314" s="200">
        <v>28280246.910999998</v>
      </c>
      <c r="D1314" s="200">
        <v>8258159.3540000003</v>
      </c>
      <c r="E1314" s="200">
        <v>20017045.28424</v>
      </c>
      <c r="F1314" s="200">
        <v>35513351.677000001</v>
      </c>
      <c r="G1314" s="200">
        <v>73435301.561759993</v>
      </c>
      <c r="H1314" s="200">
        <v>120533764.2</v>
      </c>
      <c r="I1314" s="200">
        <v>58580500</v>
      </c>
      <c r="J1314" s="200">
        <v>56284200</v>
      </c>
      <c r="K1314" s="200">
        <v>-2296300</v>
      </c>
    </row>
    <row r="1315" spans="1:11">
      <c r="A1315" s="201" t="s">
        <v>1899</v>
      </c>
      <c r="B1315" s="200">
        <v>185087.50143</v>
      </c>
      <c r="C1315" s="200">
        <v>254687.769</v>
      </c>
      <c r="D1315" s="200">
        <v>0</v>
      </c>
      <c r="E1315" s="200">
        <v>0</v>
      </c>
      <c r="F1315" s="200">
        <v>0</v>
      </c>
      <c r="G1315" s="200">
        <v>0</v>
      </c>
      <c r="H1315" s="200">
        <v>0</v>
      </c>
      <c r="I1315" s="200">
        <v>0</v>
      </c>
      <c r="J1315" s="200">
        <v>0</v>
      </c>
      <c r="K1315" s="200">
        <v>0</v>
      </c>
    </row>
    <row r="1316" spans="1:11">
      <c r="A1316" s="201" t="s">
        <v>1900</v>
      </c>
      <c r="B1316" s="200">
        <v>57825</v>
      </c>
      <c r="C1316" s="200">
        <v>0</v>
      </c>
      <c r="D1316" s="200">
        <v>0</v>
      </c>
      <c r="E1316" s="200">
        <v>0</v>
      </c>
      <c r="F1316" s="200">
        <v>0</v>
      </c>
      <c r="G1316" s="200">
        <v>0</v>
      </c>
      <c r="H1316" s="200">
        <v>0</v>
      </c>
      <c r="I1316" s="200">
        <v>0</v>
      </c>
      <c r="J1316" s="200">
        <v>0</v>
      </c>
      <c r="K1316" s="200">
        <v>0</v>
      </c>
    </row>
    <row r="1317" spans="1:11">
      <c r="A1317" s="201" t="s">
        <v>1901</v>
      </c>
      <c r="B1317" s="200">
        <v>907857.33828999999</v>
      </c>
      <c r="C1317" s="200">
        <v>0</v>
      </c>
      <c r="D1317" s="200">
        <v>0</v>
      </c>
      <c r="E1317" s="200">
        <v>0</v>
      </c>
      <c r="F1317" s="200">
        <v>0</v>
      </c>
      <c r="G1317" s="200">
        <v>0</v>
      </c>
      <c r="H1317" s="200">
        <v>0</v>
      </c>
      <c r="I1317" s="200">
        <v>0</v>
      </c>
      <c r="J1317" s="200">
        <v>0</v>
      </c>
      <c r="K1317" s="200">
        <v>0</v>
      </c>
    </row>
    <row r="1318" spans="1:11">
      <c r="A1318" s="201" t="s">
        <v>1902</v>
      </c>
      <c r="B1318" s="200">
        <v>401600.80106000003</v>
      </c>
      <c r="C1318" s="200">
        <v>395895.01353</v>
      </c>
      <c r="D1318" s="200">
        <v>390620.07586000004</v>
      </c>
      <c r="E1318" s="200">
        <v>382520.72645999998</v>
      </c>
      <c r="F1318" s="200">
        <v>342847.93706000003</v>
      </c>
      <c r="G1318" s="200">
        <v>487079.48587000003</v>
      </c>
      <c r="H1318" s="200">
        <v>692325.5</v>
      </c>
      <c r="I1318" s="200">
        <v>737116.9</v>
      </c>
      <c r="J1318" s="200">
        <v>650959.10000000009</v>
      </c>
      <c r="K1318" s="200">
        <v>-86157.79999999993</v>
      </c>
    </row>
    <row r="1319" spans="1:11">
      <c r="A1319" s="201" t="s">
        <v>1903</v>
      </c>
      <c r="B1319" s="200">
        <v>1600811.8814100001</v>
      </c>
      <c r="C1319" s="200">
        <v>0</v>
      </c>
      <c r="D1319" s="200">
        <v>0</v>
      </c>
      <c r="E1319" s="200">
        <v>0</v>
      </c>
      <c r="F1319" s="200">
        <v>0</v>
      </c>
      <c r="G1319" s="200">
        <v>0</v>
      </c>
      <c r="H1319" s="200">
        <v>0</v>
      </c>
      <c r="I1319" s="200">
        <v>0</v>
      </c>
      <c r="J1319" s="200">
        <v>0</v>
      </c>
      <c r="K1319" s="200">
        <v>0</v>
      </c>
    </row>
    <row r="1320" spans="1:11">
      <c r="A1320" s="201" t="s">
        <v>1904</v>
      </c>
      <c r="B1320" s="200">
        <v>61087.30184</v>
      </c>
      <c r="C1320" s="200">
        <v>0</v>
      </c>
      <c r="D1320" s="200">
        <v>0</v>
      </c>
      <c r="E1320" s="200">
        <v>0</v>
      </c>
      <c r="F1320" s="200">
        <v>0</v>
      </c>
      <c r="G1320" s="200">
        <v>0</v>
      </c>
      <c r="H1320" s="200">
        <v>0</v>
      </c>
      <c r="I1320" s="200">
        <v>0</v>
      </c>
      <c r="J1320" s="200">
        <v>0</v>
      </c>
      <c r="K1320" s="200">
        <v>0</v>
      </c>
    </row>
    <row r="1321" spans="1:11">
      <c r="A1321" s="201" t="s">
        <v>1891</v>
      </c>
      <c r="B1321" s="200">
        <v>0</v>
      </c>
      <c r="C1321" s="200">
        <v>0</v>
      </c>
      <c r="D1321" s="200">
        <v>0</v>
      </c>
      <c r="E1321" s="200">
        <v>0</v>
      </c>
      <c r="F1321" s="200">
        <v>0</v>
      </c>
      <c r="G1321" s="200">
        <v>0</v>
      </c>
      <c r="H1321" s="200">
        <v>37110377.299999997</v>
      </c>
      <c r="I1321" s="200">
        <v>0</v>
      </c>
      <c r="J1321" s="200">
        <v>0</v>
      </c>
      <c r="K1321" s="200">
        <v>0</v>
      </c>
    </row>
    <row r="1322" spans="1:11">
      <c r="A1322" s="201" t="s">
        <v>1905</v>
      </c>
      <c r="B1322" s="200">
        <v>0</v>
      </c>
      <c r="C1322" s="200">
        <v>0</v>
      </c>
      <c r="D1322" s="200">
        <v>502162.36466000002</v>
      </c>
      <c r="E1322" s="200">
        <v>1566824.0963299999</v>
      </c>
      <c r="F1322" s="200">
        <v>1715461.8599200002</v>
      </c>
      <c r="G1322" s="200">
        <v>3001045.9581500003</v>
      </c>
      <c r="H1322" s="200">
        <v>6780832.0999999996</v>
      </c>
      <c r="I1322" s="200">
        <v>4963203.5</v>
      </c>
      <c r="J1322" s="200">
        <v>3454963.4</v>
      </c>
      <c r="K1322" s="200">
        <v>-1508240.1</v>
      </c>
    </row>
    <row r="1323" spans="1:11">
      <c r="A1323" s="201" t="s">
        <v>1906</v>
      </c>
      <c r="B1323" s="200">
        <v>0</v>
      </c>
      <c r="C1323" s="200">
        <v>0</v>
      </c>
      <c r="D1323" s="200">
        <v>0</v>
      </c>
      <c r="E1323" s="200">
        <v>0</v>
      </c>
      <c r="F1323" s="200">
        <v>0</v>
      </c>
      <c r="G1323" s="200">
        <v>36260265.111330003</v>
      </c>
      <c r="H1323" s="200">
        <v>49838000</v>
      </c>
      <c r="I1323" s="200">
        <v>44831925</v>
      </c>
      <c r="J1323" s="200">
        <v>44831925</v>
      </c>
      <c r="K1323" s="200">
        <v>0</v>
      </c>
    </row>
    <row r="1324" spans="1:11">
      <c r="A1324" s="201" t="s">
        <v>1907</v>
      </c>
      <c r="B1324" s="200">
        <v>0</v>
      </c>
      <c r="C1324" s="200">
        <v>0</v>
      </c>
      <c r="D1324" s="200">
        <v>-6785013.2217100002</v>
      </c>
      <c r="E1324" s="200">
        <v>-29081758.836139999</v>
      </c>
      <c r="F1324" s="200">
        <v>0</v>
      </c>
      <c r="G1324" s="200">
        <v>0</v>
      </c>
      <c r="H1324" s="200">
        <v>0</v>
      </c>
      <c r="I1324" s="200">
        <v>0</v>
      </c>
      <c r="J1324" s="200">
        <v>0</v>
      </c>
      <c r="K1324" s="200">
        <v>0</v>
      </c>
    </row>
    <row r="1325" spans="1:11">
      <c r="A1325" s="201" t="s">
        <v>1908</v>
      </c>
      <c r="B1325" s="200">
        <v>0</v>
      </c>
      <c r="C1325" s="200">
        <v>0</v>
      </c>
      <c r="D1325" s="200">
        <v>19418458.834139999</v>
      </c>
      <c r="E1325" s="200">
        <v>32617114.053429998</v>
      </c>
      <c r="F1325" s="200">
        <v>0</v>
      </c>
      <c r="G1325" s="200">
        <v>0</v>
      </c>
      <c r="H1325" s="200">
        <v>0</v>
      </c>
      <c r="I1325" s="200">
        <v>0</v>
      </c>
      <c r="J1325" s="200">
        <v>0</v>
      </c>
      <c r="K1325" s="200">
        <v>0</v>
      </c>
    </row>
    <row r="1326" spans="1:11">
      <c r="A1326" s="201" t="s">
        <v>1909</v>
      </c>
      <c r="B1326" s="200">
        <v>0</v>
      </c>
      <c r="C1326" s="200">
        <v>0</v>
      </c>
      <c r="D1326" s="200">
        <v>242089953.25443</v>
      </c>
      <c r="E1326" s="200">
        <v>91608726.292549998</v>
      </c>
      <c r="F1326" s="200">
        <v>131024793.79177001</v>
      </c>
      <c r="G1326" s="200">
        <v>159419700.16143</v>
      </c>
      <c r="H1326" s="200">
        <v>398694306.69999999</v>
      </c>
      <c r="I1326" s="200">
        <v>516283740.19999999</v>
      </c>
      <c r="J1326" s="200">
        <v>490455637.39999998</v>
      </c>
      <c r="K1326" s="200">
        <v>-25828102.800000012</v>
      </c>
    </row>
    <row r="1327" spans="1:11">
      <c r="A1327" s="201" t="s">
        <v>1910</v>
      </c>
      <c r="B1327" s="200">
        <v>0</v>
      </c>
      <c r="C1327" s="200">
        <v>0</v>
      </c>
      <c r="D1327" s="200">
        <v>139216.85799000002</v>
      </c>
      <c r="E1327" s="200">
        <v>705738.26533000008</v>
      </c>
      <c r="F1327" s="200">
        <v>735151.05400999996</v>
      </c>
      <c r="G1327" s="200">
        <v>1266584.56226</v>
      </c>
      <c r="H1327" s="200">
        <v>1637944.4</v>
      </c>
      <c r="I1327" s="200">
        <v>1691509.6</v>
      </c>
      <c r="J1327" s="200">
        <v>1521969.5000000002</v>
      </c>
      <c r="K1327" s="200">
        <v>-169540.09999999986</v>
      </c>
    </row>
    <row r="1328" spans="1:11">
      <c r="A1328" s="201" t="s">
        <v>1911</v>
      </c>
      <c r="B1328" s="200">
        <v>0</v>
      </c>
      <c r="C1328" s="200">
        <v>0</v>
      </c>
      <c r="D1328" s="200">
        <v>0</v>
      </c>
      <c r="E1328" s="200">
        <v>0</v>
      </c>
      <c r="F1328" s="200">
        <v>8047037.9701999994</v>
      </c>
      <c r="G1328" s="200">
        <v>0</v>
      </c>
      <c r="H1328" s="200">
        <v>811030.1</v>
      </c>
      <c r="I1328" s="200">
        <v>-2317686.2999999998</v>
      </c>
      <c r="J1328" s="200">
        <v>-2534813.4999999995</v>
      </c>
      <c r="K1328" s="200">
        <v>-217127.19999999972</v>
      </c>
    </row>
    <row r="1329" spans="1:11">
      <c r="A1329" s="201" t="s">
        <v>1912</v>
      </c>
      <c r="B1329" s="200">
        <v>0</v>
      </c>
      <c r="C1329" s="200">
        <v>0</v>
      </c>
      <c r="D1329" s="200">
        <v>0</v>
      </c>
      <c r="E1329" s="200">
        <v>9248524.5018099993</v>
      </c>
      <c r="F1329" s="200">
        <v>519089.39622000005</v>
      </c>
      <c r="G1329" s="200">
        <v>0</v>
      </c>
      <c r="H1329" s="200">
        <v>487896.4</v>
      </c>
      <c r="I1329" s="200">
        <v>-5235097.5999999996</v>
      </c>
      <c r="J1329" s="200">
        <v>-5235097.5999999996</v>
      </c>
      <c r="K1329" s="200">
        <v>0</v>
      </c>
    </row>
    <row r="1330" spans="1:11">
      <c r="A1330" s="201" t="s">
        <v>1913</v>
      </c>
      <c r="B1330" s="200">
        <v>0</v>
      </c>
      <c r="C1330" s="200">
        <v>0</v>
      </c>
      <c r="D1330" s="200">
        <v>0</v>
      </c>
      <c r="E1330" s="200">
        <v>-4038309.6058499999</v>
      </c>
      <c r="F1330" s="200">
        <v>-3423185.7034200002</v>
      </c>
      <c r="G1330" s="200">
        <v>-26275917.318489999</v>
      </c>
      <c r="H1330" s="200">
        <v>-10286860</v>
      </c>
      <c r="I1330" s="200">
        <v>-13619221</v>
      </c>
      <c r="J1330" s="200">
        <v>-13619221</v>
      </c>
      <c r="K1330" s="200">
        <v>0</v>
      </c>
    </row>
    <row r="1331" spans="1:11">
      <c r="A1331" s="201" t="s">
        <v>1914</v>
      </c>
      <c r="B1331" s="200">
        <v>0</v>
      </c>
      <c r="C1331" s="200">
        <v>0</v>
      </c>
      <c r="D1331" s="200">
        <v>0</v>
      </c>
      <c r="E1331" s="200">
        <v>0</v>
      </c>
      <c r="F1331" s="200">
        <v>0</v>
      </c>
      <c r="G1331" s="200">
        <v>0</v>
      </c>
      <c r="H1331" s="200">
        <v>0</v>
      </c>
      <c r="I1331" s="200">
        <v>499655.3</v>
      </c>
      <c r="J1331" s="200">
        <v>673296.79999999993</v>
      </c>
      <c r="K1331" s="200">
        <v>173641.49999999994</v>
      </c>
    </row>
    <row r="1332" spans="1:11">
      <c r="A1332" s="201" t="s">
        <v>1915</v>
      </c>
      <c r="B1332" s="200">
        <v>0</v>
      </c>
      <c r="C1332" s="200">
        <v>0</v>
      </c>
      <c r="D1332" s="200">
        <v>0</v>
      </c>
      <c r="E1332" s="200">
        <v>0</v>
      </c>
      <c r="F1332" s="200">
        <v>0</v>
      </c>
      <c r="G1332" s="200">
        <v>0</v>
      </c>
      <c r="H1332" s="200">
        <v>0</v>
      </c>
      <c r="I1332" s="200">
        <v>45000000</v>
      </c>
      <c r="J1332" s="200">
        <v>5000000</v>
      </c>
      <c r="K1332" s="200">
        <v>-40000000</v>
      </c>
    </row>
    <row r="1333" spans="1:11">
      <c r="A1333" s="201" t="s">
        <v>1916</v>
      </c>
      <c r="B1333" s="200">
        <v>0</v>
      </c>
      <c r="C1333" s="200">
        <v>0</v>
      </c>
      <c r="D1333" s="200">
        <v>0</v>
      </c>
      <c r="E1333" s="200">
        <v>0</v>
      </c>
      <c r="F1333" s="200">
        <v>0</v>
      </c>
      <c r="G1333" s="200">
        <v>0</v>
      </c>
      <c r="H1333" s="200">
        <v>0</v>
      </c>
      <c r="I1333" s="200">
        <v>-40700000</v>
      </c>
      <c r="J1333" s="200">
        <v>-40700000</v>
      </c>
      <c r="K1333" s="200">
        <v>0</v>
      </c>
    </row>
    <row r="1334" spans="1:11">
      <c r="A1334" s="87" t="s">
        <v>1917</v>
      </c>
      <c r="B1334" s="185">
        <v>157777014.44835001</v>
      </c>
      <c r="C1334" s="185">
        <v>105084498.16233</v>
      </c>
      <c r="D1334" s="185">
        <v>45457189.541740008</v>
      </c>
      <c r="E1334" s="185">
        <v>65975813.228410006</v>
      </c>
      <c r="F1334" s="185">
        <v>138831607.67396998</v>
      </c>
      <c r="G1334" s="185">
        <v>254810809.14218</v>
      </c>
      <c r="H1334" s="185">
        <v>468184128.89999998</v>
      </c>
      <c r="I1334" s="185">
        <v>298410984.69999999</v>
      </c>
      <c r="J1334" s="185">
        <v>365967807.89999998</v>
      </c>
      <c r="K1334" s="185">
        <v>67556823.199999988</v>
      </c>
    </row>
    <row r="1335" spans="1:11">
      <c r="A1335" s="201" t="s">
        <v>1918</v>
      </c>
      <c r="B1335" s="200">
        <v>36904997.108000003</v>
      </c>
      <c r="C1335" s="200">
        <v>86227897.811000004</v>
      </c>
      <c r="D1335" s="200">
        <v>18411853.548999999</v>
      </c>
      <c r="E1335" s="200">
        <v>36611012.571000002</v>
      </c>
      <c r="F1335" s="200">
        <v>77188182.304169998</v>
      </c>
      <c r="G1335" s="200">
        <v>168756760.914</v>
      </c>
      <c r="H1335" s="200">
        <v>226014041.69999999</v>
      </c>
      <c r="I1335" s="200">
        <v>196193200</v>
      </c>
      <c r="J1335" s="200">
        <v>229421900</v>
      </c>
      <c r="K1335" s="200">
        <v>33228700</v>
      </c>
    </row>
    <row r="1336" spans="1:11">
      <c r="A1336" s="201" t="s">
        <v>1919</v>
      </c>
      <c r="B1336" s="200">
        <v>19423816.298700001</v>
      </c>
      <c r="C1336" s="200">
        <v>18856600.351330001</v>
      </c>
      <c r="D1336" s="200">
        <v>27045335.992740002</v>
      </c>
      <c r="E1336" s="200">
        <v>29364800.65741</v>
      </c>
      <c r="F1336" s="200">
        <v>61643425.369800001</v>
      </c>
      <c r="G1336" s="200">
        <v>86054048.228179991</v>
      </c>
      <c r="H1336" s="200">
        <v>242170087.19999999</v>
      </c>
      <c r="I1336" s="200">
        <v>102217784.69999999</v>
      </c>
      <c r="J1336" s="200">
        <v>136545907.90000001</v>
      </c>
      <c r="K1336" s="200">
        <v>34328123.200000018</v>
      </c>
    </row>
    <row r="1337" spans="1:11">
      <c r="A1337" s="201" t="s">
        <v>1920</v>
      </c>
      <c r="B1337" s="200">
        <v>40680906.103190005</v>
      </c>
      <c r="C1337" s="200">
        <v>0</v>
      </c>
      <c r="D1337" s="200">
        <v>0</v>
      </c>
      <c r="E1337" s="200">
        <v>0</v>
      </c>
      <c r="F1337" s="200">
        <v>0</v>
      </c>
      <c r="G1337" s="200">
        <v>0</v>
      </c>
      <c r="H1337" s="200">
        <v>0</v>
      </c>
      <c r="I1337" s="200">
        <v>0</v>
      </c>
      <c r="J1337" s="200">
        <v>0</v>
      </c>
      <c r="K1337" s="200">
        <v>0</v>
      </c>
    </row>
    <row r="1338" spans="1:11">
      <c r="A1338" s="201" t="s">
        <v>1921</v>
      </c>
      <c r="B1338" s="200">
        <v>17690390.627750002</v>
      </c>
      <c r="C1338" s="200">
        <v>0</v>
      </c>
      <c r="D1338" s="200">
        <v>0</v>
      </c>
      <c r="E1338" s="200">
        <v>0</v>
      </c>
      <c r="F1338" s="200">
        <v>0</v>
      </c>
      <c r="G1338" s="200">
        <v>0</v>
      </c>
      <c r="H1338" s="200">
        <v>0</v>
      </c>
      <c r="I1338" s="200">
        <v>0</v>
      </c>
      <c r="J1338" s="200">
        <v>0</v>
      </c>
      <c r="K1338" s="200">
        <v>0</v>
      </c>
    </row>
    <row r="1339" spans="1:11">
      <c r="A1339" s="201" t="s">
        <v>1922</v>
      </c>
      <c r="B1339" s="200">
        <v>962624.44666000002</v>
      </c>
      <c r="C1339" s="200">
        <v>0</v>
      </c>
      <c r="D1339" s="200">
        <v>0</v>
      </c>
      <c r="E1339" s="200">
        <v>0</v>
      </c>
      <c r="F1339" s="200">
        <v>0</v>
      </c>
      <c r="G1339" s="200">
        <v>0</v>
      </c>
      <c r="H1339" s="200">
        <v>0</v>
      </c>
      <c r="I1339" s="200">
        <v>0</v>
      </c>
      <c r="J1339" s="200">
        <v>0</v>
      </c>
      <c r="K1339" s="200">
        <v>0</v>
      </c>
    </row>
    <row r="1340" spans="1:11">
      <c r="A1340" s="201" t="s">
        <v>1923</v>
      </c>
      <c r="B1340" s="200">
        <v>32620404.199999999</v>
      </c>
      <c r="C1340" s="200">
        <v>0</v>
      </c>
      <c r="D1340" s="200">
        <v>0</v>
      </c>
      <c r="E1340" s="200">
        <v>0</v>
      </c>
      <c r="F1340" s="200">
        <v>0</v>
      </c>
      <c r="G1340" s="200">
        <v>0</v>
      </c>
      <c r="H1340" s="200">
        <v>0</v>
      </c>
      <c r="I1340" s="200">
        <v>0</v>
      </c>
      <c r="J1340" s="200">
        <v>0</v>
      </c>
      <c r="K1340" s="200">
        <v>0</v>
      </c>
    </row>
    <row r="1341" spans="1:11">
      <c r="A1341" s="201" t="s">
        <v>1924</v>
      </c>
      <c r="B1341" s="200">
        <v>3000000</v>
      </c>
      <c r="C1341" s="200">
        <v>0</v>
      </c>
      <c r="D1341" s="200">
        <v>0</v>
      </c>
      <c r="E1341" s="200">
        <v>0</v>
      </c>
      <c r="F1341" s="200">
        <v>0</v>
      </c>
      <c r="G1341" s="200">
        <v>0</v>
      </c>
      <c r="H1341" s="200">
        <v>0</v>
      </c>
      <c r="I1341" s="200">
        <v>0</v>
      </c>
      <c r="J1341" s="200">
        <v>0</v>
      </c>
      <c r="K1341" s="200">
        <v>0</v>
      </c>
    </row>
    <row r="1342" spans="1:11">
      <c r="A1342" s="201" t="s">
        <v>1925</v>
      </c>
      <c r="B1342" s="200">
        <v>6493875.6640499998</v>
      </c>
      <c r="C1342" s="200">
        <v>0</v>
      </c>
      <c r="D1342" s="200">
        <v>0</v>
      </c>
      <c r="E1342" s="200">
        <v>0</v>
      </c>
      <c r="F1342" s="200">
        <v>0</v>
      </c>
      <c r="G1342" s="200">
        <v>0</v>
      </c>
      <c r="H1342" s="200">
        <v>0</v>
      </c>
      <c r="I1342" s="200">
        <v>0</v>
      </c>
      <c r="J1342" s="200">
        <v>0</v>
      </c>
      <c r="K1342" s="200">
        <v>0</v>
      </c>
    </row>
    <row r="1343" spans="1:11">
      <c r="A1343" s="87" t="s">
        <v>1926</v>
      </c>
      <c r="B1343" s="185">
        <v>1222716963.8407798</v>
      </c>
      <c r="C1343" s="185">
        <v>1561202382.7733295</v>
      </c>
      <c r="D1343" s="185">
        <v>2229805356.31002</v>
      </c>
      <c r="E1343" s="185">
        <v>3780955592.2449503</v>
      </c>
      <c r="F1343" s="185">
        <v>1540155185.7684996</v>
      </c>
      <c r="G1343" s="185">
        <v>3092459975.3940425</v>
      </c>
      <c r="H1343" s="185">
        <v>3943704649.0000005</v>
      </c>
      <c r="I1343" s="185">
        <v>4536689933.9000034</v>
      </c>
      <c r="J1343" s="185">
        <v>4500584606.3999977</v>
      </c>
      <c r="K1343" s="185">
        <v>-36105327.500005722</v>
      </c>
    </row>
    <row r="1344" spans="1:11">
      <c r="A1344" s="201" t="s">
        <v>1703</v>
      </c>
      <c r="B1344" s="200">
        <v>946664.09990000003</v>
      </c>
      <c r="C1344" s="200">
        <v>1182251.77468</v>
      </c>
      <c r="D1344" s="200">
        <v>1461359.48171</v>
      </c>
      <c r="E1344" s="200">
        <v>1430222.9385799998</v>
      </c>
      <c r="F1344" s="200">
        <v>0</v>
      </c>
      <c r="G1344" s="200">
        <v>0</v>
      </c>
      <c r="H1344" s="200">
        <v>0</v>
      </c>
      <c r="I1344" s="200">
        <v>0</v>
      </c>
      <c r="J1344" s="200">
        <v>0</v>
      </c>
      <c r="K1344" s="200">
        <v>0</v>
      </c>
    </row>
    <row r="1345" spans="1:11">
      <c r="A1345" s="201" t="s">
        <v>1704</v>
      </c>
      <c r="B1345" s="200">
        <v>1399020.6113800001</v>
      </c>
      <c r="C1345" s="200">
        <v>1793493.06</v>
      </c>
      <c r="D1345" s="200">
        <v>2067885.6502</v>
      </c>
      <c r="E1345" s="200">
        <v>2219718.52</v>
      </c>
      <c r="F1345" s="200">
        <v>0</v>
      </c>
      <c r="G1345" s="200">
        <v>0</v>
      </c>
      <c r="H1345" s="200">
        <v>0</v>
      </c>
      <c r="I1345" s="200">
        <v>0</v>
      </c>
      <c r="J1345" s="200">
        <v>0</v>
      </c>
      <c r="K1345" s="200">
        <v>0</v>
      </c>
    </row>
    <row r="1346" spans="1:11">
      <c r="A1346" s="201" t="s">
        <v>1705</v>
      </c>
      <c r="B1346" s="200">
        <v>1532635.5560000001</v>
      </c>
      <c r="C1346" s="200">
        <v>1824567.9820399999</v>
      </c>
      <c r="D1346" s="200">
        <v>1939676.8482000001</v>
      </c>
      <c r="E1346" s="200">
        <v>2038946.5278599998</v>
      </c>
      <c r="F1346" s="200">
        <v>0</v>
      </c>
      <c r="G1346" s="200">
        <v>0</v>
      </c>
      <c r="H1346" s="200">
        <v>0</v>
      </c>
      <c r="I1346" s="200">
        <v>0</v>
      </c>
      <c r="J1346" s="200">
        <v>0</v>
      </c>
      <c r="K1346" s="200">
        <v>0</v>
      </c>
    </row>
    <row r="1347" spans="1:11">
      <c r="A1347" s="201" t="s">
        <v>1706</v>
      </c>
      <c r="B1347" s="200">
        <v>995474.78850000002</v>
      </c>
      <c r="C1347" s="200">
        <v>1170187.8707099999</v>
      </c>
      <c r="D1347" s="200">
        <v>1293224.4755499999</v>
      </c>
      <c r="E1347" s="200">
        <v>1418438.8897899999</v>
      </c>
      <c r="F1347" s="200">
        <v>0</v>
      </c>
      <c r="G1347" s="200">
        <v>0</v>
      </c>
      <c r="H1347" s="200">
        <v>0</v>
      </c>
      <c r="I1347" s="200">
        <v>0</v>
      </c>
      <c r="J1347" s="200">
        <v>0</v>
      </c>
      <c r="K1347" s="200">
        <v>0</v>
      </c>
    </row>
    <row r="1348" spans="1:11">
      <c r="A1348" s="201" t="s">
        <v>1707</v>
      </c>
      <c r="B1348" s="200">
        <v>1418178.716</v>
      </c>
      <c r="C1348" s="200">
        <v>1572600.5024999999</v>
      </c>
      <c r="D1348" s="200">
        <v>1673424.17817</v>
      </c>
      <c r="E1348" s="200">
        <v>1952720.5499400001</v>
      </c>
      <c r="F1348" s="200">
        <v>0</v>
      </c>
      <c r="G1348" s="200">
        <v>0</v>
      </c>
      <c r="H1348" s="200">
        <v>0</v>
      </c>
      <c r="I1348" s="200">
        <v>0</v>
      </c>
      <c r="J1348" s="200">
        <v>0</v>
      </c>
      <c r="K1348" s="200">
        <v>0</v>
      </c>
    </row>
    <row r="1349" spans="1:11">
      <c r="A1349" s="201" t="s">
        <v>1708</v>
      </c>
      <c r="B1349" s="200">
        <v>967595.75904999999</v>
      </c>
      <c r="C1349" s="200">
        <v>1156255.41215</v>
      </c>
      <c r="D1349" s="200">
        <v>1286581.74</v>
      </c>
      <c r="E1349" s="200">
        <v>1401767.9</v>
      </c>
      <c r="F1349" s="200">
        <v>0</v>
      </c>
      <c r="G1349" s="200">
        <v>0</v>
      </c>
      <c r="H1349" s="200">
        <v>0</v>
      </c>
      <c r="I1349" s="200">
        <v>0</v>
      </c>
      <c r="J1349" s="200">
        <v>0</v>
      </c>
      <c r="K1349" s="200">
        <v>0</v>
      </c>
    </row>
    <row r="1350" spans="1:11">
      <c r="A1350" s="201" t="s">
        <v>1709</v>
      </c>
      <c r="B1350" s="200">
        <v>651789.41639999999</v>
      </c>
      <c r="C1350" s="200">
        <v>908810.97400000005</v>
      </c>
      <c r="D1350" s="200">
        <v>991594.31016999995</v>
      </c>
      <c r="E1350" s="200">
        <v>1051073.3033199999</v>
      </c>
      <c r="F1350" s="200">
        <v>0</v>
      </c>
      <c r="G1350" s="200">
        <v>0</v>
      </c>
      <c r="H1350" s="200">
        <v>0</v>
      </c>
      <c r="I1350" s="200">
        <v>0</v>
      </c>
      <c r="J1350" s="200">
        <v>0</v>
      </c>
      <c r="K1350" s="200">
        <v>0</v>
      </c>
    </row>
    <row r="1351" spans="1:11">
      <c r="A1351" s="201" t="s">
        <v>1710</v>
      </c>
      <c r="B1351" s="200">
        <v>1463024.9939999999</v>
      </c>
      <c r="C1351" s="200">
        <v>1739661.5589999999</v>
      </c>
      <c r="D1351" s="200">
        <v>1801805.7450000001</v>
      </c>
      <c r="E1351" s="200">
        <v>1894128.827</v>
      </c>
      <c r="F1351" s="200">
        <v>0</v>
      </c>
      <c r="G1351" s="200">
        <v>0</v>
      </c>
      <c r="H1351" s="200">
        <v>0</v>
      </c>
      <c r="I1351" s="200">
        <v>0</v>
      </c>
      <c r="J1351" s="200">
        <v>0</v>
      </c>
      <c r="K1351" s="200">
        <v>0</v>
      </c>
    </row>
    <row r="1352" spans="1:11">
      <c r="A1352" s="201" t="s">
        <v>1711</v>
      </c>
      <c r="B1352" s="200">
        <v>1570900.2120000001</v>
      </c>
      <c r="C1352" s="200">
        <v>1684135.6628</v>
      </c>
      <c r="D1352" s="200">
        <v>1864520.5878599999</v>
      </c>
      <c r="E1352" s="200">
        <v>1922126.6171600001</v>
      </c>
      <c r="F1352" s="200">
        <v>0</v>
      </c>
      <c r="G1352" s="200">
        <v>0</v>
      </c>
      <c r="H1352" s="200">
        <v>0</v>
      </c>
      <c r="I1352" s="200">
        <v>0</v>
      </c>
      <c r="J1352" s="200">
        <v>0</v>
      </c>
      <c r="K1352" s="200">
        <v>0</v>
      </c>
    </row>
    <row r="1353" spans="1:11">
      <c r="A1353" s="201" t="s">
        <v>1712</v>
      </c>
      <c r="B1353" s="200">
        <v>2298079.503</v>
      </c>
      <c r="C1353" s="200">
        <v>2574707.6230000001</v>
      </c>
      <c r="D1353" s="200">
        <v>2999991.2284400002</v>
      </c>
      <c r="E1353" s="200">
        <v>3193481.8369399998</v>
      </c>
      <c r="F1353" s="200">
        <v>0</v>
      </c>
      <c r="G1353" s="200">
        <v>0</v>
      </c>
      <c r="H1353" s="200">
        <v>0</v>
      </c>
      <c r="I1353" s="200">
        <v>0</v>
      </c>
      <c r="J1353" s="200">
        <v>0</v>
      </c>
      <c r="K1353" s="200">
        <v>0</v>
      </c>
    </row>
    <row r="1354" spans="1:11">
      <c r="A1354" s="201" t="s">
        <v>1713</v>
      </c>
      <c r="B1354" s="200">
        <v>1055571.5905899999</v>
      </c>
      <c r="C1354" s="200">
        <v>1309738.7093900002</v>
      </c>
      <c r="D1354" s="200">
        <v>1557777.08916</v>
      </c>
      <c r="E1354" s="200">
        <v>1562847.11234</v>
      </c>
      <c r="F1354" s="200">
        <v>0</v>
      </c>
      <c r="G1354" s="200">
        <v>0</v>
      </c>
      <c r="H1354" s="200">
        <v>0</v>
      </c>
      <c r="I1354" s="200">
        <v>0</v>
      </c>
      <c r="J1354" s="200">
        <v>0</v>
      </c>
      <c r="K1354" s="200">
        <v>0</v>
      </c>
    </row>
    <row r="1355" spans="1:11">
      <c r="A1355" s="201" t="s">
        <v>1714</v>
      </c>
      <c r="B1355" s="200">
        <v>753603.39300000004</v>
      </c>
      <c r="C1355" s="200">
        <v>898315.60900000005</v>
      </c>
      <c r="D1355" s="200">
        <v>1008333.36876</v>
      </c>
      <c r="E1355" s="200">
        <v>1075140.88711</v>
      </c>
      <c r="F1355" s="200">
        <v>0</v>
      </c>
      <c r="G1355" s="200">
        <v>0</v>
      </c>
      <c r="H1355" s="200">
        <v>0</v>
      </c>
      <c r="I1355" s="200">
        <v>0</v>
      </c>
      <c r="J1355" s="200">
        <v>0</v>
      </c>
      <c r="K1355" s="200">
        <v>0</v>
      </c>
    </row>
    <row r="1356" spans="1:11">
      <c r="A1356" s="201" t="s">
        <v>1715</v>
      </c>
      <c r="B1356" s="200">
        <v>918467.00255999994</v>
      </c>
      <c r="C1356" s="200">
        <v>948652.35600000003</v>
      </c>
      <c r="D1356" s="200">
        <v>1102099.4548599999</v>
      </c>
      <c r="E1356" s="200">
        <v>1168231.067</v>
      </c>
      <c r="F1356" s="200">
        <v>0</v>
      </c>
      <c r="G1356" s="200">
        <v>0</v>
      </c>
      <c r="H1356" s="200">
        <v>0</v>
      </c>
      <c r="I1356" s="200">
        <v>0</v>
      </c>
      <c r="J1356" s="200">
        <v>0</v>
      </c>
      <c r="K1356" s="200">
        <v>0</v>
      </c>
    </row>
    <row r="1357" spans="1:11">
      <c r="A1357" s="201" t="s">
        <v>1716</v>
      </c>
      <c r="B1357" s="200">
        <v>1077643.6980000001</v>
      </c>
      <c r="C1357" s="200">
        <v>1220712.4669999999</v>
      </c>
      <c r="D1357" s="200">
        <v>1339721.89115</v>
      </c>
      <c r="E1357" s="200">
        <v>1359879.2638399999</v>
      </c>
      <c r="F1357" s="200">
        <v>0</v>
      </c>
      <c r="G1357" s="200">
        <v>0</v>
      </c>
      <c r="H1357" s="200">
        <v>0</v>
      </c>
      <c r="I1357" s="200">
        <v>0</v>
      </c>
      <c r="J1357" s="200">
        <v>0</v>
      </c>
      <c r="K1357" s="200">
        <v>0</v>
      </c>
    </row>
    <row r="1358" spans="1:11">
      <c r="A1358" s="201" t="s">
        <v>1717</v>
      </c>
      <c r="B1358" s="200">
        <v>700722.41700000002</v>
      </c>
      <c r="C1358" s="200">
        <v>858034.03799999994</v>
      </c>
      <c r="D1358" s="200">
        <v>898678.82136000006</v>
      </c>
      <c r="E1358" s="200">
        <v>1029654.34725</v>
      </c>
      <c r="F1358" s="200">
        <v>0</v>
      </c>
      <c r="G1358" s="200">
        <v>0</v>
      </c>
      <c r="H1358" s="200">
        <v>0</v>
      </c>
      <c r="I1358" s="200">
        <v>0</v>
      </c>
      <c r="J1358" s="200">
        <v>0</v>
      </c>
      <c r="K1358" s="200">
        <v>0</v>
      </c>
    </row>
    <row r="1359" spans="1:11">
      <c r="A1359" s="201" t="s">
        <v>1718</v>
      </c>
      <c r="B1359" s="200">
        <v>745107.92</v>
      </c>
      <c r="C1359" s="200">
        <v>869228.05421000009</v>
      </c>
      <c r="D1359" s="200">
        <v>1000326.86278</v>
      </c>
      <c r="E1359" s="200">
        <v>1115466.7320599998</v>
      </c>
      <c r="F1359" s="200">
        <v>0</v>
      </c>
      <c r="G1359" s="200">
        <v>0</v>
      </c>
      <c r="H1359" s="200">
        <v>0</v>
      </c>
      <c r="I1359" s="200">
        <v>0</v>
      </c>
      <c r="J1359" s="200">
        <v>0</v>
      </c>
      <c r="K1359" s="200">
        <v>0</v>
      </c>
    </row>
    <row r="1360" spans="1:11">
      <c r="A1360" s="201" t="s">
        <v>1719</v>
      </c>
      <c r="B1360" s="200">
        <v>1535235.4600999998</v>
      </c>
      <c r="C1360" s="200">
        <v>1838718.71267</v>
      </c>
      <c r="D1360" s="200">
        <v>2085467.39307</v>
      </c>
      <c r="E1360" s="200">
        <v>2188893.46936</v>
      </c>
      <c r="F1360" s="200">
        <v>0</v>
      </c>
      <c r="G1360" s="200">
        <v>0</v>
      </c>
      <c r="H1360" s="200">
        <v>0</v>
      </c>
      <c r="I1360" s="200">
        <v>0</v>
      </c>
      <c r="J1360" s="200">
        <v>0</v>
      </c>
      <c r="K1360" s="200">
        <v>0</v>
      </c>
    </row>
    <row r="1361" spans="1:11">
      <c r="A1361" s="201" t="s">
        <v>1720</v>
      </c>
      <c r="B1361" s="200">
        <v>1767461.105</v>
      </c>
      <c r="C1361" s="200">
        <v>2167919.352</v>
      </c>
      <c r="D1361" s="200">
        <v>2758688.7765700002</v>
      </c>
      <c r="E1361" s="200">
        <v>2896362.3116100002</v>
      </c>
      <c r="F1361" s="200">
        <v>0</v>
      </c>
      <c r="G1361" s="200">
        <v>0</v>
      </c>
      <c r="H1361" s="200">
        <v>0</v>
      </c>
      <c r="I1361" s="200">
        <v>0</v>
      </c>
      <c r="J1361" s="200">
        <v>0</v>
      </c>
      <c r="K1361" s="200">
        <v>0</v>
      </c>
    </row>
    <row r="1362" spans="1:11">
      <c r="A1362" s="201" t="s">
        <v>1721</v>
      </c>
      <c r="B1362" s="200">
        <v>1142881.93184</v>
      </c>
      <c r="C1362" s="200">
        <v>1308577.3060000001</v>
      </c>
      <c r="D1362" s="200">
        <v>1690978.36271</v>
      </c>
      <c r="E1362" s="200">
        <v>1572431.5146999999</v>
      </c>
      <c r="F1362" s="200">
        <v>0</v>
      </c>
      <c r="G1362" s="200">
        <v>0</v>
      </c>
      <c r="H1362" s="200">
        <v>0</v>
      </c>
      <c r="I1362" s="200">
        <v>0</v>
      </c>
      <c r="J1362" s="200">
        <v>0</v>
      </c>
      <c r="K1362" s="200">
        <v>0</v>
      </c>
    </row>
    <row r="1363" spans="1:11">
      <c r="A1363" s="201" t="s">
        <v>1722</v>
      </c>
      <c r="B1363" s="200">
        <v>1304481.3694800001</v>
      </c>
      <c r="C1363" s="200">
        <v>1482122.7779999999</v>
      </c>
      <c r="D1363" s="200">
        <v>1693544.11454</v>
      </c>
      <c r="E1363" s="200">
        <v>1776303.2806300002</v>
      </c>
      <c r="F1363" s="200">
        <v>0</v>
      </c>
      <c r="G1363" s="200">
        <v>0</v>
      </c>
      <c r="H1363" s="200">
        <v>0</v>
      </c>
      <c r="I1363" s="200">
        <v>0</v>
      </c>
      <c r="J1363" s="200">
        <v>0</v>
      </c>
      <c r="K1363" s="200">
        <v>0</v>
      </c>
    </row>
    <row r="1364" spans="1:11">
      <c r="A1364" s="201" t="s">
        <v>1723</v>
      </c>
      <c r="B1364" s="200">
        <v>1102810.3847999999</v>
      </c>
      <c r="C1364" s="200">
        <v>1297377.18044</v>
      </c>
      <c r="D1364" s="200">
        <v>1223421.6569000001</v>
      </c>
      <c r="E1364" s="200">
        <v>1383613.98924</v>
      </c>
      <c r="F1364" s="200">
        <v>0</v>
      </c>
      <c r="G1364" s="200">
        <v>0</v>
      </c>
      <c r="H1364" s="200">
        <v>0</v>
      </c>
      <c r="I1364" s="200">
        <v>0</v>
      </c>
      <c r="J1364" s="200">
        <v>0</v>
      </c>
      <c r="K1364" s="200">
        <v>0</v>
      </c>
    </row>
    <row r="1365" spans="1:11">
      <c r="A1365" s="201" t="s">
        <v>1724</v>
      </c>
      <c r="B1365" s="200">
        <v>2150351.9369399999</v>
      </c>
      <c r="C1365" s="200">
        <v>2573907.2747600004</v>
      </c>
      <c r="D1365" s="200">
        <v>2741636.5625200002</v>
      </c>
      <c r="E1365" s="200">
        <v>2816899.1412600004</v>
      </c>
      <c r="F1365" s="200">
        <v>0</v>
      </c>
      <c r="G1365" s="200">
        <v>0</v>
      </c>
      <c r="H1365" s="200">
        <v>0</v>
      </c>
      <c r="I1365" s="200">
        <v>0</v>
      </c>
      <c r="J1365" s="200">
        <v>0</v>
      </c>
      <c r="K1365" s="200">
        <v>0</v>
      </c>
    </row>
    <row r="1366" spans="1:11">
      <c r="A1366" s="201" t="s">
        <v>1725</v>
      </c>
      <c r="B1366" s="200">
        <v>2270150.44723</v>
      </c>
      <c r="C1366" s="200">
        <v>2694499.1154200002</v>
      </c>
      <c r="D1366" s="200">
        <v>3105738.6846699999</v>
      </c>
      <c r="E1366" s="200">
        <v>3401973.2324999999</v>
      </c>
      <c r="F1366" s="200">
        <v>0</v>
      </c>
      <c r="G1366" s="200">
        <v>0</v>
      </c>
      <c r="H1366" s="200">
        <v>0</v>
      </c>
      <c r="I1366" s="200">
        <v>0</v>
      </c>
      <c r="J1366" s="200">
        <v>0</v>
      </c>
      <c r="K1366" s="200">
        <v>0</v>
      </c>
    </row>
    <row r="1367" spans="1:11">
      <c r="A1367" s="201" t="s">
        <v>1726</v>
      </c>
      <c r="B1367" s="200">
        <v>1395974.061</v>
      </c>
      <c r="C1367" s="200">
        <v>1740777.281</v>
      </c>
      <c r="D1367" s="200">
        <v>2020012.8512599999</v>
      </c>
      <c r="E1367" s="200">
        <v>1979401.70685</v>
      </c>
      <c r="F1367" s="200">
        <v>0</v>
      </c>
      <c r="G1367" s="200">
        <v>0</v>
      </c>
      <c r="H1367" s="200">
        <v>0</v>
      </c>
      <c r="I1367" s="200">
        <v>0</v>
      </c>
      <c r="J1367" s="200">
        <v>0</v>
      </c>
      <c r="K1367" s="200">
        <v>0</v>
      </c>
    </row>
    <row r="1368" spans="1:11">
      <c r="A1368" s="201" t="s">
        <v>1727</v>
      </c>
      <c r="B1368" s="200">
        <v>1150476.66989</v>
      </c>
      <c r="C1368" s="200">
        <v>1438865.50129</v>
      </c>
      <c r="D1368" s="200">
        <v>1475147.3322000001</v>
      </c>
      <c r="E1368" s="200">
        <v>1665061.9343699999</v>
      </c>
      <c r="F1368" s="200">
        <v>0</v>
      </c>
      <c r="G1368" s="200">
        <v>0</v>
      </c>
      <c r="H1368" s="200">
        <v>0</v>
      </c>
      <c r="I1368" s="200">
        <v>0</v>
      </c>
      <c r="J1368" s="200">
        <v>0</v>
      </c>
      <c r="K1368" s="200">
        <v>0</v>
      </c>
    </row>
    <row r="1369" spans="1:11">
      <c r="A1369" s="201" t="s">
        <v>1728</v>
      </c>
      <c r="B1369" s="200">
        <v>1324034.175</v>
      </c>
      <c r="C1369" s="200">
        <v>1634397.568</v>
      </c>
      <c r="D1369" s="200">
        <v>1689036.902</v>
      </c>
      <c r="E1369" s="200">
        <v>1735373.1955599999</v>
      </c>
      <c r="F1369" s="200">
        <v>0</v>
      </c>
      <c r="G1369" s="200">
        <v>0</v>
      </c>
      <c r="H1369" s="200">
        <v>0</v>
      </c>
      <c r="I1369" s="200">
        <v>0</v>
      </c>
      <c r="J1369" s="200">
        <v>0</v>
      </c>
      <c r="K1369" s="200">
        <v>0</v>
      </c>
    </row>
    <row r="1370" spans="1:11">
      <c r="A1370" s="201" t="s">
        <v>1732</v>
      </c>
      <c r="B1370" s="200">
        <v>2267772.7801899998</v>
      </c>
      <c r="C1370" s="200">
        <v>2896432.4170100004</v>
      </c>
      <c r="D1370" s="200">
        <v>3011987.46435</v>
      </c>
      <c r="E1370" s="200">
        <v>3178836.0135500003</v>
      </c>
      <c r="F1370" s="200">
        <v>0</v>
      </c>
      <c r="G1370" s="200">
        <v>0</v>
      </c>
      <c r="H1370" s="200">
        <v>0</v>
      </c>
      <c r="I1370" s="200">
        <v>0</v>
      </c>
      <c r="J1370" s="200">
        <v>0</v>
      </c>
      <c r="K1370" s="200">
        <v>0</v>
      </c>
    </row>
    <row r="1371" spans="1:11">
      <c r="A1371" s="201" t="s">
        <v>1733</v>
      </c>
      <c r="B1371" s="200">
        <v>881625.78749999998</v>
      </c>
      <c r="C1371" s="200">
        <v>1019150.8937</v>
      </c>
      <c r="D1371" s="200">
        <v>1083279.05645</v>
      </c>
      <c r="E1371" s="200">
        <v>1142624.0114800001</v>
      </c>
      <c r="F1371" s="200">
        <v>0</v>
      </c>
      <c r="G1371" s="200">
        <v>0</v>
      </c>
      <c r="H1371" s="200">
        <v>0</v>
      </c>
      <c r="I1371" s="200">
        <v>0</v>
      </c>
      <c r="J1371" s="200">
        <v>0</v>
      </c>
      <c r="K1371" s="200">
        <v>0</v>
      </c>
    </row>
    <row r="1372" spans="1:11">
      <c r="A1372" s="201" t="s">
        <v>1734</v>
      </c>
      <c r="B1372" s="200">
        <v>1572171.1419000002</v>
      </c>
      <c r="C1372" s="200">
        <v>1910637.7890000001</v>
      </c>
      <c r="D1372" s="200">
        <v>2111333.9591600001</v>
      </c>
      <c r="E1372" s="200">
        <v>2115718.5851699999</v>
      </c>
      <c r="F1372" s="200">
        <v>0</v>
      </c>
      <c r="G1372" s="200">
        <v>0</v>
      </c>
      <c r="H1372" s="200">
        <v>0</v>
      </c>
      <c r="I1372" s="200">
        <v>0</v>
      </c>
      <c r="J1372" s="200">
        <v>0</v>
      </c>
      <c r="K1372" s="200">
        <v>0</v>
      </c>
    </row>
    <row r="1373" spans="1:11">
      <c r="A1373" s="201" t="s">
        <v>1927</v>
      </c>
      <c r="B1373" s="200">
        <v>609817672</v>
      </c>
      <c r="C1373" s="200">
        <v>605492793.29999995</v>
      </c>
      <c r="D1373" s="200">
        <v>399417600</v>
      </c>
      <c r="E1373" s="200">
        <v>593852559</v>
      </c>
      <c r="F1373" s="200">
        <v>842775708.47500002</v>
      </c>
      <c r="G1373" s="200">
        <v>764351664.66392004</v>
      </c>
      <c r="H1373" s="200">
        <v>1174973967.8</v>
      </c>
      <c r="I1373" s="200">
        <v>1452499883.5</v>
      </c>
      <c r="J1373" s="200">
        <v>1452499883.5</v>
      </c>
      <c r="K1373" s="200">
        <v>0</v>
      </c>
    </row>
    <row r="1374" spans="1:11">
      <c r="A1374" s="201" t="s">
        <v>1928</v>
      </c>
      <c r="B1374" s="200">
        <v>0</v>
      </c>
      <c r="C1374" s="200">
        <v>0</v>
      </c>
      <c r="D1374" s="200">
        <v>0</v>
      </c>
      <c r="E1374" s="200">
        <v>0</v>
      </c>
      <c r="F1374" s="200">
        <v>0</v>
      </c>
      <c r="G1374" s="200">
        <v>0</v>
      </c>
      <c r="H1374" s="200">
        <v>44498564.200000003</v>
      </c>
      <c r="I1374" s="200">
        <v>52745753.200000003</v>
      </c>
      <c r="J1374" s="200">
        <v>50333683.699999996</v>
      </c>
      <c r="K1374" s="200">
        <v>-2412069.5000000075</v>
      </c>
    </row>
    <row r="1375" spans="1:11">
      <c r="A1375" s="201" t="s">
        <v>1929</v>
      </c>
      <c r="B1375" s="200">
        <v>1747742.7875099999</v>
      </c>
      <c r="C1375" s="200">
        <v>1990785.6465399999</v>
      </c>
      <c r="D1375" s="200">
        <v>2445721.9533200003</v>
      </c>
      <c r="E1375" s="200">
        <v>2445135.37384</v>
      </c>
      <c r="F1375" s="200">
        <v>2424041.9082199996</v>
      </c>
      <c r="G1375" s="200">
        <v>3409191.8970599999</v>
      </c>
      <c r="H1375" s="200">
        <v>5093530</v>
      </c>
      <c r="I1375" s="200">
        <v>5549489.7999999998</v>
      </c>
      <c r="J1375" s="200">
        <v>5183594.6000000006</v>
      </c>
      <c r="K1375" s="200">
        <v>-365895.19999999925</v>
      </c>
    </row>
    <row r="1376" spans="1:11">
      <c r="A1376" s="201" t="s">
        <v>1930</v>
      </c>
      <c r="B1376" s="200">
        <v>2185673.3781500002</v>
      </c>
      <c r="C1376" s="200">
        <v>2591572.8678899999</v>
      </c>
      <c r="D1376" s="200">
        <v>2779207.6518999999</v>
      </c>
      <c r="E1376" s="200">
        <v>2466556.1674799998</v>
      </c>
      <c r="F1376" s="200">
        <v>3093884.6894200002</v>
      </c>
      <c r="G1376" s="200">
        <v>3782579.8551599998</v>
      </c>
      <c r="H1376" s="200">
        <v>6379183.5999999996</v>
      </c>
      <c r="I1376" s="200">
        <v>6922968.9000000004</v>
      </c>
      <c r="J1376" s="200">
        <v>6383131.2999999998</v>
      </c>
      <c r="K1376" s="200">
        <v>-539837.60000000056</v>
      </c>
    </row>
    <row r="1377" spans="1:11">
      <c r="A1377" s="201" t="s">
        <v>1931</v>
      </c>
      <c r="B1377" s="200">
        <v>332161.34000000003</v>
      </c>
      <c r="C1377" s="200">
        <v>376956.277</v>
      </c>
      <c r="D1377" s="200">
        <v>465191.9</v>
      </c>
      <c r="E1377" s="200">
        <v>974558.66165000002</v>
      </c>
      <c r="F1377" s="200">
        <v>1003429.774</v>
      </c>
      <c r="G1377" s="200">
        <v>1215949.4532699999</v>
      </c>
      <c r="H1377" s="200">
        <v>1545009.1</v>
      </c>
      <c r="I1377" s="200">
        <v>2153443.2999999998</v>
      </c>
      <c r="J1377" s="200">
        <v>1960847.8</v>
      </c>
      <c r="K1377" s="200">
        <v>-192595.49999999977</v>
      </c>
    </row>
    <row r="1378" spans="1:11">
      <c r="A1378" s="201" t="s">
        <v>1932</v>
      </c>
      <c r="B1378" s="200">
        <v>0</v>
      </c>
      <c r="C1378" s="200">
        <v>0</v>
      </c>
      <c r="D1378" s="200">
        <v>3873640.5074100001</v>
      </c>
      <c r="E1378" s="200">
        <v>3743559.5281199999</v>
      </c>
      <c r="F1378" s="200">
        <v>5178404.6117799999</v>
      </c>
      <c r="G1378" s="200">
        <v>6284481.2924899999</v>
      </c>
      <c r="H1378" s="200">
        <v>9488017.4000000004</v>
      </c>
      <c r="I1378" s="200">
        <v>10245901.5</v>
      </c>
      <c r="J1378" s="200">
        <v>9679826</v>
      </c>
      <c r="K1378" s="200">
        <v>-566075.5</v>
      </c>
    </row>
    <row r="1379" spans="1:11">
      <c r="A1379" s="201" t="s">
        <v>1933</v>
      </c>
      <c r="B1379" s="200">
        <v>7500053.35812</v>
      </c>
      <c r="C1379" s="200">
        <v>6389677.0389799997</v>
      </c>
      <c r="D1379" s="200">
        <v>2995588.8782299999</v>
      </c>
      <c r="E1379" s="200">
        <v>3956567.7438600003</v>
      </c>
      <c r="F1379" s="200">
        <v>5563886.81006</v>
      </c>
      <c r="G1379" s="200">
        <v>4796849.2032399997</v>
      </c>
      <c r="H1379" s="200">
        <v>8256707.9000000004</v>
      </c>
      <c r="I1379" s="200">
        <v>26367164.300000001</v>
      </c>
      <c r="J1379" s="200">
        <v>9261360.1999999993</v>
      </c>
      <c r="K1379" s="200">
        <v>-17105804.100000001</v>
      </c>
    </row>
    <row r="1380" spans="1:11">
      <c r="A1380" s="201" t="s">
        <v>1934</v>
      </c>
      <c r="B1380" s="200">
        <v>0</v>
      </c>
      <c r="C1380" s="200">
        <v>0</v>
      </c>
      <c r="D1380" s="200">
        <v>0</v>
      </c>
      <c r="E1380" s="200">
        <v>0</v>
      </c>
      <c r="F1380" s="200">
        <v>17319097.008200001</v>
      </c>
      <c r="G1380" s="200">
        <v>27487828.675010003</v>
      </c>
      <c r="H1380" s="200">
        <v>24467725.800000001</v>
      </c>
      <c r="I1380" s="200">
        <v>35786437.5</v>
      </c>
      <c r="J1380" s="200">
        <v>44615251.100000001</v>
      </c>
      <c r="K1380" s="200">
        <v>8828813.6000000015</v>
      </c>
    </row>
    <row r="1381" spans="1:11">
      <c r="A1381" s="201" t="s">
        <v>1935</v>
      </c>
      <c r="B1381" s="200">
        <v>361835226.79430997</v>
      </c>
      <c r="C1381" s="200">
        <v>668294060.59745991</v>
      </c>
      <c r="D1381" s="200">
        <v>1534277300.15783</v>
      </c>
      <c r="E1381" s="200">
        <v>2794375080.4393802</v>
      </c>
      <c r="F1381" s="200">
        <v>511613709.78871995</v>
      </c>
      <c r="G1381" s="200">
        <v>2118948459.6006</v>
      </c>
      <c r="H1381" s="200">
        <v>2351867909.5999999</v>
      </c>
      <c r="I1381" s="200">
        <v>2519052719.5999999</v>
      </c>
      <c r="J1381" s="200">
        <v>2518960315.6999998</v>
      </c>
      <c r="K1381" s="200">
        <v>-92403.900000095367</v>
      </c>
    </row>
    <row r="1382" spans="1:11">
      <c r="A1382" s="201" t="s">
        <v>1936</v>
      </c>
      <c r="B1382" s="200">
        <v>2007465.7144000002</v>
      </c>
      <c r="C1382" s="200">
        <v>1917910.13378</v>
      </c>
      <c r="D1382" s="200">
        <v>1894033.6266099999</v>
      </c>
      <c r="E1382" s="200">
        <v>2119272.27752</v>
      </c>
      <c r="F1382" s="200">
        <v>2076387.49343</v>
      </c>
      <c r="G1382" s="200">
        <v>4199552.1565100001</v>
      </c>
      <c r="H1382" s="200">
        <v>4137028.7</v>
      </c>
      <c r="I1382" s="200">
        <v>4553575.3</v>
      </c>
      <c r="J1382" s="200">
        <v>4466779.9000000004</v>
      </c>
      <c r="K1382" s="200">
        <v>-86795.399999999441</v>
      </c>
    </row>
    <row r="1383" spans="1:11">
      <c r="A1383" s="201" t="s">
        <v>1937</v>
      </c>
      <c r="B1383" s="200">
        <v>0</v>
      </c>
      <c r="C1383" s="200">
        <v>0</v>
      </c>
      <c r="D1383" s="200">
        <v>9713398.9179999996</v>
      </c>
      <c r="E1383" s="200">
        <v>0</v>
      </c>
      <c r="F1383" s="200">
        <v>25946998.484000001</v>
      </c>
      <c r="G1383" s="200">
        <v>35062568.60362</v>
      </c>
      <c r="H1383" s="200">
        <v>0</v>
      </c>
      <c r="I1383" s="200">
        <v>0</v>
      </c>
      <c r="J1383" s="200">
        <v>0</v>
      </c>
      <c r="K1383" s="200">
        <v>0</v>
      </c>
    </row>
    <row r="1384" spans="1:11">
      <c r="A1384" s="201" t="s">
        <v>1938</v>
      </c>
      <c r="B1384" s="200">
        <v>0</v>
      </c>
      <c r="C1384" s="200">
        <v>0</v>
      </c>
      <c r="D1384" s="200">
        <v>0</v>
      </c>
      <c r="E1384" s="200">
        <v>0</v>
      </c>
      <c r="F1384" s="200">
        <v>0</v>
      </c>
      <c r="G1384" s="200">
        <v>0</v>
      </c>
      <c r="H1384" s="200">
        <v>2635300.1</v>
      </c>
      <c r="I1384" s="200">
        <v>4029984.2</v>
      </c>
      <c r="J1384" s="200">
        <v>2776524.5</v>
      </c>
      <c r="K1384" s="200">
        <v>-1253459.7000000002</v>
      </c>
    </row>
    <row r="1385" spans="1:11">
      <c r="A1385" s="201" t="s">
        <v>1939</v>
      </c>
      <c r="B1385" s="200">
        <v>50673327.586059995</v>
      </c>
      <c r="C1385" s="200">
        <v>36986713.304039069</v>
      </c>
      <c r="D1385" s="200">
        <v>68901544.338640004</v>
      </c>
      <c r="E1385" s="200">
        <v>87232167.021880001</v>
      </c>
      <c r="F1385" s="200">
        <v>73860190.316809997</v>
      </c>
      <c r="G1385" s="200">
        <v>55560714.116260007</v>
      </c>
      <c r="H1385" s="200">
        <v>-6798801.9000000004</v>
      </c>
      <c r="I1385" s="200">
        <v>63971197.299999997</v>
      </c>
      <c r="J1385" s="200">
        <v>64095374.100000001</v>
      </c>
      <c r="K1385" s="200">
        <v>124176.80000000447</v>
      </c>
    </row>
    <row r="1386" spans="1:11">
      <c r="A1386" s="201" t="s">
        <v>1774</v>
      </c>
      <c r="B1386" s="200">
        <v>1929356.8658199999</v>
      </c>
      <c r="C1386" s="200">
        <v>2369045.91</v>
      </c>
      <c r="D1386" s="200">
        <v>2558381.88901</v>
      </c>
      <c r="E1386" s="200">
        <v>2984825.3405599999</v>
      </c>
      <c r="F1386" s="200">
        <v>0</v>
      </c>
      <c r="G1386" s="200">
        <v>0</v>
      </c>
      <c r="H1386" s="200">
        <v>0</v>
      </c>
      <c r="I1386" s="200">
        <v>0</v>
      </c>
      <c r="J1386" s="200">
        <v>0</v>
      </c>
      <c r="K1386" s="200">
        <v>0</v>
      </c>
    </row>
    <row r="1387" spans="1:11">
      <c r="A1387" s="201" t="s">
        <v>1777</v>
      </c>
      <c r="B1387" s="200">
        <v>1411765.3108699999</v>
      </c>
      <c r="C1387" s="200">
        <v>1708795.5559</v>
      </c>
      <c r="D1387" s="200">
        <v>1846408.4925599999</v>
      </c>
      <c r="E1387" s="200">
        <v>1899575.6742</v>
      </c>
      <c r="F1387" s="200">
        <v>0</v>
      </c>
      <c r="G1387" s="200">
        <v>0</v>
      </c>
      <c r="H1387" s="200">
        <v>0</v>
      </c>
      <c r="I1387" s="200">
        <v>0</v>
      </c>
      <c r="J1387" s="200">
        <v>0</v>
      </c>
      <c r="K1387" s="200">
        <v>0</v>
      </c>
    </row>
    <row r="1388" spans="1:11">
      <c r="A1388" s="201" t="s">
        <v>1778</v>
      </c>
      <c r="B1388" s="200">
        <v>578560.18835000007</v>
      </c>
      <c r="C1388" s="200">
        <v>717796.38023000001</v>
      </c>
      <c r="D1388" s="200">
        <v>843330.98650999996</v>
      </c>
      <c r="E1388" s="200">
        <v>885552.63285000005</v>
      </c>
      <c r="F1388" s="200">
        <v>0</v>
      </c>
      <c r="G1388" s="200">
        <v>0</v>
      </c>
      <c r="H1388" s="200">
        <v>0</v>
      </c>
      <c r="I1388" s="200">
        <v>0</v>
      </c>
      <c r="J1388" s="200">
        <v>0</v>
      </c>
      <c r="K1388" s="200">
        <v>0</v>
      </c>
    </row>
    <row r="1389" spans="1:11">
      <c r="A1389" s="201" t="s">
        <v>1940</v>
      </c>
      <c r="B1389" s="200">
        <v>0</v>
      </c>
      <c r="C1389" s="200">
        <v>0</v>
      </c>
      <c r="D1389" s="200">
        <v>0</v>
      </c>
      <c r="E1389" s="200">
        <v>0</v>
      </c>
      <c r="F1389" s="200">
        <v>81700</v>
      </c>
      <c r="G1389" s="200">
        <v>328556.495</v>
      </c>
      <c r="H1389" s="200">
        <v>9500000</v>
      </c>
      <c r="I1389" s="200">
        <v>8315900</v>
      </c>
      <c r="J1389" s="200">
        <v>8315900</v>
      </c>
      <c r="K1389" s="200">
        <v>0</v>
      </c>
    </row>
    <row r="1390" spans="1:11">
      <c r="A1390" s="201" t="s">
        <v>1779</v>
      </c>
      <c r="B1390" s="200">
        <v>908284.56001000002</v>
      </c>
      <c r="C1390" s="200">
        <v>1164547.64249</v>
      </c>
      <c r="D1390" s="200">
        <v>1303269.68912</v>
      </c>
      <c r="E1390" s="200">
        <v>1316939.86641</v>
      </c>
      <c r="F1390" s="200">
        <v>0</v>
      </c>
      <c r="G1390" s="200">
        <v>0</v>
      </c>
      <c r="H1390" s="200">
        <v>0</v>
      </c>
      <c r="I1390" s="200">
        <v>0</v>
      </c>
      <c r="J1390" s="200">
        <v>0</v>
      </c>
      <c r="K1390" s="200">
        <v>0</v>
      </c>
    </row>
    <row r="1391" spans="1:11">
      <c r="A1391" s="201" t="s">
        <v>1788</v>
      </c>
      <c r="B1391" s="200">
        <v>402939.81492000003</v>
      </c>
      <c r="C1391" s="200">
        <v>516586.17924999999</v>
      </c>
      <c r="D1391" s="200">
        <v>554982.13026999997</v>
      </c>
      <c r="E1391" s="200">
        <v>647231.82817999995</v>
      </c>
      <c r="F1391" s="200">
        <v>0</v>
      </c>
      <c r="G1391" s="200">
        <v>0</v>
      </c>
      <c r="H1391" s="200">
        <v>0</v>
      </c>
      <c r="I1391" s="200">
        <v>0</v>
      </c>
      <c r="J1391" s="200">
        <v>0</v>
      </c>
      <c r="K1391" s="200">
        <v>0</v>
      </c>
    </row>
    <row r="1392" spans="1:11">
      <c r="A1392" s="201" t="s">
        <v>1941</v>
      </c>
      <c r="B1392" s="200">
        <v>5853453.2999999998</v>
      </c>
      <c r="C1392" s="200">
        <v>24313795.534000002</v>
      </c>
      <c r="D1392" s="200">
        <v>4367720.9600000009</v>
      </c>
      <c r="E1392" s="200">
        <v>63892896.339000002</v>
      </c>
      <c r="F1392" s="200">
        <v>0</v>
      </c>
      <c r="G1392" s="200">
        <v>0</v>
      </c>
      <c r="H1392" s="200">
        <v>0</v>
      </c>
      <c r="I1392" s="200">
        <v>0</v>
      </c>
      <c r="J1392" s="200">
        <v>0</v>
      </c>
      <c r="K1392" s="200">
        <v>0</v>
      </c>
    </row>
    <row r="1393" spans="1:11">
      <c r="A1393" s="201" t="s">
        <v>1790</v>
      </c>
      <c r="B1393" s="200">
        <v>631509.65078000003</v>
      </c>
      <c r="C1393" s="200">
        <v>712264.86959000002</v>
      </c>
      <c r="D1393" s="200">
        <v>886771.40933000005</v>
      </c>
      <c r="E1393" s="200">
        <v>988725.56237000006</v>
      </c>
      <c r="F1393" s="200">
        <v>0</v>
      </c>
      <c r="G1393" s="200">
        <v>0</v>
      </c>
      <c r="H1393" s="200">
        <v>0</v>
      </c>
      <c r="I1393" s="200">
        <v>0</v>
      </c>
      <c r="J1393" s="200">
        <v>0</v>
      </c>
      <c r="K1393" s="200">
        <v>0</v>
      </c>
    </row>
    <row r="1394" spans="1:11">
      <c r="A1394" s="201" t="s">
        <v>1942</v>
      </c>
      <c r="B1394" s="200">
        <v>0</v>
      </c>
      <c r="C1394" s="200">
        <v>0</v>
      </c>
      <c r="D1394" s="200">
        <v>0</v>
      </c>
      <c r="E1394" s="200">
        <v>0</v>
      </c>
      <c r="F1394" s="200">
        <v>0</v>
      </c>
      <c r="G1394" s="200">
        <v>0</v>
      </c>
      <c r="H1394" s="200">
        <v>1812086.3</v>
      </c>
      <c r="I1394" s="200">
        <v>2043398.9</v>
      </c>
      <c r="J1394" s="200">
        <v>1896128</v>
      </c>
      <c r="K1394" s="200">
        <v>-147270.89999999991</v>
      </c>
    </row>
    <row r="1395" spans="1:11">
      <c r="A1395" s="201" t="s">
        <v>1943</v>
      </c>
      <c r="B1395" s="200">
        <v>0</v>
      </c>
      <c r="C1395" s="200">
        <v>0</v>
      </c>
      <c r="D1395" s="200">
        <v>0</v>
      </c>
      <c r="E1395" s="200">
        <v>0</v>
      </c>
      <c r="F1395" s="200">
        <v>0</v>
      </c>
      <c r="G1395" s="200">
        <v>0</v>
      </c>
      <c r="H1395" s="200">
        <v>935447.9</v>
      </c>
      <c r="I1395" s="200">
        <v>614992.1</v>
      </c>
      <c r="J1395" s="200">
        <v>796063.39999999991</v>
      </c>
      <c r="K1395" s="200">
        <v>181071.29999999993</v>
      </c>
    </row>
    <row r="1396" spans="1:11">
      <c r="A1396" s="201" t="s">
        <v>1792</v>
      </c>
      <c r="B1396" s="200">
        <v>1186645.1340000001</v>
      </c>
      <c r="C1396" s="200">
        <v>1409014.844</v>
      </c>
      <c r="D1396" s="200">
        <v>1640305.5264400002</v>
      </c>
      <c r="E1396" s="200">
        <v>1637142.3016900001</v>
      </c>
      <c r="F1396" s="200">
        <v>0</v>
      </c>
      <c r="G1396" s="200">
        <v>0</v>
      </c>
      <c r="H1396" s="200">
        <v>0</v>
      </c>
      <c r="I1396" s="200">
        <v>0</v>
      </c>
      <c r="J1396" s="200">
        <v>0</v>
      </c>
      <c r="K1396" s="200">
        <v>0</v>
      </c>
    </row>
    <row r="1397" spans="1:11">
      <c r="A1397" s="201" t="s">
        <v>1944</v>
      </c>
      <c r="B1397" s="200">
        <v>0</v>
      </c>
      <c r="C1397" s="200">
        <v>0</v>
      </c>
      <c r="D1397" s="200">
        <v>0</v>
      </c>
      <c r="E1397" s="200">
        <v>0</v>
      </c>
      <c r="F1397" s="200">
        <v>0</v>
      </c>
      <c r="G1397" s="200">
        <v>0</v>
      </c>
      <c r="H1397" s="200">
        <v>704601.2</v>
      </c>
      <c r="I1397" s="200">
        <v>1001278.7</v>
      </c>
      <c r="J1397" s="200">
        <v>900132.9</v>
      </c>
      <c r="K1397" s="200">
        <v>-101145.79999999993</v>
      </c>
    </row>
    <row r="1398" spans="1:11">
      <c r="A1398" s="201" t="s">
        <v>1945</v>
      </c>
      <c r="B1398" s="200">
        <v>0</v>
      </c>
      <c r="C1398" s="200">
        <v>0</v>
      </c>
      <c r="D1398" s="200">
        <v>0</v>
      </c>
      <c r="E1398" s="200">
        <v>0</v>
      </c>
      <c r="F1398" s="200">
        <v>0</v>
      </c>
      <c r="G1398" s="200">
        <v>0</v>
      </c>
      <c r="H1398" s="200">
        <v>1797131.1</v>
      </c>
      <c r="I1398" s="200">
        <v>2632397.1</v>
      </c>
      <c r="J1398" s="200">
        <v>2101477</v>
      </c>
      <c r="K1398" s="200">
        <v>-530920.10000000009</v>
      </c>
    </row>
    <row r="1399" spans="1:11">
      <c r="A1399" s="201" t="s">
        <v>1946</v>
      </c>
      <c r="B1399" s="200">
        <v>0</v>
      </c>
      <c r="C1399" s="200">
        <v>0</v>
      </c>
      <c r="D1399" s="200">
        <v>0</v>
      </c>
      <c r="E1399" s="200">
        <v>0</v>
      </c>
      <c r="F1399" s="200">
        <v>0</v>
      </c>
      <c r="G1399" s="200">
        <v>0</v>
      </c>
      <c r="H1399" s="200">
        <v>2225079.7999999998</v>
      </c>
      <c r="I1399" s="200">
        <v>2848046.9000000004</v>
      </c>
      <c r="J1399" s="200">
        <v>2757657.4</v>
      </c>
      <c r="K1399" s="200">
        <v>-90389.500000000466</v>
      </c>
    </row>
    <row r="1400" spans="1:11">
      <c r="A1400" s="201" t="s">
        <v>1947</v>
      </c>
      <c r="B1400" s="200">
        <v>0</v>
      </c>
      <c r="C1400" s="200">
        <v>0</v>
      </c>
      <c r="D1400" s="200">
        <v>0</v>
      </c>
      <c r="E1400" s="200">
        <v>0</v>
      </c>
      <c r="F1400" s="200">
        <v>0</v>
      </c>
      <c r="G1400" s="200">
        <v>0</v>
      </c>
      <c r="H1400" s="200">
        <v>2041924.7</v>
      </c>
      <c r="I1400" s="200">
        <v>2692837.8000000003</v>
      </c>
      <c r="J1400" s="200">
        <v>2499566.6999999993</v>
      </c>
      <c r="K1400" s="200">
        <v>-193271.10000000102</v>
      </c>
    </row>
    <row r="1401" spans="1:11">
      <c r="A1401" s="201" t="s">
        <v>1948</v>
      </c>
      <c r="B1401" s="200">
        <v>0</v>
      </c>
      <c r="C1401" s="200">
        <v>0</v>
      </c>
      <c r="D1401" s="200">
        <v>0</v>
      </c>
      <c r="E1401" s="200">
        <v>0</v>
      </c>
      <c r="F1401" s="200">
        <v>0</v>
      </c>
      <c r="G1401" s="200">
        <v>0</v>
      </c>
      <c r="H1401" s="200">
        <v>2365619.7999999998</v>
      </c>
      <c r="I1401" s="200">
        <v>2899522.9000000004</v>
      </c>
      <c r="J1401" s="200">
        <v>2710596.0999999996</v>
      </c>
      <c r="K1401" s="200">
        <v>-188926.80000000075</v>
      </c>
    </row>
    <row r="1402" spans="1:11">
      <c r="A1402" s="201" t="s">
        <v>1949</v>
      </c>
      <c r="B1402" s="200">
        <v>0</v>
      </c>
      <c r="C1402" s="200">
        <v>0</v>
      </c>
      <c r="D1402" s="200">
        <v>0</v>
      </c>
      <c r="E1402" s="200">
        <v>0</v>
      </c>
      <c r="F1402" s="200">
        <v>0</v>
      </c>
      <c r="G1402" s="200">
        <v>0</v>
      </c>
      <c r="H1402" s="200">
        <v>2136351.2999999998</v>
      </c>
      <c r="I1402" s="200">
        <v>2747682.3</v>
      </c>
      <c r="J1402" s="200">
        <v>2573410.9000000004</v>
      </c>
      <c r="K1402" s="200">
        <v>-174271.39999999944</v>
      </c>
    </row>
    <row r="1403" spans="1:11">
      <c r="A1403" s="201" t="s">
        <v>1950</v>
      </c>
      <c r="B1403" s="200">
        <v>0</v>
      </c>
      <c r="C1403" s="200">
        <v>0</v>
      </c>
      <c r="D1403" s="200">
        <v>0</v>
      </c>
      <c r="E1403" s="200">
        <v>0</v>
      </c>
      <c r="F1403" s="200">
        <v>0</v>
      </c>
      <c r="G1403" s="200">
        <v>0</v>
      </c>
      <c r="H1403" s="200">
        <v>2432509.5</v>
      </c>
      <c r="I1403" s="200">
        <v>3399888.9</v>
      </c>
      <c r="J1403" s="200">
        <v>3200367.1999999997</v>
      </c>
      <c r="K1403" s="200">
        <v>-199521.70000000019</v>
      </c>
    </row>
    <row r="1404" spans="1:11">
      <c r="A1404" s="201" t="s">
        <v>1951</v>
      </c>
      <c r="B1404" s="200">
        <v>0</v>
      </c>
      <c r="C1404" s="200">
        <v>0</v>
      </c>
      <c r="D1404" s="200">
        <v>0</v>
      </c>
      <c r="E1404" s="200">
        <v>0</v>
      </c>
      <c r="F1404" s="200">
        <v>0</v>
      </c>
      <c r="G1404" s="200">
        <v>0</v>
      </c>
      <c r="H1404" s="200">
        <v>916766.6</v>
      </c>
      <c r="I1404" s="200">
        <v>1151705.7999999998</v>
      </c>
      <c r="J1404" s="200">
        <v>993530.90000000014</v>
      </c>
      <c r="K1404" s="200">
        <v>-158174.89999999967</v>
      </c>
    </row>
    <row r="1405" spans="1:11">
      <c r="A1405" s="201" t="s">
        <v>1952</v>
      </c>
      <c r="B1405" s="200">
        <v>0</v>
      </c>
      <c r="C1405" s="200">
        <v>0</v>
      </c>
      <c r="D1405" s="200">
        <v>0</v>
      </c>
      <c r="E1405" s="200">
        <v>0</v>
      </c>
      <c r="F1405" s="200">
        <v>0</v>
      </c>
      <c r="G1405" s="200">
        <v>0</v>
      </c>
      <c r="H1405" s="200">
        <v>234756.6</v>
      </c>
      <c r="I1405" s="200">
        <v>311471.8</v>
      </c>
      <c r="J1405" s="200">
        <v>286390.39999999997</v>
      </c>
      <c r="K1405" s="200">
        <v>-25081.400000000023</v>
      </c>
    </row>
    <row r="1406" spans="1:11">
      <c r="A1406" s="201" t="s">
        <v>1953</v>
      </c>
      <c r="B1406" s="200">
        <v>1621784.2718900002</v>
      </c>
      <c r="C1406" s="200">
        <v>1994013.1013399998</v>
      </c>
      <c r="D1406" s="200">
        <v>2001533.6056400002</v>
      </c>
      <c r="E1406" s="200">
        <v>1739063.38457</v>
      </c>
      <c r="F1406" s="200">
        <v>2354581.6227399996</v>
      </c>
      <c r="G1406" s="200">
        <v>2857030.0976999998</v>
      </c>
      <c r="H1406" s="200">
        <v>3512393.3</v>
      </c>
      <c r="I1406" s="200">
        <v>8706746.4000000004</v>
      </c>
      <c r="J1406" s="200">
        <v>7885089.3000000007</v>
      </c>
      <c r="K1406" s="200">
        <v>-821657.09999999963</v>
      </c>
    </row>
    <row r="1407" spans="1:11">
      <c r="A1407" s="201" t="s">
        <v>1954</v>
      </c>
      <c r="B1407" s="200">
        <v>6142445.97511</v>
      </c>
      <c r="C1407" s="200">
        <v>7773593.9110300001</v>
      </c>
      <c r="D1407" s="200">
        <v>10379286.96232</v>
      </c>
      <c r="E1407" s="200">
        <v>10181536.986639999</v>
      </c>
      <c r="F1407" s="200">
        <v>0</v>
      </c>
      <c r="G1407" s="200">
        <v>0</v>
      </c>
      <c r="H1407" s="200">
        <v>0</v>
      </c>
      <c r="I1407" s="200">
        <v>0</v>
      </c>
      <c r="J1407" s="200">
        <v>0</v>
      </c>
      <c r="K1407" s="200">
        <v>0</v>
      </c>
    </row>
    <row r="1408" spans="1:11">
      <c r="A1408" s="201" t="s">
        <v>1955</v>
      </c>
      <c r="B1408" s="200">
        <v>915820.0639500001</v>
      </c>
      <c r="C1408" s="200">
        <v>1170399.6580000001</v>
      </c>
      <c r="D1408" s="200">
        <v>1169585.8375799998</v>
      </c>
      <c r="E1408" s="200">
        <v>1186602.1773599999</v>
      </c>
      <c r="F1408" s="200">
        <v>1604107.02297</v>
      </c>
      <c r="G1408" s="200">
        <v>1590498.3543099998</v>
      </c>
      <c r="H1408" s="200">
        <v>2129217.2999999998</v>
      </c>
      <c r="I1408" s="200">
        <v>3407005.2</v>
      </c>
      <c r="J1408" s="200">
        <v>3263335.1</v>
      </c>
      <c r="K1408" s="200">
        <v>-143670.10000000009</v>
      </c>
    </row>
    <row r="1409" spans="1:11">
      <c r="A1409" s="201" t="s">
        <v>1806</v>
      </c>
      <c r="B1409" s="200">
        <v>954032.20905999991</v>
      </c>
      <c r="C1409" s="200">
        <v>1019721.29703</v>
      </c>
      <c r="D1409" s="200">
        <v>1057508.7236599999</v>
      </c>
      <c r="E1409" s="200">
        <v>1128840.561</v>
      </c>
      <c r="F1409" s="200">
        <v>0</v>
      </c>
      <c r="G1409" s="200">
        <v>0</v>
      </c>
      <c r="H1409" s="200">
        <v>0</v>
      </c>
      <c r="I1409" s="200">
        <v>0</v>
      </c>
      <c r="J1409" s="200">
        <v>0</v>
      </c>
      <c r="K1409" s="200">
        <v>0</v>
      </c>
    </row>
    <row r="1410" spans="1:11">
      <c r="A1410" s="201" t="s">
        <v>1956</v>
      </c>
      <c r="B1410" s="200">
        <v>6938720.2968899999</v>
      </c>
      <c r="C1410" s="200">
        <v>0</v>
      </c>
      <c r="D1410" s="200">
        <v>0</v>
      </c>
      <c r="E1410" s="200">
        <v>0</v>
      </c>
      <c r="F1410" s="200">
        <v>0</v>
      </c>
      <c r="G1410" s="200">
        <v>0</v>
      </c>
      <c r="H1410" s="200">
        <v>0</v>
      </c>
      <c r="I1410" s="200">
        <v>0</v>
      </c>
      <c r="J1410" s="200">
        <v>0</v>
      </c>
      <c r="K1410" s="200">
        <v>0</v>
      </c>
    </row>
    <row r="1411" spans="1:11">
      <c r="A1411" s="201" t="s">
        <v>1957</v>
      </c>
      <c r="B1411" s="200">
        <v>3033376.2136999997</v>
      </c>
      <c r="C1411" s="200">
        <v>0</v>
      </c>
      <c r="D1411" s="200">
        <v>0</v>
      </c>
      <c r="E1411" s="200">
        <v>0</v>
      </c>
      <c r="F1411" s="200">
        <v>0</v>
      </c>
      <c r="G1411" s="200">
        <v>0</v>
      </c>
      <c r="H1411" s="200">
        <v>0</v>
      </c>
      <c r="I1411" s="200">
        <v>0</v>
      </c>
      <c r="J1411" s="200">
        <v>0</v>
      </c>
      <c r="K1411" s="200">
        <v>0</v>
      </c>
    </row>
    <row r="1412" spans="1:11">
      <c r="A1412" s="201" t="s">
        <v>1958</v>
      </c>
      <c r="B1412" s="200">
        <v>95960.855879999988</v>
      </c>
      <c r="C1412" s="200">
        <v>0</v>
      </c>
      <c r="D1412" s="200">
        <v>0</v>
      </c>
      <c r="E1412" s="200">
        <v>0</v>
      </c>
      <c r="F1412" s="200">
        <v>0</v>
      </c>
      <c r="G1412" s="200">
        <v>0</v>
      </c>
      <c r="H1412" s="200">
        <v>0</v>
      </c>
      <c r="I1412" s="200">
        <v>0</v>
      </c>
      <c r="J1412" s="200">
        <v>0</v>
      </c>
      <c r="K1412" s="200">
        <v>0</v>
      </c>
    </row>
    <row r="1413" spans="1:11">
      <c r="A1413" s="201" t="s">
        <v>1959</v>
      </c>
      <c r="B1413" s="200">
        <v>226494.08788000001</v>
      </c>
      <c r="C1413" s="200">
        <v>239456.86025999999</v>
      </c>
      <c r="D1413" s="200">
        <v>868188.35590999993</v>
      </c>
      <c r="E1413" s="200">
        <v>900099.99530999991</v>
      </c>
      <c r="F1413" s="200">
        <v>506298.68885999999</v>
      </c>
      <c r="G1413" s="200">
        <v>0</v>
      </c>
      <c r="H1413" s="200">
        <v>0</v>
      </c>
      <c r="I1413" s="200">
        <v>0</v>
      </c>
      <c r="J1413" s="200">
        <v>0</v>
      </c>
      <c r="K1413" s="200">
        <v>0</v>
      </c>
    </row>
    <row r="1414" spans="1:11">
      <c r="A1414" s="201" t="s">
        <v>1960</v>
      </c>
      <c r="B1414" s="200">
        <v>73207200.47428</v>
      </c>
      <c r="C1414" s="200">
        <v>88817630.140450001</v>
      </c>
      <c r="D1414" s="200">
        <v>90762458.6373</v>
      </c>
      <c r="E1414" s="200">
        <v>91058663.503289998</v>
      </c>
      <c r="F1414" s="200">
        <v>11364778.075209999</v>
      </c>
      <c r="G1414" s="200">
        <v>10540950.665110001</v>
      </c>
      <c r="H1414" s="200">
        <v>57271548.299999997</v>
      </c>
      <c r="I1414" s="200">
        <v>61087449.400000006</v>
      </c>
      <c r="J1414" s="200">
        <v>58673296</v>
      </c>
      <c r="K1414" s="200">
        <v>-2414153.400000006</v>
      </c>
    </row>
    <row r="1415" spans="1:11">
      <c r="A1415" s="201" t="s">
        <v>1961</v>
      </c>
      <c r="B1415" s="200">
        <v>1582461.80694</v>
      </c>
      <c r="C1415" s="200">
        <v>1610406.38261</v>
      </c>
      <c r="D1415" s="200">
        <v>1747588.86424</v>
      </c>
      <c r="E1415" s="200">
        <v>1886863.4582700001</v>
      </c>
      <c r="F1415" s="200">
        <v>1854019.11491</v>
      </c>
      <c r="G1415" s="200">
        <v>2579541.18095</v>
      </c>
      <c r="H1415" s="200">
        <v>14009667.9</v>
      </c>
      <c r="I1415" s="200">
        <v>4649832.9000000004</v>
      </c>
      <c r="J1415" s="200">
        <v>4359463.8000000007</v>
      </c>
      <c r="K1415" s="200">
        <v>-290369.09999999963</v>
      </c>
    </row>
    <row r="1416" spans="1:11">
      <c r="A1416" s="201" t="s">
        <v>1962</v>
      </c>
      <c r="B1416" s="200">
        <v>13547203.58484</v>
      </c>
      <c r="C1416" s="200">
        <v>15867235.05635</v>
      </c>
      <c r="D1416" s="200">
        <v>17351502.832830001</v>
      </c>
      <c r="E1416" s="200">
        <v>16424039.586030003</v>
      </c>
      <c r="F1416" s="200">
        <v>25130541.107590001</v>
      </c>
      <c r="G1416" s="200">
        <v>35612213.080651864</v>
      </c>
      <c r="H1416" s="200">
        <v>37542514.399999999</v>
      </c>
      <c r="I1416" s="200">
        <v>48650154.100000001</v>
      </c>
      <c r="J1416" s="200">
        <v>44979451.699999996</v>
      </c>
      <c r="K1416" s="200">
        <v>-3670702.400000006</v>
      </c>
    </row>
    <row r="1417" spans="1:11">
      <c r="A1417" s="201" t="s">
        <v>1963</v>
      </c>
      <c r="B1417" s="200">
        <v>317045.38452999998</v>
      </c>
      <c r="C1417" s="200">
        <v>361889.98645999999</v>
      </c>
      <c r="D1417" s="200">
        <v>435748.63182999997</v>
      </c>
      <c r="E1417" s="200">
        <v>426860.59292000002</v>
      </c>
      <c r="F1417" s="200">
        <v>0</v>
      </c>
      <c r="G1417" s="200">
        <v>0</v>
      </c>
      <c r="H1417" s="200">
        <v>1025091.9</v>
      </c>
      <c r="I1417" s="200">
        <v>1320229.7999999998</v>
      </c>
      <c r="J1417" s="200">
        <v>1093087.5999999999</v>
      </c>
      <c r="K1417" s="200">
        <v>-227142.19999999995</v>
      </c>
    </row>
    <row r="1418" spans="1:11">
      <c r="A1418" s="201" t="s">
        <v>1964</v>
      </c>
      <c r="B1418" s="200">
        <v>221792.19675</v>
      </c>
      <c r="C1418" s="200">
        <v>262026.60312000001</v>
      </c>
      <c r="D1418" s="200">
        <v>322989.49742999999</v>
      </c>
      <c r="E1418" s="200">
        <v>316524.95880000002</v>
      </c>
      <c r="F1418" s="200">
        <v>0</v>
      </c>
      <c r="G1418" s="200">
        <v>0</v>
      </c>
      <c r="H1418" s="200">
        <v>678661</v>
      </c>
      <c r="I1418" s="200">
        <v>876693.6</v>
      </c>
      <c r="J1418" s="200">
        <v>845775.89999999991</v>
      </c>
      <c r="K1418" s="200">
        <v>-30917.70000000007</v>
      </c>
    </row>
    <row r="1419" spans="1:11">
      <c r="A1419" s="201" t="s">
        <v>1965</v>
      </c>
      <c r="B1419" s="200">
        <v>751611.505</v>
      </c>
      <c r="C1419" s="200">
        <v>837787.97900000005</v>
      </c>
      <c r="D1419" s="200">
        <v>948068.16299999994</v>
      </c>
      <c r="E1419" s="200">
        <v>904037.11600000004</v>
      </c>
      <c r="F1419" s="200">
        <v>0</v>
      </c>
      <c r="G1419" s="200">
        <v>0</v>
      </c>
      <c r="H1419" s="200">
        <v>2131660.7000000002</v>
      </c>
      <c r="I1419" s="200">
        <v>2722724.6999999997</v>
      </c>
      <c r="J1419" s="200">
        <v>2605124</v>
      </c>
      <c r="K1419" s="200">
        <v>-117600.69999999972</v>
      </c>
    </row>
    <row r="1420" spans="1:11">
      <c r="A1420" s="201" t="s">
        <v>1966</v>
      </c>
      <c r="B1420" s="200">
        <v>848149.02639999997</v>
      </c>
      <c r="C1420" s="200">
        <v>969835.67773999996</v>
      </c>
      <c r="D1420" s="200">
        <v>1069571.90014</v>
      </c>
      <c r="E1420" s="200">
        <v>1096970.9702300001</v>
      </c>
      <c r="F1420" s="200">
        <v>0</v>
      </c>
      <c r="G1420" s="200">
        <v>0</v>
      </c>
      <c r="H1420" s="200">
        <v>2670247.4</v>
      </c>
      <c r="I1420" s="200">
        <v>3335298.8</v>
      </c>
      <c r="J1420" s="200">
        <v>2858367.9000000004</v>
      </c>
      <c r="K1420" s="200">
        <v>-476930.89999999944</v>
      </c>
    </row>
    <row r="1421" spans="1:11">
      <c r="A1421" s="201" t="s">
        <v>1967</v>
      </c>
      <c r="B1421" s="200">
        <v>433827.99247000006</v>
      </c>
      <c r="C1421" s="200">
        <v>491386.41476000001</v>
      </c>
      <c r="D1421" s="200">
        <v>557968.9574500001</v>
      </c>
      <c r="E1421" s="200">
        <v>545746.11335</v>
      </c>
      <c r="F1421" s="200">
        <v>0</v>
      </c>
      <c r="G1421" s="200">
        <v>0</v>
      </c>
      <c r="H1421" s="200">
        <v>1211912.5</v>
      </c>
      <c r="I1421" s="200">
        <v>1529599.7</v>
      </c>
      <c r="J1421" s="200">
        <v>1413639.4</v>
      </c>
      <c r="K1421" s="200">
        <v>-115960.30000000005</v>
      </c>
    </row>
    <row r="1422" spans="1:11">
      <c r="A1422" s="201" t="s">
        <v>1968</v>
      </c>
      <c r="B1422" s="200">
        <v>636569.97796000005</v>
      </c>
      <c r="C1422" s="200">
        <v>719111.26394000009</v>
      </c>
      <c r="D1422" s="200">
        <v>847858.05099000002</v>
      </c>
      <c r="E1422" s="200">
        <v>903856.12508000003</v>
      </c>
      <c r="F1422" s="200">
        <v>0</v>
      </c>
      <c r="G1422" s="200">
        <v>0</v>
      </c>
      <c r="H1422" s="200">
        <v>1848864.8</v>
      </c>
      <c r="I1422" s="200">
        <v>2163256.4</v>
      </c>
      <c r="J1422" s="200">
        <v>2137450.5</v>
      </c>
      <c r="K1422" s="200">
        <v>-25805.899999999907</v>
      </c>
    </row>
    <row r="1423" spans="1:11">
      <c r="A1423" s="201" t="s">
        <v>1969</v>
      </c>
      <c r="B1423" s="200">
        <v>843829.20709000004</v>
      </c>
      <c r="C1423" s="200">
        <v>971404.12609999999</v>
      </c>
      <c r="D1423" s="200">
        <v>1275388.9701800002</v>
      </c>
      <c r="E1423" s="200">
        <v>1244064.41515</v>
      </c>
      <c r="F1423" s="200">
        <v>0</v>
      </c>
      <c r="G1423" s="200">
        <v>0</v>
      </c>
      <c r="H1423" s="200">
        <v>2459719.7000000002</v>
      </c>
      <c r="I1423" s="200">
        <v>3091394.3</v>
      </c>
      <c r="J1423" s="200">
        <v>2950903.4</v>
      </c>
      <c r="K1423" s="200">
        <v>-140490.89999999991</v>
      </c>
    </row>
    <row r="1424" spans="1:11">
      <c r="A1424" s="201" t="s">
        <v>1970</v>
      </c>
      <c r="B1424" s="200">
        <v>644229.80622000003</v>
      </c>
      <c r="C1424" s="200">
        <v>746936.04726999998</v>
      </c>
      <c r="D1424" s="200">
        <v>863752.67082</v>
      </c>
      <c r="E1424" s="200">
        <v>892798.47671000008</v>
      </c>
      <c r="F1424" s="200">
        <v>0</v>
      </c>
      <c r="G1424" s="200">
        <v>0</v>
      </c>
      <c r="H1424" s="200">
        <v>1914584</v>
      </c>
      <c r="I1424" s="200">
        <v>2604313.1</v>
      </c>
      <c r="J1424" s="200">
        <v>2225746.5</v>
      </c>
      <c r="K1424" s="200">
        <v>-378566.60000000009</v>
      </c>
    </row>
    <row r="1425" spans="1:11">
      <c r="A1425" s="201" t="s">
        <v>1971</v>
      </c>
      <c r="B1425" s="200">
        <v>506733.66966000001</v>
      </c>
      <c r="C1425" s="200">
        <v>594859.11664999998</v>
      </c>
      <c r="D1425" s="200">
        <v>737229.40471999999</v>
      </c>
      <c r="E1425" s="200">
        <v>765087.69539999997</v>
      </c>
      <c r="F1425" s="200">
        <v>0</v>
      </c>
      <c r="G1425" s="200">
        <v>0</v>
      </c>
      <c r="H1425" s="200">
        <v>1911964.6</v>
      </c>
      <c r="I1425" s="200">
        <v>2237842.6</v>
      </c>
      <c r="J1425" s="200">
        <v>1995243.5</v>
      </c>
      <c r="K1425" s="200">
        <v>-242599.10000000009</v>
      </c>
    </row>
    <row r="1426" spans="1:11">
      <c r="A1426" s="201" t="s">
        <v>1972</v>
      </c>
      <c r="B1426" s="200">
        <v>524758.94544000004</v>
      </c>
      <c r="C1426" s="200">
        <v>577029.94382000004</v>
      </c>
      <c r="D1426" s="200">
        <v>646818.19591000001</v>
      </c>
      <c r="E1426" s="200">
        <v>716289.39879999997</v>
      </c>
      <c r="F1426" s="200">
        <v>392263.29230999999</v>
      </c>
      <c r="G1426" s="200">
        <v>0</v>
      </c>
      <c r="H1426" s="200">
        <v>0</v>
      </c>
      <c r="I1426" s="200">
        <v>0</v>
      </c>
      <c r="J1426" s="200">
        <v>0</v>
      </c>
      <c r="K1426" s="200">
        <v>0</v>
      </c>
    </row>
    <row r="1427" spans="1:11">
      <c r="A1427" s="201" t="s">
        <v>1973</v>
      </c>
      <c r="B1427" s="200">
        <v>16852567.603999998</v>
      </c>
      <c r="C1427" s="200">
        <v>0</v>
      </c>
      <c r="D1427" s="200">
        <v>0</v>
      </c>
      <c r="E1427" s="200">
        <v>23576676.938990001</v>
      </c>
      <c r="F1427" s="200">
        <v>0</v>
      </c>
      <c r="G1427" s="200">
        <v>0</v>
      </c>
      <c r="H1427" s="200">
        <v>4054500</v>
      </c>
      <c r="I1427" s="200">
        <v>12120000</v>
      </c>
      <c r="J1427" s="200">
        <v>9477200</v>
      </c>
      <c r="K1427" s="200">
        <v>-2642800</v>
      </c>
    </row>
    <row r="1428" spans="1:11">
      <c r="A1428" s="201" t="s">
        <v>1974</v>
      </c>
      <c r="B1428" s="200">
        <v>270383.6789</v>
      </c>
      <c r="C1428" s="200">
        <v>0</v>
      </c>
      <c r="D1428" s="200">
        <v>0</v>
      </c>
      <c r="E1428" s="200">
        <v>0</v>
      </c>
      <c r="F1428" s="200">
        <v>0</v>
      </c>
      <c r="G1428" s="200">
        <v>0</v>
      </c>
      <c r="H1428" s="200">
        <v>0</v>
      </c>
      <c r="I1428" s="200">
        <v>0</v>
      </c>
      <c r="J1428" s="200">
        <v>0</v>
      </c>
      <c r="K1428" s="200">
        <v>0</v>
      </c>
    </row>
    <row r="1429" spans="1:11">
      <c r="A1429" s="201" t="s">
        <v>1975</v>
      </c>
      <c r="B1429" s="200">
        <v>3924447.7388200001</v>
      </c>
      <c r="C1429" s="200">
        <v>0</v>
      </c>
      <c r="D1429" s="200">
        <v>0</v>
      </c>
      <c r="E1429" s="200">
        <v>0</v>
      </c>
      <c r="F1429" s="200">
        <v>0</v>
      </c>
      <c r="G1429" s="200">
        <v>0</v>
      </c>
      <c r="H1429" s="200">
        <v>0</v>
      </c>
      <c r="I1429" s="200">
        <v>0</v>
      </c>
      <c r="J1429" s="200">
        <v>0</v>
      </c>
      <c r="K1429" s="200">
        <v>0</v>
      </c>
    </row>
    <row r="1430" spans="1:11">
      <c r="A1430" s="201" t="s">
        <v>1976</v>
      </c>
      <c r="B1430" s="200">
        <v>313772.55556999997</v>
      </c>
      <c r="C1430" s="200">
        <v>2320817.0942699998</v>
      </c>
      <c r="D1430" s="200">
        <v>808883.94994000008</v>
      </c>
      <c r="E1430" s="200">
        <v>2380363.3390300004</v>
      </c>
      <c r="F1430" s="200">
        <v>883476.72797000001</v>
      </c>
      <c r="G1430" s="200">
        <v>1080851.29055</v>
      </c>
      <c r="H1430" s="200">
        <v>3846341.1</v>
      </c>
      <c r="I1430" s="200">
        <v>14626335.899999999</v>
      </c>
      <c r="J1430" s="200">
        <v>9006211.9999999981</v>
      </c>
      <c r="K1430" s="200">
        <v>-5620123.9000000004</v>
      </c>
    </row>
    <row r="1431" spans="1:11">
      <c r="A1431" s="201" t="s">
        <v>1977</v>
      </c>
      <c r="B1431" s="200">
        <v>0</v>
      </c>
      <c r="C1431" s="200">
        <v>29456310.967</v>
      </c>
      <c r="D1431" s="200">
        <v>0</v>
      </c>
      <c r="E1431" s="200">
        <v>0</v>
      </c>
      <c r="F1431" s="200">
        <v>0</v>
      </c>
      <c r="G1431" s="200">
        <v>0</v>
      </c>
      <c r="H1431" s="200">
        <v>19825311.899999999</v>
      </c>
      <c r="I1431" s="200">
        <v>13816700</v>
      </c>
      <c r="J1431" s="200">
        <v>13816700</v>
      </c>
      <c r="K1431" s="200">
        <v>0</v>
      </c>
    </row>
    <row r="1432" spans="1:11">
      <c r="A1432" s="201" t="s">
        <v>1978</v>
      </c>
      <c r="B1432" s="200">
        <v>0</v>
      </c>
      <c r="C1432" s="200">
        <v>0</v>
      </c>
      <c r="D1432" s="200">
        <v>0</v>
      </c>
      <c r="E1432" s="200">
        <v>0</v>
      </c>
      <c r="F1432" s="200">
        <v>0</v>
      </c>
      <c r="G1432" s="200">
        <v>0</v>
      </c>
      <c r="H1432" s="200">
        <v>21193642.699999999</v>
      </c>
      <c r="I1432" s="200">
        <v>11990300</v>
      </c>
      <c r="J1432" s="200">
        <v>11990300</v>
      </c>
      <c r="K1432" s="200">
        <v>0</v>
      </c>
    </row>
    <row r="1433" spans="1:11">
      <c r="A1433" s="201" t="s">
        <v>1979</v>
      </c>
      <c r="B1433" s="200">
        <v>0</v>
      </c>
      <c r="C1433" s="200">
        <v>0</v>
      </c>
      <c r="D1433" s="200">
        <v>0</v>
      </c>
      <c r="E1433" s="200">
        <v>0</v>
      </c>
      <c r="F1433" s="200">
        <v>0</v>
      </c>
      <c r="G1433" s="200">
        <v>0</v>
      </c>
      <c r="H1433" s="200">
        <v>1380000</v>
      </c>
      <c r="I1433" s="200">
        <v>1380000</v>
      </c>
      <c r="J1433" s="200">
        <v>1380000</v>
      </c>
      <c r="K1433" s="200">
        <v>0</v>
      </c>
    </row>
    <row r="1434" spans="1:11">
      <c r="A1434" s="201" t="s">
        <v>1980</v>
      </c>
      <c r="B1434" s="200">
        <v>0</v>
      </c>
      <c r="C1434" s="200">
        <v>1733478.2412100001</v>
      </c>
      <c r="D1434" s="200">
        <v>3474334.4410600001</v>
      </c>
      <c r="E1434" s="200">
        <v>2548359.4049</v>
      </c>
      <c r="F1434" s="200">
        <v>3459259.3687</v>
      </c>
      <c r="G1434" s="200">
        <v>4332640.9994700002</v>
      </c>
      <c r="H1434" s="200">
        <v>8634823.9000000004</v>
      </c>
      <c r="I1434" s="200">
        <v>9701802.0999999996</v>
      </c>
      <c r="J1434" s="200">
        <v>8509162.8000000007</v>
      </c>
      <c r="K1434" s="200">
        <v>-1192639.2999999989</v>
      </c>
    </row>
    <row r="1435" spans="1:11">
      <c r="A1435" s="201" t="s">
        <v>1981</v>
      </c>
      <c r="B1435" s="200">
        <v>0</v>
      </c>
      <c r="C1435" s="200">
        <v>0</v>
      </c>
      <c r="D1435" s="200">
        <v>340292.31829000002</v>
      </c>
      <c r="E1435" s="200">
        <v>363091.74426999997</v>
      </c>
      <c r="F1435" s="200">
        <v>385830.375</v>
      </c>
      <c r="G1435" s="200">
        <v>635805.96039000002</v>
      </c>
      <c r="H1435" s="200">
        <v>913041</v>
      </c>
      <c r="I1435" s="200">
        <v>1211968.8999999999</v>
      </c>
      <c r="J1435" s="200">
        <v>1176925.5000000002</v>
      </c>
      <c r="K1435" s="200">
        <v>-35043.399999999674</v>
      </c>
    </row>
    <row r="1436" spans="1:11">
      <c r="A1436" s="201" t="s">
        <v>1982</v>
      </c>
      <c r="B1436" s="200">
        <v>0</v>
      </c>
      <c r="C1436" s="200">
        <v>0</v>
      </c>
      <c r="D1436" s="200">
        <v>246379.50438</v>
      </c>
      <c r="E1436" s="200">
        <v>396240.24395999999</v>
      </c>
      <c r="F1436" s="200">
        <v>340828.28098000004</v>
      </c>
      <c r="G1436" s="200">
        <v>499270.29757</v>
      </c>
      <c r="H1436" s="200">
        <v>789085.7</v>
      </c>
      <c r="I1436" s="200">
        <v>1137725.1000000001</v>
      </c>
      <c r="J1436" s="200">
        <v>1192845.7</v>
      </c>
      <c r="K1436" s="200">
        <v>55120.59999999986</v>
      </c>
    </row>
    <row r="1437" spans="1:11">
      <c r="A1437" s="201" t="s">
        <v>1983</v>
      </c>
      <c r="B1437" s="200">
        <v>0</v>
      </c>
      <c r="C1437" s="200">
        <v>0</v>
      </c>
      <c r="D1437" s="200">
        <v>150743.96944999998</v>
      </c>
      <c r="E1437" s="200">
        <v>267231.59343000001</v>
      </c>
      <c r="F1437" s="200">
        <v>305060.41217000003</v>
      </c>
      <c r="G1437" s="200">
        <v>275919.45105999999</v>
      </c>
      <c r="H1437" s="200">
        <v>20724.8</v>
      </c>
      <c r="I1437" s="200">
        <v>0</v>
      </c>
      <c r="J1437" s="200">
        <v>0</v>
      </c>
      <c r="K1437" s="200">
        <v>0</v>
      </c>
    </row>
    <row r="1438" spans="1:11">
      <c r="A1438" s="201" t="s">
        <v>1984</v>
      </c>
      <c r="B1438" s="200">
        <v>0</v>
      </c>
      <c r="C1438" s="200">
        <v>0</v>
      </c>
      <c r="D1438" s="200">
        <v>0</v>
      </c>
      <c r="E1438" s="200">
        <v>0</v>
      </c>
      <c r="F1438" s="200">
        <v>0</v>
      </c>
      <c r="G1438" s="200">
        <v>0</v>
      </c>
      <c r="H1438" s="200">
        <v>1161497.7</v>
      </c>
      <c r="I1438" s="200">
        <v>0</v>
      </c>
      <c r="J1438" s="200">
        <v>0</v>
      </c>
      <c r="K1438" s="200">
        <v>0</v>
      </c>
    </row>
    <row r="1439" spans="1:11">
      <c r="A1439" s="201" t="s">
        <v>1985</v>
      </c>
      <c r="B1439" s="200">
        <v>0</v>
      </c>
      <c r="C1439" s="200">
        <v>0</v>
      </c>
      <c r="D1439" s="200">
        <v>0</v>
      </c>
      <c r="E1439" s="200">
        <v>0</v>
      </c>
      <c r="F1439" s="200">
        <v>0</v>
      </c>
      <c r="G1439" s="200">
        <v>0</v>
      </c>
      <c r="H1439" s="200">
        <v>1388728</v>
      </c>
      <c r="I1439" s="200">
        <v>3023551.6999999997</v>
      </c>
      <c r="J1439" s="200">
        <v>2820028.9000000004</v>
      </c>
      <c r="K1439" s="200">
        <v>-203522.79999999935</v>
      </c>
    </row>
    <row r="1440" spans="1:11">
      <c r="A1440" s="201" t="s">
        <v>1986</v>
      </c>
      <c r="B1440" s="200">
        <v>0</v>
      </c>
      <c r="C1440" s="200">
        <v>0</v>
      </c>
      <c r="D1440" s="200">
        <v>0</v>
      </c>
      <c r="E1440" s="200">
        <v>0</v>
      </c>
      <c r="F1440" s="200">
        <v>0</v>
      </c>
      <c r="G1440" s="200">
        <v>0</v>
      </c>
      <c r="H1440" s="200">
        <v>1199824.3999999999</v>
      </c>
      <c r="I1440" s="200">
        <v>2629101.3000000003</v>
      </c>
      <c r="J1440" s="200">
        <v>2545343.1999999997</v>
      </c>
      <c r="K1440" s="200">
        <v>-83758.100000000559</v>
      </c>
    </row>
    <row r="1441" spans="1:11">
      <c r="A1441" s="201" t="s">
        <v>1987</v>
      </c>
      <c r="B1441" s="200">
        <v>0</v>
      </c>
      <c r="C1441" s="200">
        <v>0</v>
      </c>
      <c r="D1441" s="200">
        <v>0</v>
      </c>
      <c r="E1441" s="200">
        <v>0</v>
      </c>
      <c r="F1441" s="200">
        <v>0</v>
      </c>
      <c r="G1441" s="200">
        <v>0</v>
      </c>
      <c r="H1441" s="200">
        <v>465462.6</v>
      </c>
      <c r="I1441" s="200">
        <v>830499.9</v>
      </c>
      <c r="J1441" s="200">
        <v>761760.99999999988</v>
      </c>
      <c r="K1441" s="200">
        <v>-68738.90000000014</v>
      </c>
    </row>
    <row r="1442" spans="1:11">
      <c r="A1442" s="201" t="s">
        <v>1988</v>
      </c>
      <c r="B1442" s="200">
        <v>0</v>
      </c>
      <c r="C1442" s="200">
        <v>0</v>
      </c>
      <c r="D1442" s="200">
        <v>0</v>
      </c>
      <c r="E1442" s="200">
        <v>0</v>
      </c>
      <c r="F1442" s="200">
        <v>0</v>
      </c>
      <c r="G1442" s="200">
        <v>0</v>
      </c>
      <c r="H1442" s="200">
        <v>620248</v>
      </c>
      <c r="I1442" s="200">
        <v>1030441.2</v>
      </c>
      <c r="J1442" s="200">
        <v>994398.99999999988</v>
      </c>
      <c r="K1442" s="200">
        <v>-36042.20000000007</v>
      </c>
    </row>
    <row r="1443" spans="1:11">
      <c r="A1443" s="201" t="s">
        <v>1989</v>
      </c>
      <c r="B1443" s="200">
        <v>0</v>
      </c>
      <c r="C1443" s="200">
        <v>0</v>
      </c>
      <c r="D1443" s="200">
        <v>0</v>
      </c>
      <c r="E1443" s="200">
        <v>0</v>
      </c>
      <c r="F1443" s="200">
        <v>0</v>
      </c>
      <c r="G1443" s="200">
        <v>0</v>
      </c>
      <c r="H1443" s="200">
        <v>896732.6</v>
      </c>
      <c r="I1443" s="200">
        <v>1821892.5999999999</v>
      </c>
      <c r="J1443" s="200">
        <v>1396017</v>
      </c>
      <c r="K1443" s="200">
        <v>-425875.59999999986</v>
      </c>
    </row>
    <row r="1444" spans="1:11">
      <c r="A1444" s="201" t="s">
        <v>1990</v>
      </c>
      <c r="B1444" s="200">
        <v>0</v>
      </c>
      <c r="C1444" s="200">
        <v>0</v>
      </c>
      <c r="D1444" s="200">
        <v>0</v>
      </c>
      <c r="E1444" s="200">
        <v>0</v>
      </c>
      <c r="F1444" s="200">
        <v>0</v>
      </c>
      <c r="G1444" s="200">
        <v>0</v>
      </c>
      <c r="H1444" s="200">
        <v>1139016.5</v>
      </c>
      <c r="I1444" s="200">
        <v>2132195.2999999998</v>
      </c>
      <c r="J1444" s="200">
        <v>2147127.9</v>
      </c>
      <c r="K1444" s="200">
        <v>14932.600000000093</v>
      </c>
    </row>
    <row r="1445" spans="1:11">
      <c r="A1445" s="201" t="s">
        <v>1991</v>
      </c>
      <c r="B1445" s="200">
        <v>0</v>
      </c>
      <c r="C1445" s="200">
        <v>0</v>
      </c>
      <c r="D1445" s="200">
        <v>0</v>
      </c>
      <c r="E1445" s="200">
        <v>0</v>
      </c>
      <c r="F1445" s="200">
        <v>0</v>
      </c>
      <c r="G1445" s="200">
        <v>0</v>
      </c>
      <c r="H1445" s="200">
        <v>1115739.2</v>
      </c>
      <c r="I1445" s="200">
        <v>2112126.4</v>
      </c>
      <c r="J1445" s="200">
        <v>2198324.7999999998</v>
      </c>
      <c r="K1445" s="200">
        <v>86198.399999999907</v>
      </c>
    </row>
    <row r="1446" spans="1:11">
      <c r="A1446" s="201" t="s">
        <v>1992</v>
      </c>
      <c r="B1446" s="200">
        <v>0</v>
      </c>
      <c r="C1446" s="200">
        <v>0</v>
      </c>
      <c r="D1446" s="200">
        <v>0</v>
      </c>
      <c r="E1446" s="200">
        <v>0</v>
      </c>
      <c r="F1446" s="200">
        <v>0</v>
      </c>
      <c r="G1446" s="200">
        <v>0</v>
      </c>
      <c r="H1446" s="200">
        <v>1193282.3999999999</v>
      </c>
      <c r="I1446" s="200">
        <v>2093075.8</v>
      </c>
      <c r="J1446" s="200">
        <v>1986187.0999999999</v>
      </c>
      <c r="K1446" s="200">
        <v>-106888.70000000019</v>
      </c>
    </row>
    <row r="1447" spans="1:11">
      <c r="A1447" s="201" t="s">
        <v>1993</v>
      </c>
      <c r="B1447" s="200">
        <v>0</v>
      </c>
      <c r="C1447" s="200">
        <v>0</v>
      </c>
      <c r="D1447" s="200">
        <v>0</v>
      </c>
      <c r="E1447" s="200">
        <v>0</v>
      </c>
      <c r="F1447" s="200">
        <v>0</v>
      </c>
      <c r="G1447" s="200">
        <v>0</v>
      </c>
      <c r="H1447" s="200">
        <v>1300446.6000000001</v>
      </c>
      <c r="I1447" s="200">
        <v>2885752.1</v>
      </c>
      <c r="J1447" s="200">
        <v>2847687.4</v>
      </c>
      <c r="K1447" s="200">
        <v>-38064.700000000186</v>
      </c>
    </row>
    <row r="1448" spans="1:11">
      <c r="A1448" s="201" t="s">
        <v>1994</v>
      </c>
      <c r="B1448" s="200">
        <v>0</v>
      </c>
      <c r="C1448" s="200">
        <v>0</v>
      </c>
      <c r="D1448" s="200">
        <v>0</v>
      </c>
      <c r="E1448" s="200">
        <v>0</v>
      </c>
      <c r="F1448" s="200">
        <v>636702.31945000007</v>
      </c>
      <c r="G1448" s="200">
        <v>1597321.58772</v>
      </c>
      <c r="H1448" s="200">
        <v>2182279.7999999998</v>
      </c>
      <c r="I1448" s="200">
        <v>2664569.6</v>
      </c>
      <c r="J1448" s="200">
        <v>2611778.1999999997</v>
      </c>
      <c r="K1448" s="200">
        <v>-52791.400000000373</v>
      </c>
    </row>
    <row r="1449" spans="1:11">
      <c r="A1449" s="201" t="s">
        <v>1995</v>
      </c>
      <c r="B1449" s="200">
        <v>0</v>
      </c>
      <c r="C1449" s="200">
        <v>0</v>
      </c>
      <c r="D1449" s="200">
        <v>0</v>
      </c>
      <c r="E1449" s="200">
        <v>0</v>
      </c>
      <c r="F1449" s="200">
        <v>0</v>
      </c>
      <c r="G1449" s="200">
        <v>5429536.4164199997</v>
      </c>
      <c r="H1449" s="200">
        <v>60315915.5</v>
      </c>
      <c r="I1449" s="200">
        <v>50040768</v>
      </c>
      <c r="J1449" s="200">
        <v>48212724.399999999</v>
      </c>
      <c r="K1449" s="200">
        <v>-1828043.6000000015</v>
      </c>
    </row>
    <row r="1450" spans="1:11">
      <c r="A1450" s="201" t="s">
        <v>1996</v>
      </c>
      <c r="B1450" s="200">
        <v>0</v>
      </c>
      <c r="C1450" s="200">
        <v>0</v>
      </c>
      <c r="D1450" s="200">
        <v>0</v>
      </c>
      <c r="E1450" s="200">
        <v>0</v>
      </c>
      <c r="F1450" s="200">
        <v>0</v>
      </c>
      <c r="G1450" s="200">
        <v>0</v>
      </c>
      <c r="H1450" s="200">
        <v>1054652</v>
      </c>
      <c r="I1450" s="200">
        <v>1042137</v>
      </c>
      <c r="J1450" s="200">
        <v>1237794.6000000001</v>
      </c>
      <c r="K1450" s="200">
        <v>195657.60000000009</v>
      </c>
    </row>
    <row r="1451" spans="1:11">
      <c r="A1451" s="201" t="s">
        <v>1997</v>
      </c>
      <c r="B1451" s="200">
        <v>0</v>
      </c>
      <c r="C1451" s="200">
        <v>0</v>
      </c>
      <c r="D1451" s="200">
        <v>0</v>
      </c>
      <c r="E1451" s="200">
        <v>0</v>
      </c>
      <c r="F1451" s="200">
        <v>0</v>
      </c>
      <c r="G1451" s="200">
        <v>0</v>
      </c>
      <c r="H1451" s="200">
        <v>1921298.3</v>
      </c>
      <c r="I1451" s="200">
        <v>1707817.5</v>
      </c>
      <c r="J1451" s="200">
        <v>1944780.8</v>
      </c>
      <c r="K1451" s="200">
        <v>236963.30000000005</v>
      </c>
    </row>
    <row r="1452" spans="1:11">
      <c r="A1452" s="201" t="s">
        <v>1998</v>
      </c>
      <c r="B1452" s="200">
        <v>0</v>
      </c>
      <c r="C1452" s="200">
        <v>0</v>
      </c>
      <c r="D1452" s="200">
        <v>0</v>
      </c>
      <c r="E1452" s="200">
        <v>0</v>
      </c>
      <c r="F1452" s="200">
        <v>0</v>
      </c>
      <c r="G1452" s="200">
        <v>0</v>
      </c>
      <c r="H1452" s="200">
        <v>1653557</v>
      </c>
      <c r="I1452" s="200">
        <v>1263090.6000000001</v>
      </c>
      <c r="J1452" s="200">
        <v>1752924.5</v>
      </c>
      <c r="K1452" s="200">
        <v>489833.89999999991</v>
      </c>
    </row>
    <row r="1453" spans="1:11">
      <c r="A1453" s="201" t="s">
        <v>1999</v>
      </c>
      <c r="B1453" s="200">
        <v>0</v>
      </c>
      <c r="C1453" s="200">
        <v>0</v>
      </c>
      <c r="D1453" s="200">
        <v>0</v>
      </c>
      <c r="E1453" s="200">
        <v>0</v>
      </c>
      <c r="F1453" s="200">
        <v>0</v>
      </c>
      <c r="G1453" s="200">
        <v>0</v>
      </c>
      <c r="H1453" s="200">
        <v>1845359.3</v>
      </c>
      <c r="I1453" s="200">
        <v>2122344</v>
      </c>
      <c r="J1453" s="200">
        <v>2169901.4</v>
      </c>
      <c r="K1453" s="200">
        <v>47557.399999999907</v>
      </c>
    </row>
    <row r="1454" spans="1:11">
      <c r="A1454" s="201" t="s">
        <v>2000</v>
      </c>
      <c r="B1454" s="200">
        <v>0</v>
      </c>
      <c r="C1454" s="200">
        <v>0</v>
      </c>
      <c r="D1454" s="200">
        <v>0</v>
      </c>
      <c r="E1454" s="200">
        <v>0</v>
      </c>
      <c r="F1454" s="200">
        <v>0</v>
      </c>
      <c r="G1454" s="200">
        <v>0</v>
      </c>
      <c r="H1454" s="200">
        <v>1895733.8</v>
      </c>
      <c r="I1454" s="200">
        <v>2148219</v>
      </c>
      <c r="J1454" s="200">
        <v>1722278.7000000002</v>
      </c>
      <c r="K1454" s="200">
        <v>-425940.29999999981</v>
      </c>
    </row>
    <row r="1455" spans="1:11">
      <c r="A1455" s="201" t="s">
        <v>2001</v>
      </c>
      <c r="B1455" s="200">
        <v>0</v>
      </c>
      <c r="C1455" s="200">
        <v>0</v>
      </c>
      <c r="D1455" s="200">
        <v>0</v>
      </c>
      <c r="E1455" s="200">
        <v>0</v>
      </c>
      <c r="F1455" s="200">
        <v>0</v>
      </c>
      <c r="G1455" s="200">
        <v>0</v>
      </c>
      <c r="H1455" s="200">
        <v>2188409.2999999998</v>
      </c>
      <c r="I1455" s="200">
        <v>3282389.3</v>
      </c>
      <c r="J1455" s="200">
        <v>2398337.0999999996</v>
      </c>
      <c r="K1455" s="200">
        <v>-884052.20000000019</v>
      </c>
    </row>
    <row r="1456" spans="1:11">
      <c r="A1456" s="201" t="s">
        <v>2002</v>
      </c>
      <c r="B1456" s="200">
        <v>0</v>
      </c>
      <c r="C1456" s="200">
        <v>0</v>
      </c>
      <c r="D1456" s="200">
        <v>0</v>
      </c>
      <c r="E1456" s="200">
        <v>0</v>
      </c>
      <c r="F1456" s="200">
        <v>0</v>
      </c>
      <c r="G1456" s="200">
        <v>0</v>
      </c>
      <c r="H1456" s="200">
        <v>3794345.3</v>
      </c>
      <c r="I1456" s="200">
        <v>2580417.4</v>
      </c>
      <c r="J1456" s="200">
        <v>2301855</v>
      </c>
      <c r="K1456" s="200">
        <v>-278562.39999999991</v>
      </c>
    </row>
    <row r="1457" spans="1:11">
      <c r="A1457" s="201" t="s">
        <v>2003</v>
      </c>
      <c r="B1457" s="200">
        <v>0</v>
      </c>
      <c r="C1457" s="200">
        <v>0</v>
      </c>
      <c r="D1457" s="200">
        <v>0</v>
      </c>
      <c r="E1457" s="200">
        <v>0</v>
      </c>
      <c r="F1457" s="200">
        <v>0</v>
      </c>
      <c r="G1457" s="200">
        <v>0</v>
      </c>
      <c r="H1457" s="200">
        <v>1241204</v>
      </c>
      <c r="I1457" s="200">
        <v>984199.5</v>
      </c>
      <c r="J1457" s="200">
        <v>1032938.2</v>
      </c>
      <c r="K1457" s="200">
        <v>48738.699999999953</v>
      </c>
    </row>
    <row r="1458" spans="1:11">
      <c r="A1458" s="201" t="s">
        <v>2004</v>
      </c>
      <c r="B1458" s="200">
        <v>0</v>
      </c>
      <c r="C1458" s="200">
        <v>0</v>
      </c>
      <c r="D1458" s="200">
        <v>0</v>
      </c>
      <c r="E1458" s="200">
        <v>0</v>
      </c>
      <c r="F1458" s="200">
        <v>0</v>
      </c>
      <c r="G1458" s="200">
        <v>0</v>
      </c>
      <c r="H1458" s="200">
        <v>514182.5</v>
      </c>
      <c r="I1458" s="200">
        <v>336235.5</v>
      </c>
      <c r="J1458" s="200">
        <v>285765.8</v>
      </c>
      <c r="K1458" s="200">
        <v>-50469.700000000012</v>
      </c>
    </row>
    <row r="1459" spans="1:11">
      <c r="A1459" s="201" t="s">
        <v>2005</v>
      </c>
      <c r="B1459" s="200">
        <v>0</v>
      </c>
      <c r="C1459" s="200">
        <v>0</v>
      </c>
      <c r="D1459" s="200">
        <v>0</v>
      </c>
      <c r="E1459" s="200">
        <v>0</v>
      </c>
      <c r="F1459" s="200">
        <v>0</v>
      </c>
      <c r="G1459" s="200">
        <v>0</v>
      </c>
      <c r="H1459" s="200">
        <v>1649200</v>
      </c>
      <c r="I1459" s="200">
        <v>1286100</v>
      </c>
      <c r="J1459" s="200">
        <v>2767050</v>
      </c>
      <c r="K1459" s="200">
        <v>1480950</v>
      </c>
    </row>
    <row r="1460" spans="1:11">
      <c r="A1460" s="201" t="s">
        <v>2006</v>
      </c>
      <c r="B1460" s="200">
        <v>0</v>
      </c>
      <c r="C1460" s="200">
        <v>0</v>
      </c>
      <c r="D1460" s="200">
        <v>0</v>
      </c>
      <c r="E1460" s="200">
        <v>0</v>
      </c>
      <c r="F1460" s="200">
        <v>0</v>
      </c>
      <c r="G1460" s="200">
        <v>0</v>
      </c>
      <c r="H1460" s="200">
        <v>6040948.2000000002</v>
      </c>
      <c r="I1460" s="200">
        <v>8832695.6000000015</v>
      </c>
      <c r="J1460" s="200">
        <v>7454033.5</v>
      </c>
      <c r="K1460" s="200">
        <v>-1378662.1000000015</v>
      </c>
    </row>
    <row r="1461" spans="1:11">
      <c r="A1461" s="201" t="s">
        <v>2007</v>
      </c>
      <c r="B1461" s="200">
        <v>0</v>
      </c>
      <c r="C1461" s="200">
        <v>0</v>
      </c>
      <c r="D1461" s="200">
        <v>0</v>
      </c>
      <c r="E1461" s="200">
        <v>0</v>
      </c>
      <c r="F1461" s="200">
        <v>0</v>
      </c>
      <c r="G1461" s="200">
        <v>0</v>
      </c>
      <c r="H1461" s="200">
        <v>0</v>
      </c>
      <c r="I1461" s="200">
        <v>0</v>
      </c>
      <c r="J1461" s="200">
        <v>1390993.4000000001</v>
      </c>
      <c r="K1461" s="200">
        <v>1390993.4000000001</v>
      </c>
    </row>
    <row r="1462" spans="1:11">
      <c r="A1462" s="201" t="s">
        <v>2008</v>
      </c>
      <c r="B1462" s="200">
        <v>0</v>
      </c>
      <c r="C1462" s="200">
        <v>0</v>
      </c>
      <c r="D1462" s="200">
        <v>0</v>
      </c>
      <c r="E1462" s="200">
        <v>0</v>
      </c>
      <c r="F1462" s="200">
        <v>0</v>
      </c>
      <c r="G1462" s="200">
        <v>0</v>
      </c>
      <c r="H1462" s="200">
        <v>0</v>
      </c>
      <c r="I1462" s="200">
        <v>0</v>
      </c>
      <c r="J1462" s="200">
        <v>457560.6</v>
      </c>
      <c r="K1462" s="200">
        <v>457560.6</v>
      </c>
    </row>
    <row r="1463" spans="1:11">
      <c r="A1463" s="201" t="s">
        <v>2009</v>
      </c>
      <c r="B1463" s="200">
        <v>0</v>
      </c>
      <c r="C1463" s="200">
        <v>0</v>
      </c>
      <c r="D1463" s="200">
        <v>0</v>
      </c>
      <c r="E1463" s="200">
        <v>0</v>
      </c>
      <c r="F1463" s="200">
        <v>0</v>
      </c>
      <c r="G1463" s="200">
        <v>0</v>
      </c>
      <c r="H1463" s="200">
        <v>2304650</v>
      </c>
      <c r="I1463" s="200">
        <v>12935300</v>
      </c>
      <c r="J1463" s="200">
        <v>12063900</v>
      </c>
      <c r="K1463" s="200">
        <v>-871400</v>
      </c>
    </row>
    <row r="1464" spans="1:11">
      <c r="A1464" s="87" t="s">
        <v>2010</v>
      </c>
      <c r="B1464" s="185">
        <v>0</v>
      </c>
      <c r="C1464" s="185">
        <v>0</v>
      </c>
      <c r="D1464" s="185">
        <v>129486576.83279999</v>
      </c>
      <c r="E1464" s="185">
        <v>131555205.98543999</v>
      </c>
      <c r="F1464" s="185">
        <v>174028644.90152997</v>
      </c>
      <c r="G1464" s="185">
        <v>311659433.35199988</v>
      </c>
      <c r="H1464" s="185">
        <v>575318021.20000005</v>
      </c>
      <c r="I1464" s="185">
        <v>525351807.99999994</v>
      </c>
      <c r="J1464" s="185">
        <v>439148801.89999998</v>
      </c>
      <c r="K1464" s="185">
        <v>-86203006.099999964</v>
      </c>
    </row>
    <row r="1465" spans="1:11">
      <c r="A1465" s="201" t="s">
        <v>1738</v>
      </c>
      <c r="B1465" s="200">
        <v>0</v>
      </c>
      <c r="C1465" s="200">
        <v>0</v>
      </c>
      <c r="D1465" s="200">
        <v>1013780.1875499999</v>
      </c>
      <c r="E1465" s="200">
        <v>1003962.5156599999</v>
      </c>
      <c r="F1465" s="200">
        <v>1197689.6275799999</v>
      </c>
      <c r="G1465" s="200">
        <v>1542762.8483299999</v>
      </c>
      <c r="H1465" s="200">
        <v>1925560.1</v>
      </c>
      <c r="I1465" s="200">
        <v>2096229.9000000001</v>
      </c>
      <c r="J1465" s="200">
        <v>2000815.4999999998</v>
      </c>
      <c r="K1465" s="200">
        <v>-95414.400000000373</v>
      </c>
    </row>
    <row r="1466" spans="1:11">
      <c r="A1466" s="201" t="s">
        <v>1739</v>
      </c>
      <c r="B1466" s="200">
        <v>0</v>
      </c>
      <c r="C1466" s="200">
        <v>0</v>
      </c>
      <c r="D1466" s="200">
        <v>865999.7206</v>
      </c>
      <c r="E1466" s="200">
        <v>825475.86077999999</v>
      </c>
      <c r="F1466" s="200">
        <v>879616.90294000006</v>
      </c>
      <c r="G1466" s="200">
        <v>1514813.6526500001</v>
      </c>
      <c r="H1466" s="200">
        <v>1940565.3</v>
      </c>
      <c r="I1466" s="200">
        <v>2060595.7</v>
      </c>
      <c r="J1466" s="200">
        <v>1944903.3</v>
      </c>
      <c r="K1466" s="200">
        <v>-115692.39999999991</v>
      </c>
    </row>
    <row r="1467" spans="1:11">
      <c r="A1467" s="201" t="s">
        <v>1740</v>
      </c>
      <c r="B1467" s="200">
        <v>0</v>
      </c>
      <c r="C1467" s="200">
        <v>0</v>
      </c>
      <c r="D1467" s="200">
        <v>186299.90495</v>
      </c>
      <c r="E1467" s="200">
        <v>208025.7764</v>
      </c>
      <c r="F1467" s="200">
        <v>210821.23540999999</v>
      </c>
      <c r="G1467" s="200">
        <v>357362.40139000001</v>
      </c>
      <c r="H1467" s="200">
        <v>452303.9</v>
      </c>
      <c r="I1467" s="200">
        <v>414297.8</v>
      </c>
      <c r="J1467" s="200">
        <v>384273.5</v>
      </c>
      <c r="K1467" s="200">
        <v>-30024.299999999988</v>
      </c>
    </row>
    <row r="1468" spans="1:11">
      <c r="A1468" s="201" t="s">
        <v>1741</v>
      </c>
      <c r="B1468" s="200">
        <v>0</v>
      </c>
      <c r="C1468" s="200">
        <v>0</v>
      </c>
      <c r="D1468" s="200">
        <v>466207.09158999997</v>
      </c>
      <c r="E1468" s="200">
        <v>445923.12925</v>
      </c>
      <c r="F1468" s="200">
        <v>530578.63335000002</v>
      </c>
      <c r="G1468" s="200">
        <v>812580.23560000001</v>
      </c>
      <c r="H1468" s="200">
        <v>1099062.2</v>
      </c>
      <c r="I1468" s="200">
        <v>1088876.2</v>
      </c>
      <c r="J1468" s="200">
        <v>1082554.6000000001</v>
      </c>
      <c r="K1468" s="200">
        <v>-6321.5999999998603</v>
      </c>
    </row>
    <row r="1469" spans="1:11">
      <c r="A1469" s="201" t="s">
        <v>1742</v>
      </c>
      <c r="B1469" s="200">
        <v>0</v>
      </c>
      <c r="C1469" s="200">
        <v>0</v>
      </c>
      <c r="D1469" s="200">
        <v>360064.35758000001</v>
      </c>
      <c r="E1469" s="200">
        <v>332167.75851999997</v>
      </c>
      <c r="F1469" s="200">
        <v>404362.68133999995</v>
      </c>
      <c r="G1469" s="200">
        <v>702001.88928999996</v>
      </c>
      <c r="H1469" s="200">
        <v>944142.9</v>
      </c>
      <c r="I1469" s="200">
        <v>1137014.8999999999</v>
      </c>
      <c r="J1469" s="200">
        <v>1066407.7999999998</v>
      </c>
      <c r="K1469" s="200">
        <v>-70607.100000000093</v>
      </c>
    </row>
    <row r="1470" spans="1:11">
      <c r="A1470" s="201" t="s">
        <v>1743</v>
      </c>
      <c r="B1470" s="200">
        <v>0</v>
      </c>
      <c r="C1470" s="200">
        <v>0</v>
      </c>
      <c r="D1470" s="200">
        <v>1505856.9224700001</v>
      </c>
      <c r="E1470" s="200">
        <v>1695462.3650199999</v>
      </c>
      <c r="F1470" s="200">
        <v>1755585.85916</v>
      </c>
      <c r="G1470" s="200">
        <v>2681848.7421300001</v>
      </c>
      <c r="H1470" s="200">
        <v>3548567.7</v>
      </c>
      <c r="I1470" s="200">
        <v>3935904.9</v>
      </c>
      <c r="J1470" s="200">
        <v>3826529.8</v>
      </c>
      <c r="K1470" s="200">
        <v>-109375.10000000009</v>
      </c>
    </row>
    <row r="1471" spans="1:11">
      <c r="A1471" s="201" t="s">
        <v>1744</v>
      </c>
      <c r="B1471" s="200">
        <v>0</v>
      </c>
      <c r="C1471" s="200">
        <v>0</v>
      </c>
      <c r="D1471" s="200">
        <v>4290839.5461900001</v>
      </c>
      <c r="E1471" s="200">
        <v>4084683.5231699999</v>
      </c>
      <c r="F1471" s="200">
        <v>4499828.3483599992</v>
      </c>
      <c r="G1471" s="200">
        <v>6413604.5389399994</v>
      </c>
      <c r="H1471" s="200">
        <v>8683607.8000000007</v>
      </c>
      <c r="I1471" s="200">
        <v>9405429.0999999996</v>
      </c>
      <c r="J1471" s="200">
        <v>8889804.9999999981</v>
      </c>
      <c r="K1471" s="200">
        <v>-515624.10000000149</v>
      </c>
    </row>
    <row r="1472" spans="1:11">
      <c r="A1472" s="201" t="s">
        <v>1745</v>
      </c>
      <c r="B1472" s="200">
        <v>0</v>
      </c>
      <c r="C1472" s="200">
        <v>0</v>
      </c>
      <c r="D1472" s="200">
        <v>2053178.3076099998</v>
      </c>
      <c r="E1472" s="200">
        <v>1953329.7812999999</v>
      </c>
      <c r="F1472" s="200">
        <v>1892546.9748399998</v>
      </c>
      <c r="G1472" s="200">
        <v>3051784.4599499996</v>
      </c>
      <c r="H1472" s="200">
        <v>4142899.2000000002</v>
      </c>
      <c r="I1472" s="200">
        <v>4033518.5</v>
      </c>
      <c r="J1472" s="200">
        <v>3890871.0000000005</v>
      </c>
      <c r="K1472" s="200">
        <v>-142647.49999999953</v>
      </c>
    </row>
    <row r="1473" spans="1:11">
      <c r="A1473" s="201" t="s">
        <v>1746</v>
      </c>
      <c r="B1473" s="200">
        <v>0</v>
      </c>
      <c r="C1473" s="200">
        <v>0</v>
      </c>
      <c r="D1473" s="200">
        <v>3096600.76529</v>
      </c>
      <c r="E1473" s="200">
        <v>2977142.7937600003</v>
      </c>
      <c r="F1473" s="200">
        <v>3120980.3273</v>
      </c>
      <c r="G1473" s="200">
        <v>4580923.2377599999</v>
      </c>
      <c r="H1473" s="200">
        <v>5738830.2999999998</v>
      </c>
      <c r="I1473" s="200">
        <v>6380772.4000000004</v>
      </c>
      <c r="J1473" s="200">
        <v>6038805.9000000004</v>
      </c>
      <c r="K1473" s="200">
        <v>-341966.5</v>
      </c>
    </row>
    <row r="1474" spans="1:11">
      <c r="A1474" s="201" t="s">
        <v>1747</v>
      </c>
      <c r="B1474" s="200">
        <v>0</v>
      </c>
      <c r="C1474" s="200">
        <v>0</v>
      </c>
      <c r="D1474" s="200">
        <v>426719.25300999999</v>
      </c>
      <c r="E1474" s="200">
        <v>454196.83143000002</v>
      </c>
      <c r="F1474" s="200">
        <v>494771.89662000001</v>
      </c>
      <c r="G1474" s="200">
        <v>1045051.90251</v>
      </c>
      <c r="H1474" s="200">
        <v>1505437.5</v>
      </c>
      <c r="I1474" s="200">
        <v>1345824.2</v>
      </c>
      <c r="J1474" s="200">
        <v>1354860</v>
      </c>
      <c r="K1474" s="200">
        <v>9035.8000000000466</v>
      </c>
    </row>
    <row r="1475" spans="1:11">
      <c r="A1475" s="201" t="s">
        <v>1748</v>
      </c>
      <c r="B1475" s="200">
        <v>0</v>
      </c>
      <c r="C1475" s="200">
        <v>0</v>
      </c>
      <c r="D1475" s="200">
        <v>2407652.284</v>
      </c>
      <c r="E1475" s="200">
        <v>2358143.4700000002</v>
      </c>
      <c r="F1475" s="200">
        <v>2519636.9286100003</v>
      </c>
      <c r="G1475" s="200">
        <v>3706715.7806100002</v>
      </c>
      <c r="H1475" s="200">
        <v>4831837.5999999996</v>
      </c>
      <c r="I1475" s="200">
        <v>5905281.7999999998</v>
      </c>
      <c r="J1475" s="200">
        <v>5618523.3000000007</v>
      </c>
      <c r="K1475" s="200">
        <v>-286758.49999999907</v>
      </c>
    </row>
    <row r="1476" spans="1:11">
      <c r="A1476" s="201" t="s">
        <v>2011</v>
      </c>
      <c r="B1476" s="200">
        <v>0</v>
      </c>
      <c r="C1476" s="200">
        <v>0</v>
      </c>
      <c r="D1476" s="200">
        <v>30000</v>
      </c>
      <c r="E1476" s="200">
        <v>1840196.81</v>
      </c>
      <c r="F1476" s="200">
        <v>1337449.054</v>
      </c>
      <c r="G1476" s="200">
        <v>642238.35</v>
      </c>
      <c r="H1476" s="200">
        <v>800000</v>
      </c>
      <c r="I1476" s="200">
        <v>0</v>
      </c>
      <c r="J1476" s="200">
        <v>0</v>
      </c>
      <c r="K1476" s="200">
        <v>0</v>
      </c>
    </row>
    <row r="1477" spans="1:11">
      <c r="A1477" s="201" t="s">
        <v>1750</v>
      </c>
      <c r="B1477" s="200">
        <v>0</v>
      </c>
      <c r="C1477" s="200">
        <v>0</v>
      </c>
      <c r="D1477" s="200">
        <v>581626.7519400001</v>
      </c>
      <c r="E1477" s="200">
        <v>658089.74112999998</v>
      </c>
      <c r="F1477" s="200">
        <v>1068843.3856500001</v>
      </c>
      <c r="G1477" s="200">
        <v>1634196.04945</v>
      </c>
      <c r="H1477" s="200">
        <v>2122280.1</v>
      </c>
      <c r="I1477" s="200">
        <v>2370831.8000000003</v>
      </c>
      <c r="J1477" s="200">
        <v>2235183.1999999997</v>
      </c>
      <c r="K1477" s="200">
        <v>-135648.60000000056</v>
      </c>
    </row>
    <row r="1478" spans="1:11">
      <c r="A1478" s="201" t="s">
        <v>1753</v>
      </c>
      <c r="B1478" s="200">
        <v>0</v>
      </c>
      <c r="C1478" s="200">
        <v>0</v>
      </c>
      <c r="D1478" s="200">
        <v>105453591.2625</v>
      </c>
      <c r="E1478" s="200">
        <v>89725317.266159996</v>
      </c>
      <c r="F1478" s="200">
        <v>62174008.678929999</v>
      </c>
      <c r="G1478" s="200">
        <v>140726616.37665001</v>
      </c>
      <c r="H1478" s="200">
        <v>0</v>
      </c>
      <c r="I1478" s="200">
        <v>0</v>
      </c>
      <c r="J1478" s="200">
        <v>0</v>
      </c>
      <c r="K1478" s="200">
        <v>0</v>
      </c>
    </row>
    <row r="1479" spans="1:11">
      <c r="A1479" s="201" t="s">
        <v>1755</v>
      </c>
      <c r="B1479" s="200">
        <v>0</v>
      </c>
      <c r="C1479" s="200">
        <v>0</v>
      </c>
      <c r="D1479" s="200">
        <v>393900.65970999998</v>
      </c>
      <c r="E1479" s="200">
        <v>411349.69313999999</v>
      </c>
      <c r="F1479" s="200">
        <v>412339.56085000001</v>
      </c>
      <c r="G1479" s="200">
        <v>645412.30088</v>
      </c>
      <c r="H1479" s="200">
        <v>846419.6</v>
      </c>
      <c r="I1479" s="200">
        <v>738056.6</v>
      </c>
      <c r="J1479" s="200">
        <v>698822.5</v>
      </c>
      <c r="K1479" s="200">
        <v>-39234.099999999977</v>
      </c>
    </row>
    <row r="1480" spans="1:11">
      <c r="A1480" s="201" t="s">
        <v>1756</v>
      </c>
      <c r="B1480" s="200">
        <v>0</v>
      </c>
      <c r="C1480" s="200">
        <v>0</v>
      </c>
      <c r="D1480" s="200">
        <v>340166.29918000003</v>
      </c>
      <c r="E1480" s="200">
        <v>342089.74037000001</v>
      </c>
      <c r="F1480" s="200">
        <v>349559.87218000001</v>
      </c>
      <c r="G1480" s="200">
        <v>596714.87790999992</v>
      </c>
      <c r="H1480" s="200">
        <v>877683.19999999995</v>
      </c>
      <c r="I1480" s="200">
        <v>808563.70000000007</v>
      </c>
      <c r="J1480" s="200">
        <v>734768.1</v>
      </c>
      <c r="K1480" s="200">
        <v>-73795.600000000093</v>
      </c>
    </row>
    <row r="1481" spans="1:11">
      <c r="A1481" s="201" t="s">
        <v>1773</v>
      </c>
      <c r="B1481" s="200">
        <v>0</v>
      </c>
      <c r="C1481" s="200">
        <v>0</v>
      </c>
      <c r="D1481" s="200">
        <v>685367.79223999998</v>
      </c>
      <c r="E1481" s="200">
        <v>593757.95302999998</v>
      </c>
      <c r="F1481" s="200">
        <v>656505.40870000003</v>
      </c>
      <c r="G1481" s="200">
        <v>1030886.6090000001</v>
      </c>
      <c r="H1481" s="200">
        <v>1168533.2</v>
      </c>
      <c r="I1481" s="200">
        <v>1174531.8999999999</v>
      </c>
      <c r="J1481" s="200">
        <v>1208147.0999999999</v>
      </c>
      <c r="K1481" s="200">
        <v>33615.199999999953</v>
      </c>
    </row>
    <row r="1482" spans="1:11">
      <c r="A1482" s="201" t="s">
        <v>1780</v>
      </c>
      <c r="B1482" s="200">
        <v>0</v>
      </c>
      <c r="C1482" s="200">
        <v>0</v>
      </c>
      <c r="D1482" s="200">
        <v>480858.01551</v>
      </c>
      <c r="E1482" s="200">
        <v>470520.48903</v>
      </c>
      <c r="F1482" s="200">
        <v>496294.96762999997</v>
      </c>
      <c r="G1482" s="200">
        <v>769957.09017999994</v>
      </c>
      <c r="H1482" s="200">
        <v>1159449.3999999999</v>
      </c>
      <c r="I1482" s="200">
        <v>999132.9</v>
      </c>
      <c r="J1482" s="200">
        <v>1129940.3999999999</v>
      </c>
      <c r="K1482" s="200">
        <v>130807.49999999988</v>
      </c>
    </row>
    <row r="1483" spans="1:11">
      <c r="A1483" s="201" t="s">
        <v>1781</v>
      </c>
      <c r="B1483" s="200">
        <v>0</v>
      </c>
      <c r="C1483" s="200">
        <v>0</v>
      </c>
      <c r="D1483" s="200">
        <v>193761.98</v>
      </c>
      <c r="E1483" s="200">
        <v>184187.65400000001</v>
      </c>
      <c r="F1483" s="200">
        <v>226826.69206</v>
      </c>
      <c r="G1483" s="200">
        <v>406504.35068000003</v>
      </c>
      <c r="H1483" s="200">
        <v>546127</v>
      </c>
      <c r="I1483" s="200">
        <v>473161</v>
      </c>
      <c r="J1483" s="200">
        <v>527858.69999999995</v>
      </c>
      <c r="K1483" s="200">
        <v>54697.699999999953</v>
      </c>
    </row>
    <row r="1484" spans="1:11">
      <c r="A1484" s="201" t="s">
        <v>1787</v>
      </c>
      <c r="B1484" s="200">
        <v>0</v>
      </c>
      <c r="C1484" s="200">
        <v>0</v>
      </c>
      <c r="D1484" s="200">
        <v>310761.59937999997</v>
      </c>
      <c r="E1484" s="200">
        <v>283809.41622000001</v>
      </c>
      <c r="F1484" s="200">
        <v>297678.20864999999</v>
      </c>
      <c r="G1484" s="200">
        <v>407549.47891000001</v>
      </c>
      <c r="H1484" s="200">
        <v>638220.19999999995</v>
      </c>
      <c r="I1484" s="200">
        <v>607010.6</v>
      </c>
      <c r="J1484" s="200">
        <v>686368.79999999993</v>
      </c>
      <c r="K1484" s="200">
        <v>79358.199999999953</v>
      </c>
    </row>
    <row r="1485" spans="1:11">
      <c r="A1485" s="201" t="s">
        <v>1799</v>
      </c>
      <c r="B1485" s="200">
        <v>0</v>
      </c>
      <c r="C1485" s="200">
        <v>0</v>
      </c>
      <c r="D1485" s="200">
        <v>161711.11527000001</v>
      </c>
      <c r="E1485" s="200">
        <v>156669.59999000002</v>
      </c>
      <c r="F1485" s="200">
        <v>212819.09584999998</v>
      </c>
      <c r="G1485" s="200">
        <v>318533.04287</v>
      </c>
      <c r="H1485" s="200">
        <v>400517.7</v>
      </c>
      <c r="I1485" s="200">
        <v>414114.5</v>
      </c>
      <c r="J1485" s="200">
        <v>433895.60000000003</v>
      </c>
      <c r="K1485" s="200">
        <v>19781.100000000035</v>
      </c>
    </row>
    <row r="1486" spans="1:11">
      <c r="A1486" s="201" t="s">
        <v>1823</v>
      </c>
      <c r="B1486" s="200">
        <v>0</v>
      </c>
      <c r="C1486" s="200">
        <v>0</v>
      </c>
      <c r="D1486" s="200">
        <v>720838.02522000007</v>
      </c>
      <c r="E1486" s="200">
        <v>468490.54172000004</v>
      </c>
      <c r="F1486" s="200">
        <v>808836.87607</v>
      </c>
      <c r="G1486" s="200">
        <v>993432.59003999992</v>
      </c>
      <c r="H1486" s="200">
        <v>1765251.3</v>
      </c>
      <c r="I1486" s="200">
        <v>2246332.5</v>
      </c>
      <c r="J1486" s="200">
        <v>4850901.0999999996</v>
      </c>
      <c r="K1486" s="200">
        <v>2604568.5999999996</v>
      </c>
    </row>
    <row r="1487" spans="1:11">
      <c r="A1487" s="201" t="s">
        <v>2012</v>
      </c>
      <c r="B1487" s="200">
        <v>0</v>
      </c>
      <c r="C1487" s="200">
        <v>0</v>
      </c>
      <c r="D1487" s="200">
        <v>0</v>
      </c>
      <c r="E1487" s="200">
        <v>148519.3891</v>
      </c>
      <c r="F1487" s="200">
        <v>175523.79178999999</v>
      </c>
      <c r="G1487" s="200">
        <v>247973.95775</v>
      </c>
      <c r="H1487" s="200">
        <v>332498.2</v>
      </c>
      <c r="I1487" s="200">
        <v>358065.10000000003</v>
      </c>
      <c r="J1487" s="200">
        <v>379274.69999999995</v>
      </c>
      <c r="K1487" s="200">
        <v>21209.599999999919</v>
      </c>
    </row>
    <row r="1488" spans="1:11">
      <c r="A1488" s="201" t="s">
        <v>2013</v>
      </c>
      <c r="B1488" s="200">
        <v>0</v>
      </c>
      <c r="C1488" s="200">
        <v>0</v>
      </c>
      <c r="D1488" s="200">
        <v>117988.84349</v>
      </c>
      <c r="E1488" s="200">
        <v>231978.20288999999</v>
      </c>
      <c r="F1488" s="200">
        <v>228906.20216999998</v>
      </c>
      <c r="G1488" s="200">
        <v>356107.96436000004</v>
      </c>
      <c r="H1488" s="200">
        <v>431621.6</v>
      </c>
      <c r="I1488" s="200">
        <v>465810.9</v>
      </c>
      <c r="J1488" s="200">
        <v>444785.5</v>
      </c>
      <c r="K1488" s="200">
        <v>-21025.400000000023</v>
      </c>
    </row>
    <row r="1489" spans="1:11">
      <c r="A1489" s="201" t="s">
        <v>2014</v>
      </c>
      <c r="B1489" s="200">
        <v>0</v>
      </c>
      <c r="C1489" s="200">
        <v>0</v>
      </c>
      <c r="D1489" s="200">
        <v>0</v>
      </c>
      <c r="E1489" s="200">
        <v>654044.45270000002</v>
      </c>
      <c r="F1489" s="200">
        <v>538224.10357000004</v>
      </c>
      <c r="G1489" s="200">
        <v>684236.41723000002</v>
      </c>
      <c r="H1489" s="200">
        <v>861123.7</v>
      </c>
      <c r="I1489" s="200">
        <v>891178.2</v>
      </c>
      <c r="J1489" s="200">
        <v>848800.6</v>
      </c>
      <c r="K1489" s="200">
        <v>-42377.599999999977</v>
      </c>
    </row>
    <row r="1490" spans="1:11">
      <c r="A1490" s="201" t="s">
        <v>2015</v>
      </c>
      <c r="B1490" s="200">
        <v>0</v>
      </c>
      <c r="C1490" s="200">
        <v>0</v>
      </c>
      <c r="D1490" s="200">
        <v>0</v>
      </c>
      <c r="E1490" s="200">
        <v>0</v>
      </c>
      <c r="F1490" s="200">
        <v>0</v>
      </c>
      <c r="G1490" s="200">
        <v>0</v>
      </c>
      <c r="H1490" s="200">
        <v>98100</v>
      </c>
      <c r="I1490" s="200">
        <v>0</v>
      </c>
      <c r="J1490" s="200">
        <v>0</v>
      </c>
      <c r="K1490" s="200">
        <v>0</v>
      </c>
    </row>
    <row r="1491" spans="1:11">
      <c r="A1491" s="201" t="s">
        <v>2016</v>
      </c>
      <c r="B1491" s="200">
        <v>0</v>
      </c>
      <c r="C1491" s="200">
        <v>0</v>
      </c>
      <c r="D1491" s="200">
        <v>1846178.8081099999</v>
      </c>
      <c r="E1491" s="200">
        <v>3687652.22193</v>
      </c>
      <c r="F1491" s="200">
        <v>4754102.8275600001</v>
      </c>
      <c r="G1491" s="200">
        <v>5098759.4038300002</v>
      </c>
      <c r="H1491" s="200">
        <v>6336177.4000000004</v>
      </c>
      <c r="I1491" s="200">
        <v>8286405</v>
      </c>
      <c r="J1491" s="200">
        <v>7543750.3999999994</v>
      </c>
      <c r="K1491" s="200">
        <v>-742654.60000000056</v>
      </c>
    </row>
    <row r="1492" spans="1:11">
      <c r="A1492" s="201" t="s">
        <v>2017</v>
      </c>
      <c r="B1492" s="200">
        <v>0</v>
      </c>
      <c r="C1492" s="200">
        <v>0</v>
      </c>
      <c r="D1492" s="200">
        <v>720327.12680999993</v>
      </c>
      <c r="E1492" s="200">
        <v>1944842.8070799999</v>
      </c>
      <c r="F1492" s="200">
        <v>2511675.2080000001</v>
      </c>
      <c r="G1492" s="200">
        <v>3308531.6594799999</v>
      </c>
      <c r="H1492" s="200">
        <v>4181905.7</v>
      </c>
      <c r="I1492" s="200">
        <v>5448902.7999999998</v>
      </c>
      <c r="J1492" s="200">
        <v>5110894.5999999996</v>
      </c>
      <c r="K1492" s="200">
        <v>-338008.20000000019</v>
      </c>
    </row>
    <row r="1493" spans="1:11">
      <c r="A1493" s="201" t="s">
        <v>2018</v>
      </c>
      <c r="B1493" s="200">
        <v>0</v>
      </c>
      <c r="C1493" s="200">
        <v>0</v>
      </c>
      <c r="D1493" s="200">
        <v>776300.21259999997</v>
      </c>
      <c r="E1493" s="200">
        <v>13415176.20166</v>
      </c>
      <c r="F1493" s="200">
        <v>15391579.196070001</v>
      </c>
      <c r="G1493" s="200">
        <v>23075347.36981</v>
      </c>
      <c r="H1493" s="200">
        <v>37990870.399999999</v>
      </c>
      <c r="I1493" s="200">
        <v>68509652.799999997</v>
      </c>
      <c r="J1493" s="200">
        <v>24140287.699999999</v>
      </c>
      <c r="K1493" s="200">
        <v>-44369365.099999994</v>
      </c>
    </row>
    <row r="1494" spans="1:11">
      <c r="A1494" s="201" t="s">
        <v>2019</v>
      </c>
      <c r="B1494" s="200">
        <v>0</v>
      </c>
      <c r="C1494" s="200">
        <v>0</v>
      </c>
      <c r="D1494" s="200">
        <v>0</v>
      </c>
      <c r="E1494" s="200">
        <v>0</v>
      </c>
      <c r="F1494" s="200">
        <v>0</v>
      </c>
      <c r="G1494" s="200">
        <v>0</v>
      </c>
      <c r="H1494" s="200">
        <v>156438351</v>
      </c>
      <c r="I1494" s="200">
        <v>111700000</v>
      </c>
      <c r="J1494" s="200">
        <v>92018800</v>
      </c>
      <c r="K1494" s="200">
        <v>-19681200</v>
      </c>
    </row>
    <row r="1495" spans="1:11">
      <c r="A1495" s="201" t="s">
        <v>2020</v>
      </c>
      <c r="B1495" s="200">
        <v>0</v>
      </c>
      <c r="C1495" s="200">
        <v>0</v>
      </c>
      <c r="D1495" s="200">
        <v>0</v>
      </c>
      <c r="E1495" s="200">
        <v>0</v>
      </c>
      <c r="F1495" s="200">
        <v>110980.30562</v>
      </c>
      <c r="G1495" s="200">
        <v>785364.20728999993</v>
      </c>
      <c r="H1495" s="200">
        <v>2760975</v>
      </c>
      <c r="I1495" s="200">
        <v>3359422.7</v>
      </c>
      <c r="J1495" s="200">
        <v>3218138.1</v>
      </c>
      <c r="K1495" s="200">
        <v>-141284.60000000009</v>
      </c>
    </row>
    <row r="1496" spans="1:11">
      <c r="A1496" s="201" t="s">
        <v>2021</v>
      </c>
      <c r="B1496" s="200">
        <v>0</v>
      </c>
      <c r="C1496" s="200">
        <v>0</v>
      </c>
      <c r="D1496" s="200">
        <v>0</v>
      </c>
      <c r="E1496" s="200">
        <v>0</v>
      </c>
      <c r="F1496" s="200">
        <v>265981.71516000002</v>
      </c>
      <c r="G1496" s="200">
        <v>384124.15004000004</v>
      </c>
      <c r="H1496" s="200">
        <v>570758.6</v>
      </c>
      <c r="I1496" s="200">
        <v>650230.69999999995</v>
      </c>
      <c r="J1496" s="200">
        <v>889115.70000000007</v>
      </c>
      <c r="K1496" s="200">
        <v>238885.00000000012</v>
      </c>
    </row>
    <row r="1497" spans="1:11">
      <c r="A1497" s="201" t="s">
        <v>2022</v>
      </c>
      <c r="B1497" s="200">
        <v>0</v>
      </c>
      <c r="C1497" s="200">
        <v>0</v>
      </c>
      <c r="D1497" s="200">
        <v>0</v>
      </c>
      <c r="E1497" s="200">
        <v>0</v>
      </c>
      <c r="F1497" s="200">
        <v>3745437.3355099992</v>
      </c>
      <c r="G1497" s="200">
        <v>6654484.0116100013</v>
      </c>
      <c r="H1497" s="200">
        <v>11326573.6</v>
      </c>
      <c r="I1497" s="200">
        <v>13294178.1</v>
      </c>
      <c r="J1497" s="200">
        <v>12681902.799999999</v>
      </c>
      <c r="K1497" s="200">
        <v>-612275.30000000075</v>
      </c>
    </row>
    <row r="1498" spans="1:11">
      <c r="A1498" s="201" t="s">
        <v>2023</v>
      </c>
      <c r="B1498" s="200">
        <v>0</v>
      </c>
      <c r="C1498" s="200">
        <v>0</v>
      </c>
      <c r="D1498" s="200">
        <v>0</v>
      </c>
      <c r="E1498" s="200">
        <v>0</v>
      </c>
      <c r="F1498" s="200">
        <v>60758653</v>
      </c>
      <c r="G1498" s="200">
        <v>96483013.404869989</v>
      </c>
      <c r="H1498" s="200">
        <v>148201920.40000001</v>
      </c>
      <c r="I1498" s="200">
        <v>162946650.69999999</v>
      </c>
      <c r="J1498" s="200">
        <v>151615174.89999998</v>
      </c>
      <c r="K1498" s="200">
        <v>-11331475.800000012</v>
      </c>
    </row>
    <row r="1499" spans="1:11">
      <c r="A1499" s="201" t="s">
        <v>634</v>
      </c>
      <c r="B1499" s="200">
        <v>0</v>
      </c>
      <c r="C1499" s="200">
        <v>0</v>
      </c>
      <c r="D1499" s="200">
        <v>0</v>
      </c>
      <c r="E1499" s="200">
        <v>0</v>
      </c>
      <c r="F1499" s="200">
        <v>0</v>
      </c>
      <c r="G1499" s="200">
        <v>0</v>
      </c>
      <c r="H1499" s="200">
        <v>43364769.5</v>
      </c>
      <c r="I1499" s="200">
        <v>34189586.5</v>
      </c>
      <c r="J1499" s="200">
        <v>25819421.600000001</v>
      </c>
      <c r="K1499" s="200">
        <v>-8370164.8999999985</v>
      </c>
    </row>
    <row r="1500" spans="1:11">
      <c r="A1500" s="201" t="s">
        <v>2024</v>
      </c>
      <c r="B1500" s="200">
        <v>0</v>
      </c>
      <c r="C1500" s="200">
        <v>0</v>
      </c>
      <c r="D1500" s="200">
        <v>0</v>
      </c>
      <c r="E1500" s="200">
        <v>0</v>
      </c>
      <c r="F1500" s="200">
        <v>0</v>
      </c>
      <c r="G1500" s="200">
        <v>0</v>
      </c>
      <c r="H1500" s="200">
        <v>1187546.6000000001</v>
      </c>
      <c r="I1500" s="200">
        <v>735517.5</v>
      </c>
      <c r="J1500" s="200">
        <v>-4.3655745685100555E-11</v>
      </c>
      <c r="K1500" s="200">
        <v>-735517.5</v>
      </c>
    </row>
    <row r="1501" spans="1:11">
      <c r="A1501" s="201" t="s">
        <v>2025</v>
      </c>
      <c r="B1501" s="200">
        <v>0</v>
      </c>
      <c r="C1501" s="200">
        <v>0</v>
      </c>
      <c r="D1501" s="200">
        <v>0</v>
      </c>
      <c r="E1501" s="200">
        <v>0</v>
      </c>
      <c r="F1501" s="200">
        <v>0</v>
      </c>
      <c r="G1501" s="200">
        <v>0</v>
      </c>
      <c r="H1501" s="200">
        <v>1341918.8</v>
      </c>
      <c r="I1501" s="200">
        <v>1380037.8</v>
      </c>
      <c r="J1501" s="200">
        <v>1299762.3999999999</v>
      </c>
      <c r="K1501" s="200">
        <v>-80275.40000000014</v>
      </c>
    </row>
    <row r="1502" spans="1:11">
      <c r="A1502" s="201" t="s">
        <v>2026</v>
      </c>
      <c r="B1502" s="200">
        <v>0</v>
      </c>
      <c r="C1502" s="200">
        <v>0</v>
      </c>
      <c r="D1502" s="200">
        <v>0</v>
      </c>
      <c r="E1502" s="200">
        <v>0</v>
      </c>
      <c r="F1502" s="200">
        <v>0</v>
      </c>
      <c r="G1502" s="200">
        <v>0</v>
      </c>
      <c r="H1502" s="200">
        <v>71853382.900000006</v>
      </c>
      <c r="I1502" s="200">
        <v>32949400</v>
      </c>
      <c r="J1502" s="200">
        <v>32949400</v>
      </c>
      <c r="K1502" s="200">
        <v>0</v>
      </c>
    </row>
    <row r="1503" spans="1:11">
      <c r="A1503" s="201" t="s">
        <v>2027</v>
      </c>
      <c r="B1503" s="200">
        <v>0</v>
      </c>
      <c r="C1503" s="200">
        <v>0</v>
      </c>
      <c r="D1503" s="200">
        <v>0</v>
      </c>
      <c r="E1503" s="200">
        <v>0</v>
      </c>
      <c r="F1503" s="200">
        <v>0</v>
      </c>
      <c r="G1503" s="200">
        <v>0</v>
      </c>
      <c r="H1503" s="200">
        <v>20116761.100000001</v>
      </c>
      <c r="I1503" s="200">
        <v>24676656.899999999</v>
      </c>
      <c r="J1503" s="200">
        <v>23451166.399999999</v>
      </c>
      <c r="K1503" s="200">
        <v>-1225490.5</v>
      </c>
    </row>
    <row r="1504" spans="1:11">
      <c r="A1504" s="201" t="s">
        <v>2028</v>
      </c>
      <c r="B1504" s="200">
        <v>0</v>
      </c>
      <c r="C1504" s="200">
        <v>0</v>
      </c>
      <c r="D1504" s="200">
        <v>0</v>
      </c>
      <c r="E1504" s="200">
        <v>0</v>
      </c>
      <c r="F1504" s="200">
        <v>0</v>
      </c>
      <c r="G1504" s="200">
        <v>0</v>
      </c>
      <c r="H1504" s="200">
        <v>736809.9</v>
      </c>
      <c r="I1504" s="200">
        <v>792204.9</v>
      </c>
      <c r="J1504" s="200">
        <v>876101.9</v>
      </c>
      <c r="K1504" s="200">
        <v>83897</v>
      </c>
    </row>
    <row r="1505" spans="1:11">
      <c r="A1505" s="201" t="s">
        <v>2029</v>
      </c>
      <c r="B1505" s="200">
        <v>0</v>
      </c>
      <c r="C1505" s="200">
        <v>0</v>
      </c>
      <c r="D1505" s="200">
        <v>0</v>
      </c>
      <c r="E1505" s="200">
        <v>0</v>
      </c>
      <c r="F1505" s="200">
        <v>0</v>
      </c>
      <c r="G1505" s="200">
        <v>0</v>
      </c>
      <c r="H1505" s="200">
        <v>625287.80000000005</v>
      </c>
      <c r="I1505" s="200">
        <v>605328.5</v>
      </c>
      <c r="J1505" s="200">
        <v>593268.39999999991</v>
      </c>
      <c r="K1505" s="200">
        <v>-12060.100000000093</v>
      </c>
    </row>
    <row r="1506" spans="1:11">
      <c r="A1506" s="201" t="s">
        <v>2030</v>
      </c>
      <c r="B1506" s="200">
        <v>0</v>
      </c>
      <c r="C1506" s="200">
        <v>0</v>
      </c>
      <c r="D1506" s="200">
        <v>0</v>
      </c>
      <c r="E1506" s="200">
        <v>0</v>
      </c>
      <c r="F1506" s="200">
        <v>0</v>
      </c>
      <c r="G1506" s="200">
        <v>0</v>
      </c>
      <c r="H1506" s="200">
        <v>939539.2</v>
      </c>
      <c r="I1506" s="200">
        <v>969519.5</v>
      </c>
      <c r="J1506" s="200">
        <v>886050.6</v>
      </c>
      <c r="K1506" s="200">
        <v>-83468.900000000023</v>
      </c>
    </row>
    <row r="1507" spans="1:11">
      <c r="A1507" s="201" t="s">
        <v>2031</v>
      </c>
      <c r="B1507" s="200">
        <v>0</v>
      </c>
      <c r="C1507" s="200">
        <v>0</v>
      </c>
      <c r="D1507" s="200">
        <v>0</v>
      </c>
      <c r="E1507" s="200">
        <v>0</v>
      </c>
      <c r="F1507" s="200">
        <v>0</v>
      </c>
      <c r="G1507" s="200">
        <v>0</v>
      </c>
      <c r="H1507" s="200">
        <v>958949.5</v>
      </c>
      <c r="I1507" s="200">
        <v>1075001.8</v>
      </c>
      <c r="J1507" s="200">
        <v>1007601.8</v>
      </c>
      <c r="K1507" s="200">
        <v>-67400</v>
      </c>
    </row>
    <row r="1508" spans="1:11">
      <c r="A1508" s="201" t="s">
        <v>2032</v>
      </c>
      <c r="B1508" s="200">
        <v>0</v>
      </c>
      <c r="C1508" s="200">
        <v>0</v>
      </c>
      <c r="D1508" s="200">
        <v>0</v>
      </c>
      <c r="E1508" s="200">
        <v>0</v>
      </c>
      <c r="F1508" s="200">
        <v>0</v>
      </c>
      <c r="G1508" s="200">
        <v>0</v>
      </c>
      <c r="H1508" s="200">
        <v>662477.80000000005</v>
      </c>
      <c r="I1508" s="200">
        <v>842955</v>
      </c>
      <c r="J1508" s="200">
        <v>799161.7</v>
      </c>
      <c r="K1508" s="200">
        <v>-43793.300000000047</v>
      </c>
    </row>
    <row r="1509" spans="1:11">
      <c r="A1509" s="201" t="s">
        <v>2033</v>
      </c>
      <c r="B1509" s="200">
        <v>0</v>
      </c>
      <c r="C1509" s="200">
        <v>0</v>
      </c>
      <c r="D1509" s="200">
        <v>0</v>
      </c>
      <c r="E1509" s="200">
        <v>0</v>
      </c>
      <c r="F1509" s="200">
        <v>0</v>
      </c>
      <c r="G1509" s="200">
        <v>0</v>
      </c>
      <c r="H1509" s="200">
        <v>472712.5</v>
      </c>
      <c r="I1509" s="200">
        <v>509881.3</v>
      </c>
      <c r="J1509" s="200">
        <v>499518.99999999988</v>
      </c>
      <c r="K1509" s="200">
        <v>-10362.300000000105</v>
      </c>
    </row>
    <row r="1510" spans="1:11">
      <c r="A1510" s="201" t="s">
        <v>2034</v>
      </c>
      <c r="B1510" s="200">
        <v>0</v>
      </c>
      <c r="C1510" s="200">
        <v>0</v>
      </c>
      <c r="D1510" s="200">
        <v>0</v>
      </c>
      <c r="E1510" s="200">
        <v>0</v>
      </c>
      <c r="F1510" s="200">
        <v>0</v>
      </c>
      <c r="G1510" s="200">
        <v>0</v>
      </c>
      <c r="H1510" s="200">
        <v>689536.7</v>
      </c>
      <c r="I1510" s="200">
        <v>803562.9</v>
      </c>
      <c r="J1510" s="200">
        <v>779056.1</v>
      </c>
      <c r="K1510" s="200">
        <v>-24506.800000000047</v>
      </c>
    </row>
    <row r="1511" spans="1:11">
      <c r="A1511" s="201" t="s">
        <v>2035</v>
      </c>
      <c r="B1511" s="200">
        <v>0</v>
      </c>
      <c r="C1511" s="200">
        <v>0</v>
      </c>
      <c r="D1511" s="200">
        <v>0</v>
      </c>
      <c r="E1511" s="200">
        <v>0</v>
      </c>
      <c r="F1511" s="200">
        <v>0</v>
      </c>
      <c r="G1511" s="200">
        <v>0</v>
      </c>
      <c r="H1511" s="200">
        <v>593442.5</v>
      </c>
      <c r="I1511" s="200">
        <v>776989.9</v>
      </c>
      <c r="J1511" s="200">
        <v>708034.29999999993</v>
      </c>
      <c r="K1511" s="200">
        <v>-68955.600000000093</v>
      </c>
    </row>
    <row r="1512" spans="1:11">
      <c r="A1512" s="201" t="s">
        <v>2036</v>
      </c>
      <c r="B1512" s="200">
        <v>0</v>
      </c>
      <c r="C1512" s="200">
        <v>0</v>
      </c>
      <c r="D1512" s="200">
        <v>0</v>
      </c>
      <c r="E1512" s="200">
        <v>0</v>
      </c>
      <c r="F1512" s="200">
        <v>0</v>
      </c>
      <c r="G1512" s="200">
        <v>0</v>
      </c>
      <c r="H1512" s="200">
        <v>707091.6</v>
      </c>
      <c r="I1512" s="200">
        <v>902887.6</v>
      </c>
      <c r="J1512" s="200">
        <v>992407.5</v>
      </c>
      <c r="K1512" s="200">
        <v>89519.900000000023</v>
      </c>
    </row>
    <row r="1513" spans="1:11">
      <c r="A1513" s="201" t="s">
        <v>2037</v>
      </c>
      <c r="B1513" s="200">
        <v>0</v>
      </c>
      <c r="C1513" s="200">
        <v>0</v>
      </c>
      <c r="D1513" s="200">
        <v>0</v>
      </c>
      <c r="E1513" s="200">
        <v>0</v>
      </c>
      <c r="F1513" s="200">
        <v>0</v>
      </c>
      <c r="G1513" s="200">
        <v>0</v>
      </c>
      <c r="H1513" s="200">
        <v>0</v>
      </c>
      <c r="I1513" s="200">
        <v>0</v>
      </c>
      <c r="J1513" s="200">
        <v>396390</v>
      </c>
      <c r="K1513" s="200">
        <v>396390</v>
      </c>
    </row>
    <row r="1514" spans="1:11">
      <c r="A1514" s="201" t="s">
        <v>2038</v>
      </c>
      <c r="B1514" s="200">
        <v>0</v>
      </c>
      <c r="C1514" s="200">
        <v>0</v>
      </c>
      <c r="D1514" s="200">
        <v>0</v>
      </c>
      <c r="E1514" s="200">
        <v>0</v>
      </c>
      <c r="F1514" s="200">
        <v>0</v>
      </c>
      <c r="G1514" s="200">
        <v>0</v>
      </c>
      <c r="H1514" s="200">
        <v>16399623</v>
      </c>
      <c r="I1514" s="200">
        <v>596300</v>
      </c>
      <c r="J1514" s="200">
        <v>596300</v>
      </c>
      <c r="K1514" s="200">
        <v>0</v>
      </c>
    </row>
    <row r="1515" spans="1:11">
      <c r="A1515" s="87" t="s">
        <v>2039</v>
      </c>
      <c r="B1515" s="185">
        <v>0</v>
      </c>
      <c r="C1515" s="185">
        <v>0</v>
      </c>
      <c r="D1515" s="185">
        <v>0</v>
      </c>
      <c r="E1515" s="185">
        <v>0</v>
      </c>
      <c r="F1515" s="185">
        <v>308568761.40367001</v>
      </c>
      <c r="G1515" s="185">
        <v>302429097.79049003</v>
      </c>
      <c r="H1515" s="185">
        <v>183147521.59999999</v>
      </c>
      <c r="I1515" s="185">
        <v>276031213.19999999</v>
      </c>
      <c r="J1515" s="185">
        <v>260905094.59999999</v>
      </c>
      <c r="K1515" s="185">
        <v>-15126118.599999994</v>
      </c>
    </row>
    <row r="1516" spans="1:11">
      <c r="A1516" s="201" t="s">
        <v>2040</v>
      </c>
      <c r="B1516" s="200">
        <v>0</v>
      </c>
      <c r="C1516" s="200">
        <v>0</v>
      </c>
      <c r="D1516" s="200">
        <v>0</v>
      </c>
      <c r="E1516" s="200">
        <v>0</v>
      </c>
      <c r="F1516" s="200">
        <v>4319921.6370000001</v>
      </c>
      <c r="G1516" s="200">
        <v>12630021.43644</v>
      </c>
      <c r="H1516" s="200">
        <v>14381663.800000001</v>
      </c>
      <c r="I1516" s="200">
        <v>23364005.300000001</v>
      </c>
      <c r="J1516" s="200">
        <v>21052613.300000001</v>
      </c>
      <c r="K1516" s="200">
        <v>-2311392</v>
      </c>
    </row>
    <row r="1517" spans="1:11">
      <c r="A1517" s="201" t="s">
        <v>2041</v>
      </c>
      <c r="B1517" s="200">
        <v>0</v>
      </c>
      <c r="C1517" s="200">
        <v>0</v>
      </c>
      <c r="D1517" s="200">
        <v>0</v>
      </c>
      <c r="E1517" s="200">
        <v>0</v>
      </c>
      <c r="F1517" s="200">
        <v>0</v>
      </c>
      <c r="G1517" s="200">
        <v>325506.78023000003</v>
      </c>
      <c r="H1517" s="200">
        <v>0</v>
      </c>
      <c r="I1517" s="200">
        <v>0</v>
      </c>
      <c r="J1517" s="200">
        <v>0</v>
      </c>
      <c r="K1517" s="200">
        <v>0</v>
      </c>
    </row>
    <row r="1518" spans="1:11">
      <c r="A1518" s="201" t="s">
        <v>2042</v>
      </c>
      <c r="B1518" s="200">
        <v>0</v>
      </c>
      <c r="C1518" s="200">
        <v>0</v>
      </c>
      <c r="D1518" s="200">
        <v>0</v>
      </c>
      <c r="E1518" s="200">
        <v>0</v>
      </c>
      <c r="F1518" s="200">
        <v>673750.73784000007</v>
      </c>
      <c r="G1518" s="200">
        <v>1026407.2999400001</v>
      </c>
      <c r="H1518" s="200">
        <v>0</v>
      </c>
      <c r="I1518" s="200">
        <v>0</v>
      </c>
      <c r="J1518" s="200">
        <v>0</v>
      </c>
      <c r="K1518" s="200">
        <v>0</v>
      </c>
    </row>
    <row r="1519" spans="1:11">
      <c r="A1519" s="201" t="s">
        <v>2043</v>
      </c>
      <c r="B1519" s="200">
        <v>0</v>
      </c>
      <c r="C1519" s="200">
        <v>0</v>
      </c>
      <c r="D1519" s="200">
        <v>0</v>
      </c>
      <c r="E1519" s="200">
        <v>0</v>
      </c>
      <c r="F1519" s="200">
        <v>717331.85840999999</v>
      </c>
      <c r="G1519" s="200">
        <v>712323.60045000003</v>
      </c>
      <c r="H1519" s="200">
        <v>0</v>
      </c>
      <c r="I1519" s="200">
        <v>0</v>
      </c>
      <c r="J1519" s="200">
        <v>0</v>
      </c>
      <c r="K1519" s="200">
        <v>0</v>
      </c>
    </row>
    <row r="1520" spans="1:11">
      <c r="A1520" s="201" t="s">
        <v>2044</v>
      </c>
      <c r="B1520" s="200">
        <v>0</v>
      </c>
      <c r="C1520" s="200">
        <v>0</v>
      </c>
      <c r="D1520" s="200">
        <v>0</v>
      </c>
      <c r="E1520" s="200">
        <v>0</v>
      </c>
      <c r="F1520" s="200">
        <v>287433.37283999997</v>
      </c>
      <c r="G1520" s="200">
        <v>447795.07514999999</v>
      </c>
      <c r="H1520" s="200">
        <v>0</v>
      </c>
      <c r="I1520" s="200">
        <v>0</v>
      </c>
      <c r="J1520" s="200">
        <v>0</v>
      </c>
      <c r="K1520" s="200">
        <v>0</v>
      </c>
    </row>
    <row r="1521" spans="1:11">
      <c r="A1521" s="201" t="s">
        <v>2045</v>
      </c>
      <c r="B1521" s="200">
        <v>0</v>
      </c>
      <c r="C1521" s="200">
        <v>0</v>
      </c>
      <c r="D1521" s="200">
        <v>0</v>
      </c>
      <c r="E1521" s="200">
        <v>0</v>
      </c>
      <c r="F1521" s="200">
        <v>302570323.79758</v>
      </c>
      <c r="G1521" s="200">
        <v>287287043.59828001</v>
      </c>
      <c r="H1521" s="200">
        <v>65000000</v>
      </c>
      <c r="I1521" s="200">
        <v>127132100</v>
      </c>
      <c r="J1521" s="200">
        <v>117143200</v>
      </c>
      <c r="K1521" s="200">
        <v>-9988900</v>
      </c>
    </row>
    <row r="1522" spans="1:11">
      <c r="A1522" s="204" t="s">
        <v>2046</v>
      </c>
      <c r="B1522" s="200">
        <v>0</v>
      </c>
      <c r="C1522" s="200">
        <v>0</v>
      </c>
      <c r="D1522" s="200">
        <v>0</v>
      </c>
      <c r="E1522" s="200">
        <v>0</v>
      </c>
      <c r="F1522" s="200">
        <v>0</v>
      </c>
      <c r="G1522" s="200">
        <v>0</v>
      </c>
      <c r="H1522" s="200">
        <v>4394910.7</v>
      </c>
      <c r="I1522" s="200">
        <v>6640239.2000000002</v>
      </c>
      <c r="J1522" s="200">
        <v>6259788.4000000004</v>
      </c>
      <c r="K1522" s="200">
        <v>-380450.79999999981</v>
      </c>
    </row>
    <row r="1523" spans="1:11">
      <c r="A1523" s="204" t="s">
        <v>2047</v>
      </c>
      <c r="B1523" s="200">
        <v>0</v>
      </c>
      <c r="C1523" s="200">
        <v>0</v>
      </c>
      <c r="D1523" s="200">
        <v>0</v>
      </c>
      <c r="E1523" s="200">
        <v>0</v>
      </c>
      <c r="F1523" s="200">
        <v>0</v>
      </c>
      <c r="G1523" s="200">
        <v>0</v>
      </c>
      <c r="H1523" s="200">
        <v>2761916.2</v>
      </c>
      <c r="I1523" s="200">
        <v>0</v>
      </c>
      <c r="J1523" s="200">
        <v>0</v>
      </c>
      <c r="K1523" s="200">
        <v>0</v>
      </c>
    </row>
    <row r="1524" spans="1:11">
      <c r="A1524" s="204" t="s">
        <v>2048</v>
      </c>
      <c r="B1524" s="200">
        <v>0</v>
      </c>
      <c r="C1524" s="200">
        <v>0</v>
      </c>
      <c r="D1524" s="200">
        <v>0</v>
      </c>
      <c r="E1524" s="200">
        <v>0</v>
      </c>
      <c r="F1524" s="200">
        <v>0</v>
      </c>
      <c r="G1524" s="200">
        <v>0</v>
      </c>
      <c r="H1524" s="200">
        <v>27465851</v>
      </c>
      <c r="I1524" s="200">
        <v>31444900</v>
      </c>
      <c r="J1524" s="200">
        <v>26395900</v>
      </c>
      <c r="K1524" s="200">
        <v>-5049000</v>
      </c>
    </row>
    <row r="1525" spans="1:11">
      <c r="A1525" s="204" t="s">
        <v>2049</v>
      </c>
      <c r="B1525" s="200">
        <v>0</v>
      </c>
      <c r="C1525" s="200">
        <v>0</v>
      </c>
      <c r="D1525" s="200">
        <v>0</v>
      </c>
      <c r="E1525" s="200">
        <v>0</v>
      </c>
      <c r="F1525" s="200">
        <v>0</v>
      </c>
      <c r="G1525" s="200">
        <v>0</v>
      </c>
      <c r="H1525" s="200">
        <v>12659735.300000001</v>
      </c>
      <c r="I1525" s="200">
        <v>12566810.800000001</v>
      </c>
      <c r="J1525" s="200">
        <v>6954969.4000000004</v>
      </c>
      <c r="K1525" s="200">
        <v>-5611841.4000000004</v>
      </c>
    </row>
    <row r="1526" spans="1:11">
      <c r="A1526" s="204" t="s">
        <v>2050</v>
      </c>
      <c r="B1526" s="200">
        <v>0</v>
      </c>
      <c r="C1526" s="200">
        <v>0</v>
      </c>
      <c r="D1526" s="200">
        <v>0</v>
      </c>
      <c r="E1526" s="200">
        <v>0</v>
      </c>
      <c r="F1526" s="200">
        <v>0</v>
      </c>
      <c r="G1526" s="200">
        <v>0</v>
      </c>
      <c r="H1526" s="200">
        <v>1553572.8</v>
      </c>
      <c r="I1526" s="200">
        <v>1610991.2</v>
      </c>
      <c r="J1526" s="200">
        <v>1518428.5999999999</v>
      </c>
      <c r="K1526" s="200">
        <v>-92562.600000000093</v>
      </c>
    </row>
    <row r="1527" spans="1:11">
      <c r="A1527" s="204" t="s">
        <v>2051</v>
      </c>
      <c r="B1527" s="200">
        <v>0</v>
      </c>
      <c r="C1527" s="200">
        <v>0</v>
      </c>
      <c r="D1527" s="200">
        <v>0</v>
      </c>
      <c r="E1527" s="200">
        <v>0</v>
      </c>
      <c r="F1527" s="200">
        <v>0</v>
      </c>
      <c r="G1527" s="200">
        <v>0</v>
      </c>
      <c r="H1527" s="200">
        <v>1565837.4</v>
      </c>
      <c r="I1527" s="200">
        <v>2239120.9</v>
      </c>
      <c r="J1527" s="200">
        <v>2056570.5999999999</v>
      </c>
      <c r="K1527" s="200">
        <v>-182550.30000000005</v>
      </c>
    </row>
    <row r="1528" spans="1:11">
      <c r="A1528" s="204" t="s">
        <v>2052</v>
      </c>
      <c r="B1528" s="200">
        <v>0</v>
      </c>
      <c r="C1528" s="200">
        <v>0</v>
      </c>
      <c r="D1528" s="200">
        <v>0</v>
      </c>
      <c r="E1528" s="200">
        <v>0</v>
      </c>
      <c r="F1528" s="200">
        <v>0</v>
      </c>
      <c r="G1528" s="200">
        <v>0</v>
      </c>
      <c r="H1528" s="200">
        <v>2975939</v>
      </c>
      <c r="I1528" s="200">
        <v>4009668.1999999997</v>
      </c>
      <c r="J1528" s="200">
        <v>3702378.4</v>
      </c>
      <c r="K1528" s="200">
        <v>-307289.79999999981</v>
      </c>
    </row>
    <row r="1529" spans="1:11">
      <c r="A1529" s="204" t="s">
        <v>2053</v>
      </c>
      <c r="B1529" s="200">
        <v>0</v>
      </c>
      <c r="C1529" s="200">
        <v>0</v>
      </c>
      <c r="D1529" s="200">
        <v>0</v>
      </c>
      <c r="E1529" s="200">
        <v>0</v>
      </c>
      <c r="F1529" s="200">
        <v>0</v>
      </c>
      <c r="G1529" s="200">
        <v>0</v>
      </c>
      <c r="H1529" s="200">
        <v>7403756.7999999998</v>
      </c>
      <c r="I1529" s="200">
        <v>8204779.5</v>
      </c>
      <c r="J1529" s="200">
        <v>7540048.5</v>
      </c>
      <c r="K1529" s="200">
        <v>-664731</v>
      </c>
    </row>
    <row r="1530" spans="1:11">
      <c r="A1530" s="204" t="s">
        <v>2054</v>
      </c>
      <c r="B1530" s="200">
        <v>0</v>
      </c>
      <c r="C1530" s="200">
        <v>0</v>
      </c>
      <c r="D1530" s="200">
        <v>0</v>
      </c>
      <c r="E1530" s="200">
        <v>0</v>
      </c>
      <c r="F1530" s="200">
        <v>0</v>
      </c>
      <c r="G1530" s="200">
        <v>0</v>
      </c>
      <c r="H1530" s="200">
        <v>4154918.9</v>
      </c>
      <c r="I1530" s="200">
        <v>5472249</v>
      </c>
      <c r="J1530" s="200">
        <v>5321860.7</v>
      </c>
      <c r="K1530" s="200">
        <v>-150388.29999999981</v>
      </c>
    </row>
    <row r="1531" spans="1:11">
      <c r="A1531" s="204" t="s">
        <v>2055</v>
      </c>
      <c r="B1531" s="200">
        <v>0</v>
      </c>
      <c r="C1531" s="200">
        <v>0</v>
      </c>
      <c r="D1531" s="200">
        <v>0</v>
      </c>
      <c r="E1531" s="200">
        <v>0</v>
      </c>
      <c r="F1531" s="200">
        <v>0</v>
      </c>
      <c r="G1531" s="200">
        <v>0</v>
      </c>
      <c r="H1531" s="200">
        <v>4233807.8</v>
      </c>
      <c r="I1531" s="200">
        <v>6297300.7000000002</v>
      </c>
      <c r="J1531" s="200">
        <v>5928583.4000000004</v>
      </c>
      <c r="K1531" s="200">
        <v>-368717.29999999981</v>
      </c>
    </row>
    <row r="1532" spans="1:11">
      <c r="A1532" s="204" t="s">
        <v>2056</v>
      </c>
      <c r="B1532" s="200">
        <v>0</v>
      </c>
      <c r="C1532" s="200">
        <v>0</v>
      </c>
      <c r="D1532" s="200">
        <v>0</v>
      </c>
      <c r="E1532" s="200">
        <v>0</v>
      </c>
      <c r="F1532" s="200">
        <v>0</v>
      </c>
      <c r="G1532" s="200">
        <v>0</v>
      </c>
      <c r="H1532" s="200">
        <v>990155.3</v>
      </c>
      <c r="I1532" s="200">
        <v>0</v>
      </c>
      <c r="J1532" s="200">
        <v>0</v>
      </c>
      <c r="K1532" s="200">
        <v>0</v>
      </c>
    </row>
    <row r="1533" spans="1:11">
      <c r="A1533" s="204" t="s">
        <v>2057</v>
      </c>
      <c r="B1533" s="200">
        <v>0</v>
      </c>
      <c r="C1533" s="200">
        <v>0</v>
      </c>
      <c r="D1533" s="200">
        <v>0</v>
      </c>
      <c r="E1533" s="200">
        <v>0</v>
      </c>
      <c r="F1533" s="200">
        <v>0</v>
      </c>
      <c r="G1533" s="200">
        <v>0</v>
      </c>
      <c r="H1533" s="200">
        <v>959420.2</v>
      </c>
      <c r="I1533" s="200">
        <v>0</v>
      </c>
      <c r="J1533" s="200">
        <v>0</v>
      </c>
      <c r="K1533" s="200">
        <v>0</v>
      </c>
    </row>
    <row r="1534" spans="1:11">
      <c r="A1534" s="204" t="s">
        <v>2058</v>
      </c>
      <c r="B1534" s="200">
        <v>0</v>
      </c>
      <c r="C1534" s="200">
        <v>0</v>
      </c>
      <c r="D1534" s="200">
        <v>0</v>
      </c>
      <c r="E1534" s="200">
        <v>0</v>
      </c>
      <c r="F1534" s="200">
        <v>0</v>
      </c>
      <c r="G1534" s="200">
        <v>0</v>
      </c>
      <c r="H1534" s="200">
        <v>551094.6</v>
      </c>
      <c r="I1534" s="200">
        <v>0</v>
      </c>
      <c r="J1534" s="200">
        <v>0</v>
      </c>
      <c r="K1534" s="200">
        <v>0</v>
      </c>
    </row>
    <row r="1535" spans="1:11">
      <c r="A1535" s="204" t="s">
        <v>2059</v>
      </c>
      <c r="B1535" s="200">
        <v>0</v>
      </c>
      <c r="C1535" s="200">
        <v>0</v>
      </c>
      <c r="D1535" s="200">
        <v>0</v>
      </c>
      <c r="E1535" s="200">
        <v>0</v>
      </c>
      <c r="F1535" s="200">
        <v>0</v>
      </c>
      <c r="G1535" s="200">
        <v>0</v>
      </c>
      <c r="H1535" s="200">
        <v>2762449.4</v>
      </c>
      <c r="I1535" s="200">
        <v>0</v>
      </c>
      <c r="J1535" s="200">
        <v>0</v>
      </c>
      <c r="K1535" s="200">
        <v>0</v>
      </c>
    </row>
    <row r="1536" spans="1:11">
      <c r="A1536" s="204" t="s">
        <v>2060</v>
      </c>
      <c r="B1536" s="200">
        <v>0</v>
      </c>
      <c r="C1536" s="200">
        <v>0</v>
      </c>
      <c r="D1536" s="200">
        <v>0</v>
      </c>
      <c r="E1536" s="200">
        <v>0</v>
      </c>
      <c r="F1536" s="200">
        <v>0</v>
      </c>
      <c r="G1536" s="200">
        <v>0</v>
      </c>
      <c r="H1536" s="200">
        <v>1263452.3999999999</v>
      </c>
      <c r="I1536" s="200">
        <v>0</v>
      </c>
      <c r="J1536" s="200">
        <v>0</v>
      </c>
      <c r="K1536" s="200">
        <v>0</v>
      </c>
    </row>
    <row r="1537" spans="1:11">
      <c r="A1537" s="204" t="s">
        <v>2061</v>
      </c>
      <c r="B1537" s="200">
        <v>0</v>
      </c>
      <c r="C1537" s="200">
        <v>0</v>
      </c>
      <c r="D1537" s="200">
        <v>0</v>
      </c>
      <c r="E1537" s="200">
        <v>0</v>
      </c>
      <c r="F1537" s="200">
        <v>0</v>
      </c>
      <c r="G1537" s="200">
        <v>0</v>
      </c>
      <c r="H1537" s="200">
        <v>3081076.1</v>
      </c>
      <c r="I1537" s="200">
        <v>3401445.2</v>
      </c>
      <c r="J1537" s="200">
        <v>3376425.6</v>
      </c>
      <c r="K1537" s="200">
        <v>-25019.600000000093</v>
      </c>
    </row>
    <row r="1538" spans="1:11">
      <c r="A1538" s="204" t="s">
        <v>2062</v>
      </c>
      <c r="B1538" s="200">
        <v>0</v>
      </c>
      <c r="C1538" s="200">
        <v>0</v>
      </c>
      <c r="D1538" s="200">
        <v>0</v>
      </c>
      <c r="E1538" s="200">
        <v>0</v>
      </c>
      <c r="F1538" s="200">
        <v>0</v>
      </c>
      <c r="G1538" s="200">
        <v>0</v>
      </c>
      <c r="H1538" s="200">
        <v>571565.30000000005</v>
      </c>
      <c r="I1538" s="200">
        <v>0</v>
      </c>
      <c r="J1538" s="200">
        <v>0</v>
      </c>
      <c r="K1538" s="200">
        <v>0</v>
      </c>
    </row>
    <row r="1539" spans="1:11">
      <c r="A1539" s="204" t="s">
        <v>2063</v>
      </c>
      <c r="B1539" s="200">
        <v>0</v>
      </c>
      <c r="C1539" s="200">
        <v>0</v>
      </c>
      <c r="D1539" s="200">
        <v>0</v>
      </c>
      <c r="E1539" s="200">
        <v>0</v>
      </c>
      <c r="F1539" s="200">
        <v>0</v>
      </c>
      <c r="G1539" s="200">
        <v>0</v>
      </c>
      <c r="H1539" s="200">
        <v>2773622.2</v>
      </c>
      <c r="I1539" s="200">
        <v>0</v>
      </c>
      <c r="J1539" s="200">
        <v>0</v>
      </c>
      <c r="K1539" s="200">
        <v>0</v>
      </c>
    </row>
    <row r="1540" spans="1:11">
      <c r="A1540" s="204" t="s">
        <v>2064</v>
      </c>
      <c r="B1540" s="200">
        <v>0</v>
      </c>
      <c r="C1540" s="200">
        <v>0</v>
      </c>
      <c r="D1540" s="200">
        <v>0</v>
      </c>
      <c r="E1540" s="200">
        <v>0</v>
      </c>
      <c r="F1540" s="200">
        <v>0</v>
      </c>
      <c r="G1540" s="200">
        <v>0</v>
      </c>
      <c r="H1540" s="200">
        <v>796168.5</v>
      </c>
      <c r="I1540" s="200">
        <v>0</v>
      </c>
      <c r="J1540" s="200">
        <v>0</v>
      </c>
      <c r="K1540" s="200">
        <v>0</v>
      </c>
    </row>
    <row r="1541" spans="1:11">
      <c r="A1541" s="204" t="s">
        <v>2065</v>
      </c>
      <c r="B1541" s="200">
        <v>0</v>
      </c>
      <c r="C1541" s="200">
        <v>0</v>
      </c>
      <c r="D1541" s="200">
        <v>0</v>
      </c>
      <c r="E1541" s="200">
        <v>0</v>
      </c>
      <c r="F1541" s="200">
        <v>0</v>
      </c>
      <c r="G1541" s="200">
        <v>0</v>
      </c>
      <c r="H1541" s="200">
        <v>580355</v>
      </c>
      <c r="I1541" s="200">
        <v>0</v>
      </c>
      <c r="J1541" s="200">
        <v>0</v>
      </c>
      <c r="K1541" s="200">
        <v>0</v>
      </c>
    </row>
    <row r="1542" spans="1:11">
      <c r="A1542" s="204" t="s">
        <v>2066</v>
      </c>
      <c r="B1542" s="200">
        <v>0</v>
      </c>
      <c r="C1542" s="200">
        <v>0</v>
      </c>
      <c r="D1542" s="200">
        <v>0</v>
      </c>
      <c r="E1542" s="200">
        <v>0</v>
      </c>
      <c r="F1542" s="200">
        <v>0</v>
      </c>
      <c r="G1542" s="200">
        <v>0</v>
      </c>
      <c r="H1542" s="200">
        <v>1263951.3</v>
      </c>
      <c r="I1542" s="200">
        <v>1548905.8</v>
      </c>
      <c r="J1542" s="200">
        <v>1466383.6</v>
      </c>
      <c r="K1542" s="200">
        <v>-82522.199999999953</v>
      </c>
    </row>
    <row r="1543" spans="1:11">
      <c r="A1543" s="204" t="s">
        <v>2067</v>
      </c>
      <c r="B1543" s="200">
        <v>0</v>
      </c>
      <c r="C1543" s="200">
        <v>0</v>
      </c>
      <c r="D1543" s="200">
        <v>0</v>
      </c>
      <c r="E1543" s="200">
        <v>0</v>
      </c>
      <c r="F1543" s="200">
        <v>0</v>
      </c>
      <c r="G1543" s="200">
        <v>0</v>
      </c>
      <c r="H1543" s="200">
        <v>2043457.8</v>
      </c>
      <c r="I1543" s="200">
        <v>0</v>
      </c>
      <c r="J1543" s="200">
        <v>0</v>
      </c>
      <c r="K1543" s="200">
        <v>0</v>
      </c>
    </row>
    <row r="1544" spans="1:11">
      <c r="A1544" s="204" t="s">
        <v>2068</v>
      </c>
      <c r="B1544" s="200">
        <v>0</v>
      </c>
      <c r="C1544" s="200">
        <v>0</v>
      </c>
      <c r="D1544" s="200">
        <v>0</v>
      </c>
      <c r="E1544" s="200">
        <v>0</v>
      </c>
      <c r="F1544" s="200">
        <v>0</v>
      </c>
      <c r="G1544" s="200">
        <v>0</v>
      </c>
      <c r="H1544" s="200">
        <v>492356.7</v>
      </c>
      <c r="I1544" s="200">
        <v>617623.30000000005</v>
      </c>
      <c r="J1544" s="200">
        <v>543809.9</v>
      </c>
      <c r="K1544" s="200">
        <v>-73813.400000000023</v>
      </c>
    </row>
    <row r="1545" spans="1:11">
      <c r="A1545" s="204" t="s">
        <v>2069</v>
      </c>
      <c r="B1545" s="200">
        <v>0</v>
      </c>
      <c r="C1545" s="200">
        <v>0</v>
      </c>
      <c r="D1545" s="200">
        <v>0</v>
      </c>
      <c r="E1545" s="200">
        <v>0</v>
      </c>
      <c r="F1545" s="200">
        <v>0</v>
      </c>
      <c r="G1545" s="200">
        <v>0</v>
      </c>
      <c r="H1545" s="200">
        <v>1848207.4</v>
      </c>
      <c r="I1545" s="200">
        <v>2436927.4</v>
      </c>
      <c r="J1545" s="200">
        <v>2312256.0999999996</v>
      </c>
      <c r="K1545" s="200">
        <v>-124671.30000000028</v>
      </c>
    </row>
    <row r="1546" spans="1:11">
      <c r="A1546" s="204" t="s">
        <v>2070</v>
      </c>
      <c r="B1546" s="200">
        <v>0</v>
      </c>
      <c r="C1546" s="200">
        <v>0</v>
      </c>
      <c r="D1546" s="200">
        <v>0</v>
      </c>
      <c r="E1546" s="200">
        <v>0</v>
      </c>
      <c r="F1546" s="200">
        <v>0</v>
      </c>
      <c r="G1546" s="200">
        <v>0</v>
      </c>
      <c r="H1546" s="200">
        <v>2349850.2000000002</v>
      </c>
      <c r="I1546" s="200">
        <v>2908143</v>
      </c>
      <c r="J1546" s="200">
        <v>2764512.9000000004</v>
      </c>
      <c r="K1546" s="200">
        <v>-143630.09999999963</v>
      </c>
    </row>
    <row r="1547" spans="1:11">
      <c r="A1547" s="204" t="s">
        <v>2071</v>
      </c>
      <c r="B1547" s="200">
        <v>0</v>
      </c>
      <c r="C1547" s="200">
        <v>0</v>
      </c>
      <c r="D1547" s="200">
        <v>0</v>
      </c>
      <c r="E1547" s="200">
        <v>0</v>
      </c>
      <c r="F1547" s="200">
        <v>0</v>
      </c>
      <c r="G1547" s="200">
        <v>0</v>
      </c>
      <c r="H1547" s="200">
        <v>4021911.6</v>
      </c>
      <c r="I1547" s="200">
        <v>4873464</v>
      </c>
      <c r="J1547" s="200">
        <v>4619365.1000000006</v>
      </c>
      <c r="K1547" s="200">
        <v>-254098.89999999944</v>
      </c>
    </row>
    <row r="1548" spans="1:11">
      <c r="A1548" s="204" t="s">
        <v>2072</v>
      </c>
      <c r="B1548" s="200">
        <v>0</v>
      </c>
      <c r="C1548" s="200">
        <v>0</v>
      </c>
      <c r="D1548" s="200">
        <v>0</v>
      </c>
      <c r="E1548" s="200">
        <v>0</v>
      </c>
      <c r="F1548" s="200">
        <v>0</v>
      </c>
      <c r="G1548" s="200">
        <v>0</v>
      </c>
      <c r="H1548" s="200">
        <v>2425603.2000000002</v>
      </c>
      <c r="I1548" s="200">
        <v>3029029.6</v>
      </c>
      <c r="J1548" s="200">
        <v>2750909.7</v>
      </c>
      <c r="K1548" s="200">
        <v>-278119.89999999991</v>
      </c>
    </row>
    <row r="1549" spans="1:11">
      <c r="A1549" s="204" t="s">
        <v>2073</v>
      </c>
      <c r="B1549" s="200">
        <v>0</v>
      </c>
      <c r="C1549" s="200">
        <v>0</v>
      </c>
      <c r="D1549" s="200">
        <v>0</v>
      </c>
      <c r="E1549" s="200">
        <v>0</v>
      </c>
      <c r="F1549" s="200">
        <v>0</v>
      </c>
      <c r="G1549" s="200">
        <v>0</v>
      </c>
      <c r="H1549" s="200">
        <v>1851447.7</v>
      </c>
      <c r="I1549" s="200">
        <v>2345440.7000000002</v>
      </c>
      <c r="J1549" s="200">
        <v>2341124.7999999993</v>
      </c>
      <c r="K1549" s="200">
        <v>-4315.9000000008382</v>
      </c>
    </row>
    <row r="1550" spans="1:11">
      <c r="A1550" s="204" t="s">
        <v>2074</v>
      </c>
      <c r="B1550" s="200">
        <v>0</v>
      </c>
      <c r="C1550" s="200">
        <v>0</v>
      </c>
      <c r="D1550" s="200">
        <v>0</v>
      </c>
      <c r="E1550" s="200">
        <v>0</v>
      </c>
      <c r="F1550" s="200">
        <v>0</v>
      </c>
      <c r="G1550" s="200">
        <v>0</v>
      </c>
      <c r="H1550" s="200">
        <v>1074411.2</v>
      </c>
      <c r="I1550" s="200">
        <v>1691613.4</v>
      </c>
      <c r="J1550" s="200">
        <v>1506397.2999999998</v>
      </c>
      <c r="K1550" s="200">
        <v>-185216.10000000009</v>
      </c>
    </row>
    <row r="1551" spans="1:11">
      <c r="A1551" s="204" t="s">
        <v>2075</v>
      </c>
      <c r="B1551" s="200">
        <v>0</v>
      </c>
      <c r="C1551" s="200">
        <v>0</v>
      </c>
      <c r="D1551" s="200">
        <v>0</v>
      </c>
      <c r="E1551" s="200">
        <v>0</v>
      </c>
      <c r="F1551" s="200">
        <v>0</v>
      </c>
      <c r="G1551" s="200">
        <v>0</v>
      </c>
      <c r="H1551" s="200">
        <v>1587208.9</v>
      </c>
      <c r="I1551" s="200">
        <v>2084258.2</v>
      </c>
      <c r="J1551" s="200">
        <v>1895510.7</v>
      </c>
      <c r="K1551" s="200">
        <v>-188747.5</v>
      </c>
    </row>
    <row r="1552" spans="1:11">
      <c r="A1552" s="204" t="s">
        <v>2076</v>
      </c>
      <c r="B1552" s="200">
        <v>0</v>
      </c>
      <c r="C1552" s="200">
        <v>0</v>
      </c>
      <c r="D1552" s="200">
        <v>0</v>
      </c>
      <c r="E1552" s="200">
        <v>0</v>
      </c>
      <c r="F1552" s="200">
        <v>0</v>
      </c>
      <c r="G1552" s="200">
        <v>0</v>
      </c>
      <c r="H1552" s="200">
        <v>647614.80000000005</v>
      </c>
      <c r="I1552" s="200">
        <v>800945.4</v>
      </c>
      <c r="J1552" s="200">
        <v>694068.90000000014</v>
      </c>
      <c r="K1552" s="200">
        <v>-106876.49999999988</v>
      </c>
    </row>
    <row r="1553" spans="1:11">
      <c r="A1553" s="201" t="s">
        <v>2077</v>
      </c>
      <c r="B1553" s="200">
        <v>0</v>
      </c>
      <c r="C1553" s="200">
        <v>0</v>
      </c>
      <c r="D1553" s="200">
        <v>0</v>
      </c>
      <c r="E1553" s="200">
        <v>0</v>
      </c>
      <c r="F1553" s="200">
        <v>0</v>
      </c>
      <c r="G1553" s="200">
        <v>0</v>
      </c>
      <c r="H1553" s="200">
        <v>660232.1</v>
      </c>
      <c r="I1553" s="200">
        <v>550851.30000000005</v>
      </c>
      <c r="J1553" s="200">
        <v>576735.6</v>
      </c>
      <c r="K1553" s="200">
        <v>25884.29999999993</v>
      </c>
    </row>
    <row r="1554" spans="1:11">
      <c r="A1554" s="201" t="s">
        <v>2078</v>
      </c>
      <c r="B1554" s="200">
        <v>0</v>
      </c>
      <c r="C1554" s="200">
        <v>0</v>
      </c>
      <c r="D1554" s="200">
        <v>0</v>
      </c>
      <c r="E1554" s="200">
        <v>0</v>
      </c>
      <c r="F1554" s="200">
        <v>0</v>
      </c>
      <c r="G1554" s="200">
        <v>0</v>
      </c>
      <c r="H1554" s="200">
        <v>0</v>
      </c>
      <c r="I1554" s="200">
        <v>4569101.2</v>
      </c>
      <c r="J1554" s="200">
        <v>2144476.1999999997</v>
      </c>
      <c r="K1554" s="200">
        <v>-2424625.0000000005</v>
      </c>
    </row>
    <row r="1555" spans="1:11">
      <c r="A1555" s="201" t="s">
        <v>2079</v>
      </c>
      <c r="B1555" s="200">
        <v>0</v>
      </c>
      <c r="C1555" s="200">
        <v>0</v>
      </c>
      <c r="D1555" s="200">
        <v>0</v>
      </c>
      <c r="E1555" s="200">
        <v>0</v>
      </c>
      <c r="F1555" s="200">
        <v>0</v>
      </c>
      <c r="G1555" s="200">
        <v>0</v>
      </c>
      <c r="H1555" s="200">
        <v>0</v>
      </c>
      <c r="I1555" s="200">
        <v>3909251</v>
      </c>
      <c r="J1555" s="200">
        <v>3722777.4</v>
      </c>
      <c r="K1555" s="200">
        <v>-186473.60000000009</v>
      </c>
    </row>
    <row r="1556" spans="1:11">
      <c r="A1556" s="201" t="s">
        <v>2080</v>
      </c>
      <c r="B1556" s="200">
        <v>0</v>
      </c>
      <c r="C1556" s="200">
        <v>0</v>
      </c>
      <c r="D1556" s="200">
        <v>0</v>
      </c>
      <c r="E1556" s="200">
        <v>0</v>
      </c>
      <c r="F1556" s="200">
        <v>0</v>
      </c>
      <c r="G1556" s="200">
        <v>0</v>
      </c>
      <c r="H1556" s="200">
        <v>0</v>
      </c>
      <c r="I1556" s="200">
        <v>3451688.2</v>
      </c>
      <c r="J1556" s="200">
        <v>3300701.2</v>
      </c>
      <c r="K1556" s="200">
        <v>-150987</v>
      </c>
    </row>
    <row r="1557" spans="1:11">
      <c r="A1557" s="201" t="s">
        <v>2081</v>
      </c>
      <c r="B1557" s="200">
        <v>0</v>
      </c>
      <c r="C1557" s="200">
        <v>0</v>
      </c>
      <c r="D1557" s="200">
        <v>0</v>
      </c>
      <c r="E1557" s="200">
        <v>0</v>
      </c>
      <c r="F1557" s="200">
        <v>0</v>
      </c>
      <c r="G1557" s="200">
        <v>0</v>
      </c>
      <c r="H1557" s="200">
        <v>0</v>
      </c>
      <c r="I1557" s="200">
        <v>1860038.5</v>
      </c>
      <c r="J1557" s="200">
        <v>1733455.4</v>
      </c>
      <c r="K1557" s="200">
        <v>-126583.10000000009</v>
      </c>
    </row>
    <row r="1558" spans="1:11">
      <c r="A1558" s="201" t="s">
        <v>2082</v>
      </c>
      <c r="B1558" s="200">
        <v>0</v>
      </c>
      <c r="C1558" s="200">
        <v>0</v>
      </c>
      <c r="D1558" s="200">
        <v>0</v>
      </c>
      <c r="E1558" s="200">
        <v>0</v>
      </c>
      <c r="F1558" s="200">
        <v>0</v>
      </c>
      <c r="G1558" s="200">
        <v>0</v>
      </c>
      <c r="H1558" s="200">
        <v>0</v>
      </c>
      <c r="I1558" s="200">
        <v>3537655.2</v>
      </c>
      <c r="J1558" s="200">
        <v>3362970.6</v>
      </c>
      <c r="K1558" s="200">
        <v>-174684.60000000009</v>
      </c>
    </row>
    <row r="1559" spans="1:11">
      <c r="A1559" s="201" t="s">
        <v>2083</v>
      </c>
      <c r="B1559" s="200">
        <v>0</v>
      </c>
      <c r="C1559" s="200">
        <v>0</v>
      </c>
      <c r="D1559" s="200">
        <v>0</v>
      </c>
      <c r="E1559" s="200">
        <v>0</v>
      </c>
      <c r="F1559" s="200">
        <v>0</v>
      </c>
      <c r="G1559" s="200">
        <v>0</v>
      </c>
      <c r="H1559" s="200">
        <v>0</v>
      </c>
      <c r="I1559" s="200">
        <v>839746.1</v>
      </c>
      <c r="J1559" s="200">
        <v>748172.3</v>
      </c>
      <c r="K1559" s="200">
        <v>-91573.79999999993</v>
      </c>
    </row>
    <row r="1560" spans="1:11">
      <c r="A1560" s="201" t="s">
        <v>2084</v>
      </c>
      <c r="B1560" s="200">
        <v>0</v>
      </c>
      <c r="C1560" s="200">
        <v>0</v>
      </c>
      <c r="D1560" s="200">
        <v>0</v>
      </c>
      <c r="E1560" s="200">
        <v>0</v>
      </c>
      <c r="F1560" s="200">
        <v>0</v>
      </c>
      <c r="G1560" s="200">
        <v>0</v>
      </c>
      <c r="H1560" s="200">
        <v>0</v>
      </c>
      <c r="I1560" s="200">
        <v>2592920.9</v>
      </c>
      <c r="J1560" s="200">
        <v>2390402.2000000002</v>
      </c>
      <c r="K1560" s="200">
        <v>-202518.69999999972</v>
      </c>
    </row>
    <row r="1561" spans="1:11">
      <c r="A1561" s="201" t="s">
        <v>2085</v>
      </c>
      <c r="B1561" s="200">
        <v>0</v>
      </c>
      <c r="C1561" s="200">
        <v>0</v>
      </c>
      <c r="D1561" s="200">
        <v>0</v>
      </c>
      <c r="E1561" s="200">
        <v>0</v>
      </c>
      <c r="F1561" s="200">
        <v>0</v>
      </c>
      <c r="G1561" s="200">
        <v>0</v>
      </c>
      <c r="H1561" s="200">
        <v>0</v>
      </c>
      <c r="I1561" s="200">
        <v>0</v>
      </c>
      <c r="J1561" s="200">
        <v>14780297.800000001</v>
      </c>
      <c r="K1561" s="200">
        <v>14780297.800000001</v>
      </c>
    </row>
    <row r="1562" spans="1:11">
      <c r="A1562" s="87" t="s">
        <v>2086</v>
      </c>
      <c r="B1562" s="185">
        <v>0</v>
      </c>
      <c r="C1562" s="185">
        <v>0</v>
      </c>
      <c r="D1562" s="185">
        <v>0</v>
      </c>
      <c r="E1562" s="185">
        <v>0</v>
      </c>
      <c r="F1562" s="185">
        <v>28728093.021090001</v>
      </c>
      <c r="G1562" s="185">
        <v>60387749.398280002</v>
      </c>
      <c r="H1562" s="185">
        <v>87490333.900000006</v>
      </c>
      <c r="I1562" s="185">
        <v>118430335.89999999</v>
      </c>
      <c r="J1562" s="185">
        <v>79566348.400000006</v>
      </c>
      <c r="K1562" s="185">
        <v>-38863987.499999985</v>
      </c>
    </row>
    <row r="1563" spans="1:11">
      <c r="A1563" s="201" t="s">
        <v>2087</v>
      </c>
      <c r="B1563" s="200">
        <v>0</v>
      </c>
      <c r="C1563" s="200">
        <v>0</v>
      </c>
      <c r="D1563" s="200">
        <v>0</v>
      </c>
      <c r="E1563" s="200">
        <v>0</v>
      </c>
      <c r="F1563" s="200">
        <v>3836332.6076100003</v>
      </c>
      <c r="G1563" s="200">
        <v>7215509.0850299997</v>
      </c>
      <c r="H1563" s="200">
        <v>8468003.9000000004</v>
      </c>
      <c r="I1563" s="200">
        <v>10674819</v>
      </c>
      <c r="J1563" s="200">
        <v>9059860.6999999993</v>
      </c>
      <c r="K1563" s="200">
        <v>-1614958.3000000007</v>
      </c>
    </row>
    <row r="1564" spans="1:11">
      <c r="A1564" s="201" t="s">
        <v>2088</v>
      </c>
      <c r="B1564" s="200">
        <v>0</v>
      </c>
      <c r="C1564" s="200">
        <v>0</v>
      </c>
      <c r="D1564" s="200">
        <v>0</v>
      </c>
      <c r="E1564" s="200">
        <v>0</v>
      </c>
      <c r="F1564" s="200">
        <v>11012854.539309999</v>
      </c>
      <c r="G1564" s="200">
        <v>13625872.40446</v>
      </c>
      <c r="H1564" s="200">
        <v>26895907.600000001</v>
      </c>
      <c r="I1564" s="200">
        <v>33406547.5</v>
      </c>
      <c r="J1564" s="200">
        <v>15727272.000000002</v>
      </c>
      <c r="K1564" s="200">
        <v>-17679275.5</v>
      </c>
    </row>
    <row r="1565" spans="1:11">
      <c r="A1565" s="201" t="s">
        <v>2089</v>
      </c>
      <c r="B1565" s="200">
        <v>0</v>
      </c>
      <c r="C1565" s="200">
        <v>0</v>
      </c>
      <c r="D1565" s="200">
        <v>0</v>
      </c>
      <c r="E1565" s="200">
        <v>0</v>
      </c>
      <c r="F1565" s="200">
        <v>4684003.6506400006</v>
      </c>
      <c r="G1565" s="200">
        <v>11068290.32332</v>
      </c>
      <c r="H1565" s="200">
        <v>15873196.699999999</v>
      </c>
      <c r="I1565" s="200">
        <v>13589376.800000001</v>
      </c>
      <c r="J1565" s="200">
        <v>11132118.400000002</v>
      </c>
      <c r="K1565" s="200">
        <v>-2457258.3999999985</v>
      </c>
    </row>
    <row r="1566" spans="1:11">
      <c r="A1566" s="201" t="s">
        <v>2090</v>
      </c>
      <c r="B1566" s="200">
        <v>0</v>
      </c>
      <c r="C1566" s="200">
        <v>0</v>
      </c>
      <c r="D1566" s="200">
        <v>0</v>
      </c>
      <c r="E1566" s="200">
        <v>0</v>
      </c>
      <c r="F1566" s="200">
        <v>3475037.7336300001</v>
      </c>
      <c r="G1566" s="200">
        <v>952846.03700000001</v>
      </c>
      <c r="H1566" s="200">
        <v>5165542.2</v>
      </c>
      <c r="I1566" s="200">
        <v>8319451.7999999998</v>
      </c>
      <c r="J1566" s="200">
        <v>8313276.7000000002</v>
      </c>
      <c r="K1566" s="200">
        <v>-6175.0999999996275</v>
      </c>
    </row>
    <row r="1567" spans="1:11">
      <c r="A1567" s="201" t="s">
        <v>2091</v>
      </c>
      <c r="B1567" s="200">
        <v>0</v>
      </c>
      <c r="C1567" s="200">
        <v>0</v>
      </c>
      <c r="D1567" s="200">
        <v>0</v>
      </c>
      <c r="E1567" s="200">
        <v>0</v>
      </c>
      <c r="F1567" s="200">
        <v>5719864.4898999995</v>
      </c>
      <c r="G1567" s="200">
        <v>21262825.397</v>
      </c>
      <c r="H1567" s="200">
        <v>16423010</v>
      </c>
      <c r="I1567" s="200">
        <v>35745100</v>
      </c>
      <c r="J1567" s="200">
        <v>23362800</v>
      </c>
      <c r="K1567" s="200">
        <v>-12382300</v>
      </c>
    </row>
    <row r="1568" spans="1:11">
      <c r="A1568" s="201" t="s">
        <v>2092</v>
      </c>
      <c r="B1568" s="200">
        <v>0</v>
      </c>
      <c r="C1568" s="200">
        <v>0</v>
      </c>
      <c r="D1568" s="200">
        <v>0</v>
      </c>
      <c r="E1568" s="200">
        <v>0</v>
      </c>
      <c r="F1568" s="200">
        <v>0</v>
      </c>
      <c r="G1568" s="200">
        <v>5481670.38992</v>
      </c>
      <c r="H1568" s="200">
        <v>8373944.0999999996</v>
      </c>
      <c r="I1568" s="200">
        <v>8584806.5</v>
      </c>
      <c r="J1568" s="200">
        <v>7368383.6999999993</v>
      </c>
      <c r="K1568" s="200">
        <v>-1216422.8000000007</v>
      </c>
    </row>
    <row r="1569" spans="1:11">
      <c r="A1569" s="201" t="s">
        <v>2093</v>
      </c>
      <c r="B1569" s="200">
        <v>0</v>
      </c>
      <c r="C1569" s="200">
        <v>0</v>
      </c>
      <c r="D1569" s="200">
        <v>0</v>
      </c>
      <c r="E1569" s="200">
        <v>0</v>
      </c>
      <c r="F1569" s="200">
        <v>0</v>
      </c>
      <c r="G1569" s="200">
        <v>656804.06873000006</v>
      </c>
      <c r="H1569" s="200">
        <v>1328729.3999999999</v>
      </c>
      <c r="I1569" s="200">
        <v>1365540</v>
      </c>
      <c r="J1569" s="200">
        <v>713611.1</v>
      </c>
      <c r="K1569" s="200">
        <v>-651928.9</v>
      </c>
    </row>
    <row r="1570" spans="1:11">
      <c r="A1570" s="201" t="s">
        <v>2094</v>
      </c>
      <c r="B1570" s="200">
        <v>0</v>
      </c>
      <c r="C1570" s="200">
        <v>0</v>
      </c>
      <c r="D1570" s="200">
        <v>0</v>
      </c>
      <c r="E1570" s="200">
        <v>0</v>
      </c>
      <c r="F1570" s="200">
        <v>0</v>
      </c>
      <c r="G1570" s="200">
        <v>123931.69282</v>
      </c>
      <c r="H1570" s="200">
        <v>1962000</v>
      </c>
      <c r="I1570" s="200">
        <v>1765800</v>
      </c>
      <c r="J1570" s="200">
        <v>0</v>
      </c>
      <c r="K1570" s="200">
        <v>-1765800</v>
      </c>
    </row>
    <row r="1571" spans="1:11">
      <c r="A1571" s="201" t="s">
        <v>2095</v>
      </c>
      <c r="B1571" s="200">
        <v>0</v>
      </c>
      <c r="C1571" s="200">
        <v>0</v>
      </c>
      <c r="D1571" s="200">
        <v>0</v>
      </c>
      <c r="E1571" s="200">
        <v>0</v>
      </c>
      <c r="F1571" s="200">
        <v>0</v>
      </c>
      <c r="G1571" s="200">
        <v>0</v>
      </c>
      <c r="H1571" s="200">
        <v>3000000</v>
      </c>
      <c r="I1571" s="200">
        <v>4978894.3</v>
      </c>
      <c r="J1571" s="200">
        <v>3889025.8</v>
      </c>
      <c r="K1571" s="200">
        <v>-1089868.5</v>
      </c>
    </row>
    <row r="1572" spans="1:11">
      <c r="A1572" s="87" t="s">
        <v>2096</v>
      </c>
      <c r="B1572" s="185">
        <v>0</v>
      </c>
      <c r="C1572" s="185">
        <v>0</v>
      </c>
      <c r="D1572" s="185">
        <v>0</v>
      </c>
      <c r="E1572" s="185">
        <v>0</v>
      </c>
      <c r="F1572" s="185">
        <v>3413951.8598200004</v>
      </c>
      <c r="G1572" s="185">
        <v>3386869.8104599998</v>
      </c>
      <c r="H1572" s="185">
        <v>4862090.3</v>
      </c>
      <c r="I1572" s="185">
        <v>6171940.7999999998</v>
      </c>
      <c r="J1572" s="185">
        <v>5740227.9000000004</v>
      </c>
      <c r="K1572" s="185">
        <v>-431712.89999999944</v>
      </c>
    </row>
    <row r="1573" spans="1:11">
      <c r="A1573" s="201" t="s">
        <v>2097</v>
      </c>
      <c r="B1573" s="200">
        <v>0</v>
      </c>
      <c r="C1573" s="200">
        <v>0</v>
      </c>
      <c r="D1573" s="200">
        <v>0</v>
      </c>
      <c r="E1573" s="200">
        <v>0</v>
      </c>
      <c r="F1573" s="200">
        <v>3413951.8598200004</v>
      </c>
      <c r="G1573" s="200">
        <v>3386869.8104599998</v>
      </c>
      <c r="H1573" s="200">
        <v>4862090.3</v>
      </c>
      <c r="I1573" s="200">
        <v>5871940.7999999998</v>
      </c>
      <c r="J1573" s="200">
        <v>5440227.9000000004</v>
      </c>
      <c r="K1573" s="200">
        <v>-431712.89999999944</v>
      </c>
    </row>
    <row r="1574" spans="1:11">
      <c r="A1574" s="201" t="s">
        <v>2098</v>
      </c>
      <c r="B1574" s="200">
        <v>0</v>
      </c>
      <c r="C1574" s="200">
        <v>0</v>
      </c>
      <c r="D1574" s="200">
        <v>0</v>
      </c>
      <c r="E1574" s="200">
        <v>0</v>
      </c>
      <c r="F1574" s="200">
        <v>0</v>
      </c>
      <c r="G1574" s="200">
        <v>0</v>
      </c>
      <c r="H1574" s="200">
        <v>0</v>
      </c>
      <c r="I1574" s="200">
        <v>300000</v>
      </c>
      <c r="J1574" s="200">
        <v>300000</v>
      </c>
      <c r="K1574" s="200">
        <v>0</v>
      </c>
    </row>
    <row r="1575" spans="1:11">
      <c r="A1575" s="205" t="s">
        <v>2099</v>
      </c>
      <c r="B1575" s="206">
        <v>0</v>
      </c>
      <c r="C1575" s="206">
        <v>0</v>
      </c>
      <c r="D1575" s="206">
        <v>0</v>
      </c>
      <c r="E1575" s="206">
        <v>0</v>
      </c>
      <c r="F1575" s="206">
        <v>0</v>
      </c>
      <c r="G1575" s="206">
        <v>108819190.47306003</v>
      </c>
      <c r="H1575" s="206">
        <v>0</v>
      </c>
      <c r="I1575" s="206">
        <v>0</v>
      </c>
      <c r="J1575" s="206">
        <v>0</v>
      </c>
      <c r="K1575" s="206">
        <v>0</v>
      </c>
    </row>
    <row r="1576" spans="1:11">
      <c r="A1576" s="201" t="s">
        <v>634</v>
      </c>
      <c r="B1576" s="200">
        <v>0</v>
      </c>
      <c r="C1576" s="200">
        <v>0</v>
      </c>
      <c r="D1576" s="200">
        <v>0</v>
      </c>
      <c r="E1576" s="200">
        <v>0</v>
      </c>
      <c r="F1576" s="200">
        <v>0</v>
      </c>
      <c r="G1576" s="200">
        <v>38410092.013330005</v>
      </c>
      <c r="H1576" s="200">
        <v>0</v>
      </c>
      <c r="I1576" s="200">
        <v>0</v>
      </c>
      <c r="J1576" s="200">
        <v>0</v>
      </c>
      <c r="K1576" s="200">
        <v>0</v>
      </c>
    </row>
    <row r="1577" spans="1:11">
      <c r="A1577" s="201" t="s">
        <v>643</v>
      </c>
      <c r="B1577" s="200">
        <v>0</v>
      </c>
      <c r="C1577" s="200">
        <v>0</v>
      </c>
      <c r="D1577" s="200">
        <v>0</v>
      </c>
      <c r="E1577" s="200">
        <v>0</v>
      </c>
      <c r="F1577" s="200">
        <v>0</v>
      </c>
      <c r="G1577" s="200">
        <v>898257.33265999996</v>
      </c>
      <c r="H1577" s="200">
        <v>0</v>
      </c>
      <c r="I1577" s="200">
        <v>0</v>
      </c>
      <c r="J1577" s="200">
        <v>0</v>
      </c>
      <c r="K1577" s="200">
        <v>0</v>
      </c>
    </row>
    <row r="1578" spans="1:11">
      <c r="A1578" s="201" t="s">
        <v>1826</v>
      </c>
      <c r="B1578" s="200">
        <v>0</v>
      </c>
      <c r="C1578" s="200">
        <v>0</v>
      </c>
      <c r="D1578" s="200">
        <v>0</v>
      </c>
      <c r="E1578" s="200">
        <v>0</v>
      </c>
      <c r="F1578" s="200">
        <v>0</v>
      </c>
      <c r="G1578" s="200">
        <v>48818295.328000002</v>
      </c>
      <c r="H1578" s="200">
        <v>0</v>
      </c>
      <c r="I1578" s="200">
        <v>0</v>
      </c>
      <c r="J1578" s="200">
        <v>0</v>
      </c>
      <c r="K1578" s="200">
        <v>0</v>
      </c>
    </row>
    <row r="1579" spans="1:11">
      <c r="A1579" s="201" t="s">
        <v>642</v>
      </c>
      <c r="B1579" s="200">
        <v>0</v>
      </c>
      <c r="C1579" s="200">
        <v>0</v>
      </c>
      <c r="D1579" s="200">
        <v>0</v>
      </c>
      <c r="E1579" s="200">
        <v>0</v>
      </c>
      <c r="F1579" s="200">
        <v>0</v>
      </c>
      <c r="G1579" s="200">
        <v>15467603.667549999</v>
      </c>
      <c r="H1579" s="200">
        <v>0</v>
      </c>
      <c r="I1579" s="200">
        <v>0</v>
      </c>
      <c r="J1579" s="200">
        <v>0</v>
      </c>
      <c r="K1579" s="200">
        <v>0</v>
      </c>
    </row>
    <row r="1580" spans="1:11">
      <c r="A1580" s="201" t="s">
        <v>2100</v>
      </c>
      <c r="B1580" s="200">
        <v>0</v>
      </c>
      <c r="C1580" s="200">
        <v>0</v>
      </c>
      <c r="D1580" s="200">
        <v>0</v>
      </c>
      <c r="E1580" s="200">
        <v>0</v>
      </c>
      <c r="F1580" s="200">
        <v>0</v>
      </c>
      <c r="G1580" s="200">
        <v>624544.27696000005</v>
      </c>
      <c r="H1580" s="200">
        <v>0</v>
      </c>
      <c r="I1580" s="200">
        <v>0</v>
      </c>
      <c r="J1580" s="200">
        <v>0</v>
      </c>
      <c r="K1580" s="200">
        <v>0</v>
      </c>
    </row>
    <row r="1581" spans="1:11">
      <c r="A1581" s="201" t="s">
        <v>2101</v>
      </c>
      <c r="B1581" s="200">
        <v>0</v>
      </c>
      <c r="C1581" s="200">
        <v>0</v>
      </c>
      <c r="D1581" s="200">
        <v>0</v>
      </c>
      <c r="E1581" s="200">
        <v>0</v>
      </c>
      <c r="F1581" s="200">
        <v>0</v>
      </c>
      <c r="G1581" s="200">
        <v>577460.23635000002</v>
      </c>
      <c r="H1581" s="200">
        <v>0</v>
      </c>
      <c r="I1581" s="200">
        <v>0</v>
      </c>
      <c r="J1581" s="200">
        <v>0</v>
      </c>
      <c r="K1581" s="200">
        <v>0</v>
      </c>
    </row>
    <row r="1582" spans="1:11">
      <c r="A1582" s="201" t="s">
        <v>2102</v>
      </c>
      <c r="B1582" s="200">
        <v>0</v>
      </c>
      <c r="C1582" s="200">
        <v>0</v>
      </c>
      <c r="D1582" s="200">
        <v>0</v>
      </c>
      <c r="E1582" s="200">
        <v>0</v>
      </c>
      <c r="F1582" s="200">
        <v>0</v>
      </c>
      <c r="G1582" s="200">
        <v>760555.68275000004</v>
      </c>
      <c r="H1582" s="200">
        <v>0</v>
      </c>
      <c r="I1582" s="200">
        <v>0</v>
      </c>
      <c r="J1582" s="200">
        <v>0</v>
      </c>
      <c r="K1582" s="200">
        <v>0</v>
      </c>
    </row>
    <row r="1583" spans="1:11">
      <c r="A1583" s="201" t="s">
        <v>2103</v>
      </c>
      <c r="B1583" s="200">
        <v>0</v>
      </c>
      <c r="C1583" s="200">
        <v>0</v>
      </c>
      <c r="D1583" s="200">
        <v>0</v>
      </c>
      <c r="E1583" s="200">
        <v>0</v>
      </c>
      <c r="F1583" s="200">
        <v>0</v>
      </c>
      <c r="G1583" s="200">
        <v>776095.33419000008</v>
      </c>
      <c r="H1583" s="200">
        <v>0</v>
      </c>
      <c r="I1583" s="200">
        <v>0</v>
      </c>
      <c r="J1583" s="200">
        <v>0</v>
      </c>
      <c r="K1583" s="200">
        <v>0</v>
      </c>
    </row>
    <row r="1584" spans="1:11">
      <c r="A1584" s="201" t="s">
        <v>2104</v>
      </c>
      <c r="B1584" s="200">
        <v>0</v>
      </c>
      <c r="C1584" s="200">
        <v>0</v>
      </c>
      <c r="D1584" s="200">
        <v>0</v>
      </c>
      <c r="E1584" s="200">
        <v>0</v>
      </c>
      <c r="F1584" s="200">
        <v>0</v>
      </c>
      <c r="G1584" s="200">
        <v>527525.35304000007</v>
      </c>
      <c r="H1584" s="200">
        <v>0</v>
      </c>
      <c r="I1584" s="200">
        <v>0</v>
      </c>
      <c r="J1584" s="200">
        <v>0</v>
      </c>
      <c r="K1584" s="200">
        <v>0</v>
      </c>
    </row>
    <row r="1585" spans="1:11">
      <c r="A1585" s="201" t="s">
        <v>2105</v>
      </c>
      <c r="B1585" s="200">
        <v>0</v>
      </c>
      <c r="C1585" s="200">
        <v>0</v>
      </c>
      <c r="D1585" s="200">
        <v>0</v>
      </c>
      <c r="E1585" s="200">
        <v>0</v>
      </c>
      <c r="F1585" s="200">
        <v>0</v>
      </c>
      <c r="G1585" s="200">
        <v>471822.77294</v>
      </c>
      <c r="H1585" s="200">
        <v>0</v>
      </c>
      <c r="I1585" s="200">
        <v>0</v>
      </c>
      <c r="J1585" s="200">
        <v>0</v>
      </c>
      <c r="K1585" s="200">
        <v>0</v>
      </c>
    </row>
    <row r="1586" spans="1:11">
      <c r="A1586" s="201" t="s">
        <v>2106</v>
      </c>
      <c r="B1586" s="200">
        <v>0</v>
      </c>
      <c r="C1586" s="200">
        <v>0</v>
      </c>
      <c r="D1586" s="200">
        <v>0</v>
      </c>
      <c r="E1586" s="200">
        <v>0</v>
      </c>
      <c r="F1586" s="200">
        <v>0</v>
      </c>
      <c r="G1586" s="200">
        <v>621824.73964000004</v>
      </c>
      <c r="H1586" s="200">
        <v>0</v>
      </c>
      <c r="I1586" s="200">
        <v>0</v>
      </c>
      <c r="J1586" s="200">
        <v>0</v>
      </c>
      <c r="K1586" s="200">
        <v>0</v>
      </c>
    </row>
    <row r="1587" spans="1:11">
      <c r="A1587" s="201" t="s">
        <v>2107</v>
      </c>
      <c r="B1587" s="200">
        <v>0</v>
      </c>
      <c r="C1587" s="200">
        <v>0</v>
      </c>
      <c r="D1587" s="200">
        <v>0</v>
      </c>
      <c r="E1587" s="200">
        <v>0</v>
      </c>
      <c r="F1587" s="200">
        <v>0</v>
      </c>
      <c r="G1587" s="200">
        <v>452592.04704999999</v>
      </c>
      <c r="H1587" s="200">
        <v>0</v>
      </c>
      <c r="I1587" s="200">
        <v>0</v>
      </c>
      <c r="J1587" s="200">
        <v>0</v>
      </c>
      <c r="K1587" s="200">
        <v>0</v>
      </c>
    </row>
    <row r="1588" spans="1:11">
      <c r="A1588" s="201" t="s">
        <v>2108</v>
      </c>
      <c r="B1588" s="200">
        <v>0</v>
      </c>
      <c r="C1588" s="200">
        <v>0</v>
      </c>
      <c r="D1588" s="200">
        <v>0</v>
      </c>
      <c r="E1588" s="200">
        <v>0</v>
      </c>
      <c r="F1588" s="200">
        <v>0</v>
      </c>
      <c r="G1588" s="200">
        <v>412521.68860000005</v>
      </c>
      <c r="H1588" s="200">
        <v>0</v>
      </c>
      <c r="I1588" s="200">
        <v>0</v>
      </c>
      <c r="J1588" s="200">
        <v>0</v>
      </c>
      <c r="K1588" s="200">
        <v>0</v>
      </c>
    </row>
    <row r="1589" spans="1:11">
      <c r="A1589" s="205" t="s">
        <v>2109</v>
      </c>
      <c r="B1589" s="185">
        <v>0</v>
      </c>
      <c r="C1589" s="185">
        <v>0</v>
      </c>
      <c r="D1589" s="185">
        <v>0</v>
      </c>
      <c r="E1589" s="185">
        <v>0</v>
      </c>
      <c r="F1589" s="185">
        <v>0</v>
      </c>
      <c r="G1589" s="185">
        <v>3691285.2765500001</v>
      </c>
      <c r="H1589" s="185">
        <v>11176340.4</v>
      </c>
      <c r="I1589" s="185">
        <v>13537005.5</v>
      </c>
      <c r="J1589" s="185">
        <v>0</v>
      </c>
      <c r="K1589" s="185">
        <v>-13537005.5</v>
      </c>
    </row>
    <row r="1590" spans="1:11">
      <c r="A1590" s="201" t="s">
        <v>1031</v>
      </c>
      <c r="B1590" s="200">
        <v>0</v>
      </c>
      <c r="C1590" s="200">
        <v>0</v>
      </c>
      <c r="D1590" s="200">
        <v>0</v>
      </c>
      <c r="E1590" s="200">
        <v>0</v>
      </c>
      <c r="F1590" s="200">
        <v>0</v>
      </c>
      <c r="G1590" s="200">
        <v>0</v>
      </c>
      <c r="H1590" s="200">
        <v>5713240.4000000004</v>
      </c>
      <c r="I1590" s="200">
        <v>5438505.5</v>
      </c>
      <c r="J1590" s="200">
        <v>0</v>
      </c>
      <c r="K1590" s="200">
        <v>-5438505.5</v>
      </c>
    </row>
    <row r="1591" spans="1:11">
      <c r="A1591" s="201" t="s">
        <v>2110</v>
      </c>
      <c r="B1591" s="200">
        <v>0</v>
      </c>
      <c r="C1591" s="200">
        <v>0</v>
      </c>
      <c r="D1591" s="200">
        <v>0</v>
      </c>
      <c r="E1591" s="200">
        <v>0</v>
      </c>
      <c r="F1591" s="200">
        <v>0</v>
      </c>
      <c r="G1591" s="200">
        <v>3691285.2765500001</v>
      </c>
      <c r="H1591" s="200">
        <v>5463100</v>
      </c>
      <c r="I1591" s="200">
        <v>8098500</v>
      </c>
      <c r="J1591" s="200">
        <v>0</v>
      </c>
      <c r="K1591" s="200">
        <v>-8098500</v>
      </c>
    </row>
    <row r="1592" spans="1:11">
      <c r="A1592" s="205" t="s">
        <v>2111</v>
      </c>
      <c r="B1592" s="206">
        <v>0</v>
      </c>
      <c r="C1592" s="206">
        <v>0</v>
      </c>
      <c r="D1592" s="206">
        <v>0</v>
      </c>
      <c r="E1592" s="206">
        <v>0</v>
      </c>
      <c r="F1592" s="206">
        <v>0</v>
      </c>
      <c r="G1592" s="206">
        <v>244664434.12799999</v>
      </c>
      <c r="H1592" s="206">
        <v>116229186.8</v>
      </c>
      <c r="I1592" s="206">
        <v>20051688.399999999</v>
      </c>
      <c r="J1592" s="206">
        <v>0</v>
      </c>
      <c r="K1592" s="206">
        <v>-20051688.399999999</v>
      </c>
    </row>
    <row r="1593" spans="1:11">
      <c r="A1593" s="207" t="s">
        <v>2112</v>
      </c>
      <c r="B1593" s="208">
        <v>0</v>
      </c>
      <c r="C1593" s="208">
        <v>0</v>
      </c>
      <c r="D1593" s="208">
        <v>0</v>
      </c>
      <c r="E1593" s="208">
        <v>0</v>
      </c>
      <c r="F1593" s="208">
        <v>0</v>
      </c>
      <c r="G1593" s="208">
        <v>244664434.12799999</v>
      </c>
      <c r="H1593" s="208">
        <v>116229186.8</v>
      </c>
      <c r="I1593" s="208">
        <v>15671500</v>
      </c>
      <c r="J1593" s="200">
        <v>0</v>
      </c>
      <c r="K1593" s="208">
        <v>-15671500</v>
      </c>
    </row>
    <row r="1594" spans="1:11">
      <c r="A1594" s="207" t="s">
        <v>2113</v>
      </c>
      <c r="B1594" s="208">
        <v>0</v>
      </c>
      <c r="C1594" s="208">
        <v>0</v>
      </c>
      <c r="D1594" s="208">
        <v>0</v>
      </c>
      <c r="E1594" s="208">
        <v>0</v>
      </c>
      <c r="F1594" s="208">
        <v>0</v>
      </c>
      <c r="G1594" s="208">
        <v>0</v>
      </c>
      <c r="H1594" s="208">
        <v>0</v>
      </c>
      <c r="I1594" s="208">
        <v>4380188.4000000004</v>
      </c>
      <c r="J1594" s="200">
        <v>0</v>
      </c>
      <c r="K1594" s="208">
        <v>-4380188.4000000004</v>
      </c>
    </row>
    <row r="1595" spans="1:11">
      <c r="A1595" s="205" t="s">
        <v>1380</v>
      </c>
      <c r="B1595" s="206">
        <v>0</v>
      </c>
      <c r="C1595" s="206">
        <v>0</v>
      </c>
      <c r="D1595" s="206">
        <v>0</v>
      </c>
      <c r="E1595" s="206">
        <v>0</v>
      </c>
      <c r="F1595" s="206">
        <v>0</v>
      </c>
      <c r="G1595" s="206">
        <v>0</v>
      </c>
      <c r="H1595" s="206">
        <v>5143107.8999999994</v>
      </c>
      <c r="I1595" s="206">
        <v>8046917.3999999994</v>
      </c>
      <c r="J1595" s="185">
        <v>6272686.9000000004</v>
      </c>
      <c r="K1595" s="206">
        <v>-1774230.4999999991</v>
      </c>
    </row>
    <row r="1596" spans="1:11">
      <c r="A1596" s="207" t="s">
        <v>2114</v>
      </c>
      <c r="B1596" s="208">
        <v>0</v>
      </c>
      <c r="C1596" s="208">
        <v>0</v>
      </c>
      <c r="D1596" s="208">
        <v>0</v>
      </c>
      <c r="E1596" s="208">
        <v>0</v>
      </c>
      <c r="F1596" s="208">
        <v>0</v>
      </c>
      <c r="G1596" s="208">
        <v>0</v>
      </c>
      <c r="H1596" s="208">
        <v>1807577.4</v>
      </c>
      <c r="I1596" s="208">
        <v>4118329.8</v>
      </c>
      <c r="J1596" s="200">
        <v>2994166.8000000003</v>
      </c>
      <c r="K1596" s="208">
        <v>-1124162.9999999995</v>
      </c>
    </row>
    <row r="1597" spans="1:11">
      <c r="A1597" s="207" t="s">
        <v>2115</v>
      </c>
      <c r="B1597" s="208">
        <v>0</v>
      </c>
      <c r="C1597" s="208">
        <v>0</v>
      </c>
      <c r="D1597" s="208">
        <v>0</v>
      </c>
      <c r="E1597" s="208">
        <v>0</v>
      </c>
      <c r="F1597" s="208">
        <v>0</v>
      </c>
      <c r="G1597" s="208">
        <v>0</v>
      </c>
      <c r="H1597" s="208">
        <v>1930201.2</v>
      </c>
      <c r="I1597" s="208">
        <v>2194795.7999999998</v>
      </c>
      <c r="J1597" s="200">
        <v>1985846.6999999997</v>
      </c>
      <c r="K1597" s="208">
        <v>-208949.10000000009</v>
      </c>
    </row>
    <row r="1598" spans="1:11">
      <c r="A1598" s="207" t="s">
        <v>2116</v>
      </c>
      <c r="B1598" s="208">
        <v>0</v>
      </c>
      <c r="C1598" s="208">
        <v>0</v>
      </c>
      <c r="D1598" s="208">
        <v>0</v>
      </c>
      <c r="E1598" s="208">
        <v>0</v>
      </c>
      <c r="F1598" s="208">
        <v>0</v>
      </c>
      <c r="G1598" s="208">
        <v>0</v>
      </c>
      <c r="H1598" s="208">
        <v>1405329.3</v>
      </c>
      <c r="I1598" s="208">
        <v>1733791.8</v>
      </c>
      <c r="J1598" s="200">
        <v>1292673.4000000001</v>
      </c>
      <c r="K1598" s="208">
        <v>-441118.39999999991</v>
      </c>
    </row>
    <row r="1599" spans="1:11">
      <c r="A1599" s="205" t="s">
        <v>2117</v>
      </c>
      <c r="B1599" s="206">
        <v>0</v>
      </c>
      <c r="C1599" s="206">
        <v>0</v>
      </c>
      <c r="D1599" s="206">
        <v>0</v>
      </c>
      <c r="E1599" s="206">
        <v>0</v>
      </c>
      <c r="F1599" s="206">
        <v>0</v>
      </c>
      <c r="G1599" s="206">
        <v>0</v>
      </c>
      <c r="H1599" s="206">
        <v>14506607.6</v>
      </c>
      <c r="I1599" s="206">
        <v>19337034</v>
      </c>
      <c r="J1599" s="185">
        <v>0</v>
      </c>
      <c r="K1599" s="206">
        <v>-19337034</v>
      </c>
    </row>
    <row r="1600" spans="1:11">
      <c r="A1600" s="207" t="s">
        <v>2118</v>
      </c>
      <c r="B1600" s="208">
        <v>0</v>
      </c>
      <c r="C1600" s="208">
        <v>0</v>
      </c>
      <c r="D1600" s="208">
        <v>0</v>
      </c>
      <c r="E1600" s="208">
        <v>0</v>
      </c>
      <c r="F1600" s="208">
        <v>0</v>
      </c>
      <c r="G1600" s="208">
        <v>0</v>
      </c>
      <c r="H1600" s="208">
        <v>14506607.6</v>
      </c>
      <c r="I1600" s="208">
        <v>16928934</v>
      </c>
      <c r="J1600" s="200">
        <v>0</v>
      </c>
      <c r="K1600" s="208">
        <v>-16928934</v>
      </c>
    </row>
    <row r="1601" spans="1:11">
      <c r="A1601" s="201" t="s">
        <v>2119</v>
      </c>
      <c r="B1601" s="208">
        <v>0</v>
      </c>
      <c r="C1601" s="208">
        <v>0</v>
      </c>
      <c r="D1601" s="208">
        <v>0</v>
      </c>
      <c r="E1601" s="208">
        <v>0</v>
      </c>
      <c r="F1601" s="208">
        <v>0</v>
      </c>
      <c r="G1601" s="208">
        <v>0</v>
      </c>
      <c r="H1601" s="208">
        <v>0</v>
      </c>
      <c r="I1601" s="208">
        <v>2408100</v>
      </c>
      <c r="J1601" s="200">
        <v>0</v>
      </c>
      <c r="K1601" s="208">
        <v>-2408100</v>
      </c>
    </row>
    <row r="1605" spans="1:11">
      <c r="G1605" s="200"/>
      <c r="H1605" s="200"/>
    </row>
  </sheetData>
  <autoFilter ref="A7:PG1601" xr:uid="{15DDF4B8-043F-4CE8-AC4C-70D0F9E89C3D}"/>
  <mergeCells count="2">
    <mergeCell ref="A5:A7"/>
    <mergeCell ref="K5:K6"/>
  </mergeCells>
  <pageMargins left="0.48" right="0.16" top="0.25" bottom="0.16" header="0.18" footer="0.16"/>
  <pageSetup paperSize="9" scale="37" fitToHeight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E8041-AACC-4500-9B24-B738900C0191}">
  <sheetPr>
    <tabColor rgb="FF00B050"/>
    <pageSetUpPr fitToPage="1"/>
  </sheetPr>
  <dimension ref="A1:E173"/>
  <sheetViews>
    <sheetView view="pageBreakPreview" zoomScale="85" zoomScaleNormal="85" zoomScaleSheetLayoutView="85" workbookViewId="0">
      <pane xSplit="1" ySplit="5" topLeftCell="B6" activePane="bottomRight" state="frozen"/>
      <selection pane="bottomRight" activeCell="C173" sqref="C7:C173"/>
      <selection pane="bottomLeft" activeCell="F49" sqref="F49"/>
      <selection pane="topRight" activeCell="F49" sqref="F49"/>
    </sheetView>
  </sheetViews>
  <sheetFormatPr defaultColWidth="9.140625" defaultRowHeight="14.25"/>
  <cols>
    <col min="1" max="1" width="94.42578125" style="34" customWidth="1"/>
    <col min="2" max="4" width="19" style="2" customWidth="1"/>
    <col min="5" max="16384" width="9.140625" style="2"/>
  </cols>
  <sheetData>
    <row r="1" spans="1:4">
      <c r="A1" s="2"/>
    </row>
    <row r="2" spans="1:4" ht="15.75">
      <c r="A2" s="1" t="s">
        <v>2120</v>
      </c>
      <c r="D2" s="6" t="s">
        <v>2121</v>
      </c>
    </row>
    <row r="3" spans="1:4">
      <c r="A3" s="2"/>
    </row>
    <row r="4" spans="1:4">
      <c r="A4" s="2"/>
      <c r="D4" s="24" t="s">
        <v>2</v>
      </c>
    </row>
    <row r="5" spans="1:4" ht="28.5" customHeight="1">
      <c r="B5" s="187" t="s">
        <v>2122</v>
      </c>
      <c r="C5" s="187" t="s">
        <v>2123</v>
      </c>
      <c r="D5" s="187" t="s">
        <v>10</v>
      </c>
    </row>
    <row r="6" spans="1:4">
      <c r="A6" s="87" t="s">
        <v>682</v>
      </c>
      <c r="B6" s="185">
        <v>1542428372.9000003</v>
      </c>
      <c r="C6" s="185">
        <v>417000000.00000006</v>
      </c>
      <c r="D6" s="185">
        <v>1959428372.9000001</v>
      </c>
    </row>
    <row r="7" spans="1:4">
      <c r="A7" s="201" t="s">
        <v>758</v>
      </c>
      <c r="B7" s="200">
        <v>8007200</v>
      </c>
      <c r="C7" s="200">
        <v>0</v>
      </c>
      <c r="D7" s="200">
        <v>8007200</v>
      </c>
    </row>
    <row r="8" spans="1:4">
      <c r="A8" s="201" t="s">
        <v>770</v>
      </c>
      <c r="B8" s="200">
        <v>460700</v>
      </c>
      <c r="C8" s="200">
        <v>0</v>
      </c>
      <c r="D8" s="200">
        <v>460700</v>
      </c>
    </row>
    <row r="9" spans="1:4">
      <c r="A9" s="201" t="s">
        <v>771</v>
      </c>
      <c r="B9" s="200">
        <v>498707</v>
      </c>
      <c r="C9" s="200">
        <v>0</v>
      </c>
      <c r="D9" s="200">
        <v>498707</v>
      </c>
    </row>
    <row r="10" spans="1:4">
      <c r="A10" s="201" t="s">
        <v>774</v>
      </c>
      <c r="B10" s="200">
        <v>20000000</v>
      </c>
      <c r="C10" s="200">
        <v>0</v>
      </c>
      <c r="D10" s="200">
        <v>20000000</v>
      </c>
    </row>
    <row r="11" spans="1:4">
      <c r="A11" s="201" t="s">
        <v>785</v>
      </c>
      <c r="B11" s="200">
        <v>10512200</v>
      </c>
      <c r="C11" s="200">
        <v>0</v>
      </c>
      <c r="D11" s="200">
        <v>10512200</v>
      </c>
    </row>
    <row r="12" spans="1:4">
      <c r="A12" s="201" t="s">
        <v>789</v>
      </c>
      <c r="B12" s="200">
        <v>930800</v>
      </c>
      <c r="C12" s="200">
        <v>0</v>
      </c>
      <c r="D12" s="200">
        <v>930800</v>
      </c>
    </row>
    <row r="13" spans="1:4">
      <c r="A13" s="201" t="s">
        <v>790</v>
      </c>
      <c r="B13" s="200">
        <v>1200000</v>
      </c>
      <c r="C13" s="200">
        <v>0</v>
      </c>
      <c r="D13" s="200">
        <v>1200000</v>
      </c>
    </row>
    <row r="14" spans="1:4">
      <c r="A14" s="201" t="s">
        <v>804</v>
      </c>
      <c r="B14" s="200">
        <v>348480</v>
      </c>
      <c r="C14" s="200">
        <v>0</v>
      </c>
      <c r="D14" s="200">
        <v>348480</v>
      </c>
    </row>
    <row r="15" spans="1:4">
      <c r="A15" s="201" t="s">
        <v>805</v>
      </c>
      <c r="B15" s="200">
        <v>10000</v>
      </c>
      <c r="C15" s="200">
        <v>0</v>
      </c>
      <c r="D15" s="200">
        <v>10000</v>
      </c>
    </row>
    <row r="16" spans="1:4">
      <c r="A16" s="201" t="s">
        <v>808</v>
      </c>
      <c r="B16" s="200">
        <v>15000000</v>
      </c>
      <c r="C16" s="200">
        <v>0</v>
      </c>
      <c r="D16" s="200">
        <v>15000000</v>
      </c>
    </row>
    <row r="17" spans="1:5">
      <c r="A17" s="201" t="s">
        <v>809</v>
      </c>
      <c r="B17" s="200">
        <v>81200</v>
      </c>
      <c r="C17" s="200">
        <v>0</v>
      </c>
      <c r="D17" s="200">
        <v>81200</v>
      </c>
    </row>
    <row r="18" spans="1:5">
      <c r="A18" s="201" t="s">
        <v>813</v>
      </c>
      <c r="B18" s="200">
        <v>13050000</v>
      </c>
      <c r="C18" s="200">
        <v>0</v>
      </c>
      <c r="D18" s="200">
        <v>13050000</v>
      </c>
    </row>
    <row r="19" spans="1:5">
      <c r="A19" s="201" t="s">
        <v>819</v>
      </c>
      <c r="B19" s="200">
        <v>800000</v>
      </c>
      <c r="C19" s="200">
        <v>0</v>
      </c>
      <c r="D19" s="200">
        <v>800000</v>
      </c>
    </row>
    <row r="20" spans="1:5">
      <c r="A20" s="201" t="s">
        <v>822</v>
      </c>
      <c r="B20" s="200">
        <v>665985.4</v>
      </c>
      <c r="C20" s="200">
        <v>0</v>
      </c>
      <c r="D20" s="200">
        <v>665985.4</v>
      </c>
    </row>
    <row r="21" spans="1:5">
      <c r="A21" s="201" t="s">
        <v>824</v>
      </c>
      <c r="B21" s="200">
        <v>642928.1</v>
      </c>
      <c r="C21" s="200">
        <v>0</v>
      </c>
      <c r="D21" s="200">
        <v>642928.1</v>
      </c>
      <c r="E21" s="200"/>
    </row>
    <row r="22" spans="1:5">
      <c r="A22" s="201" t="s">
        <v>825</v>
      </c>
      <c r="B22" s="200">
        <v>8723100</v>
      </c>
      <c r="C22" s="200">
        <v>0</v>
      </c>
      <c r="D22" s="200">
        <v>8723100</v>
      </c>
      <c r="E22" s="200"/>
    </row>
    <row r="23" spans="1:5">
      <c r="A23" s="201" t="s">
        <v>828</v>
      </c>
      <c r="B23" s="200">
        <v>19400000</v>
      </c>
      <c r="C23" s="200">
        <v>0</v>
      </c>
      <c r="D23" s="200">
        <v>19400000</v>
      </c>
      <c r="E23" s="185"/>
    </row>
    <row r="24" spans="1:5">
      <c r="A24" s="201" t="s">
        <v>832</v>
      </c>
      <c r="B24" s="200">
        <v>0</v>
      </c>
      <c r="C24" s="200">
        <v>1131000</v>
      </c>
      <c r="D24" s="200">
        <v>1131000</v>
      </c>
      <c r="E24" s="200"/>
    </row>
    <row r="25" spans="1:5">
      <c r="A25" s="201" t="s">
        <v>834</v>
      </c>
      <c r="B25" s="200">
        <v>19700000</v>
      </c>
      <c r="C25" s="200">
        <v>0</v>
      </c>
      <c r="D25" s="200">
        <v>19700000</v>
      </c>
      <c r="E25" s="185"/>
    </row>
    <row r="26" spans="1:5">
      <c r="A26" s="201" t="s">
        <v>840</v>
      </c>
      <c r="B26" s="200">
        <v>804311</v>
      </c>
      <c r="C26" s="200">
        <v>0</v>
      </c>
      <c r="D26" s="200">
        <v>804311</v>
      </c>
      <c r="E26" s="200"/>
    </row>
    <row r="27" spans="1:5">
      <c r="A27" s="201" t="s">
        <v>843</v>
      </c>
      <c r="B27" s="200">
        <v>0</v>
      </c>
      <c r="C27" s="200">
        <v>21260000</v>
      </c>
      <c r="D27" s="200">
        <v>21260000</v>
      </c>
      <c r="E27" s="200"/>
    </row>
    <row r="28" spans="1:5">
      <c r="A28" s="201" t="s">
        <v>2124</v>
      </c>
      <c r="B28" s="200">
        <v>10414800</v>
      </c>
      <c r="C28" s="200">
        <v>0</v>
      </c>
      <c r="D28" s="200">
        <v>10414800</v>
      </c>
      <c r="E28" s="200"/>
    </row>
    <row r="29" spans="1:5">
      <c r="A29" s="201" t="s">
        <v>2125</v>
      </c>
      <c r="B29" s="200">
        <v>80000000</v>
      </c>
      <c r="C29" s="200">
        <v>0</v>
      </c>
      <c r="D29" s="200">
        <v>80000000</v>
      </c>
      <c r="E29" s="200"/>
    </row>
    <row r="30" spans="1:5">
      <c r="A30" s="201" t="s">
        <v>2126</v>
      </c>
      <c r="B30" s="200">
        <v>0</v>
      </c>
      <c r="C30" s="200">
        <v>40231800</v>
      </c>
      <c r="D30" s="200">
        <v>40231800</v>
      </c>
      <c r="E30" s="200"/>
    </row>
    <row r="31" spans="1:5">
      <c r="A31" s="201" t="s">
        <v>2127</v>
      </c>
      <c r="B31" s="200">
        <v>564263.19999999995</v>
      </c>
      <c r="C31" s="200">
        <v>0</v>
      </c>
      <c r="D31" s="200">
        <v>564263.19999999995</v>
      </c>
      <c r="E31" s="200"/>
    </row>
    <row r="32" spans="1:5">
      <c r="A32" s="201" t="s">
        <v>2128</v>
      </c>
      <c r="B32" s="200">
        <v>4127500</v>
      </c>
      <c r="C32" s="200">
        <v>0</v>
      </c>
      <c r="D32" s="200">
        <v>4127500</v>
      </c>
      <c r="E32" s="200"/>
    </row>
    <row r="33" spans="1:5">
      <c r="A33" s="201" t="s">
        <v>2129</v>
      </c>
      <c r="B33" s="200">
        <v>0</v>
      </c>
      <c r="C33" s="200">
        <v>2750000</v>
      </c>
      <c r="D33" s="200">
        <v>2750000</v>
      </c>
      <c r="E33" s="185"/>
    </row>
    <row r="34" spans="1:5">
      <c r="A34" s="201" t="s">
        <v>856</v>
      </c>
      <c r="B34" s="200">
        <v>346666022</v>
      </c>
      <c r="C34" s="200">
        <v>0</v>
      </c>
      <c r="D34" s="200">
        <v>346666022</v>
      </c>
      <c r="E34" s="200"/>
    </row>
    <row r="35" spans="1:5">
      <c r="A35" s="201" t="s">
        <v>2130</v>
      </c>
      <c r="B35" s="200">
        <v>513750</v>
      </c>
      <c r="C35" s="200">
        <v>0</v>
      </c>
      <c r="D35" s="200">
        <v>513750</v>
      </c>
      <c r="E35" s="185"/>
    </row>
    <row r="36" spans="1:5">
      <c r="A36" s="201" t="s">
        <v>859</v>
      </c>
      <c r="B36" s="200">
        <v>0</v>
      </c>
      <c r="C36" s="200">
        <v>8500</v>
      </c>
      <c r="D36" s="200">
        <v>8500</v>
      </c>
      <c r="E36" s="200"/>
    </row>
    <row r="37" spans="1:5">
      <c r="A37" s="201" t="s">
        <v>2131</v>
      </c>
      <c r="B37" s="200">
        <v>271600000</v>
      </c>
      <c r="C37" s="200">
        <v>0</v>
      </c>
      <c r="D37" s="200">
        <v>271600000</v>
      </c>
      <c r="E37" s="200"/>
    </row>
    <row r="38" spans="1:5">
      <c r="A38" s="201" t="s">
        <v>861</v>
      </c>
      <c r="B38" s="200">
        <v>525000</v>
      </c>
      <c r="C38" s="200">
        <v>0</v>
      </c>
      <c r="D38" s="200">
        <v>525000</v>
      </c>
      <c r="E38" s="200"/>
    </row>
    <row r="39" spans="1:5">
      <c r="A39" s="201" t="s">
        <v>862</v>
      </c>
      <c r="B39" s="200">
        <v>13000000</v>
      </c>
      <c r="C39" s="200">
        <v>0</v>
      </c>
      <c r="D39" s="200">
        <v>13000000</v>
      </c>
      <c r="E39" s="200"/>
    </row>
    <row r="40" spans="1:5">
      <c r="A40" s="201" t="s">
        <v>863</v>
      </c>
      <c r="B40" s="200">
        <v>5244000</v>
      </c>
      <c r="C40" s="200">
        <v>0</v>
      </c>
      <c r="D40" s="200">
        <v>5244000</v>
      </c>
      <c r="E40" s="200"/>
    </row>
    <row r="41" spans="1:5">
      <c r="A41" s="201" t="s">
        <v>864</v>
      </c>
      <c r="B41" s="200">
        <v>4514300</v>
      </c>
      <c r="C41" s="200">
        <v>0</v>
      </c>
      <c r="D41" s="200">
        <v>4514300</v>
      </c>
      <c r="E41" s="200"/>
    </row>
    <row r="42" spans="1:5">
      <c r="A42" s="201" t="s">
        <v>865</v>
      </c>
      <c r="B42" s="200">
        <v>3916000</v>
      </c>
      <c r="C42" s="200">
        <v>0</v>
      </c>
      <c r="D42" s="200">
        <v>3916000</v>
      </c>
      <c r="E42" s="200"/>
    </row>
    <row r="43" spans="1:5">
      <c r="A43" s="201" t="s">
        <v>866</v>
      </c>
      <c r="B43" s="200">
        <v>4338500</v>
      </c>
      <c r="C43" s="200">
        <v>0</v>
      </c>
      <c r="D43" s="200">
        <v>4338500</v>
      </c>
    </row>
    <row r="44" spans="1:5">
      <c r="A44" s="201" t="s">
        <v>2132</v>
      </c>
      <c r="B44" s="200">
        <v>1647200</v>
      </c>
      <c r="C44" s="200">
        <v>0</v>
      </c>
      <c r="D44" s="200">
        <v>1647200</v>
      </c>
    </row>
    <row r="45" spans="1:5">
      <c r="A45" s="201" t="s">
        <v>2133</v>
      </c>
      <c r="B45" s="200">
        <v>0</v>
      </c>
      <c r="C45" s="200">
        <v>800000</v>
      </c>
      <c r="D45" s="200">
        <v>800000</v>
      </c>
    </row>
    <row r="46" spans="1:5">
      <c r="A46" s="201" t="s">
        <v>2134</v>
      </c>
      <c r="B46" s="200">
        <v>2460000</v>
      </c>
      <c r="C46" s="200">
        <v>0</v>
      </c>
      <c r="D46" s="200">
        <v>2460000</v>
      </c>
    </row>
    <row r="47" spans="1:5">
      <c r="A47" s="201" t="s">
        <v>925</v>
      </c>
      <c r="B47" s="200">
        <v>9358000</v>
      </c>
      <c r="C47" s="200">
        <v>0</v>
      </c>
      <c r="D47" s="200">
        <v>9358000</v>
      </c>
    </row>
    <row r="48" spans="1:5">
      <c r="A48" s="201" t="s">
        <v>926</v>
      </c>
      <c r="B48" s="200">
        <v>8600000</v>
      </c>
      <c r="C48" s="200">
        <v>0</v>
      </c>
      <c r="D48" s="200">
        <v>8600000</v>
      </c>
    </row>
    <row r="49" spans="1:4">
      <c r="A49" s="201" t="s">
        <v>927</v>
      </c>
      <c r="B49" s="200">
        <v>3351800</v>
      </c>
      <c r="C49" s="200">
        <v>0</v>
      </c>
      <c r="D49" s="200">
        <v>3351800</v>
      </c>
    </row>
    <row r="50" spans="1:4">
      <c r="A50" s="201" t="s">
        <v>2135</v>
      </c>
      <c r="B50" s="200">
        <v>637300</v>
      </c>
      <c r="C50" s="200">
        <v>0</v>
      </c>
      <c r="D50" s="200">
        <v>637300</v>
      </c>
    </row>
    <row r="51" spans="1:4">
      <c r="A51" s="201" t="s">
        <v>933</v>
      </c>
      <c r="B51" s="200">
        <v>4238000</v>
      </c>
      <c r="C51" s="200">
        <v>0</v>
      </c>
      <c r="D51" s="200">
        <v>4238000</v>
      </c>
    </row>
    <row r="52" spans="1:4">
      <c r="A52" s="201" t="s">
        <v>934</v>
      </c>
      <c r="B52" s="200">
        <v>4058903</v>
      </c>
      <c r="C52" s="200">
        <v>0</v>
      </c>
      <c r="D52" s="200">
        <v>4058903</v>
      </c>
    </row>
    <row r="53" spans="1:4">
      <c r="A53" s="201" t="s">
        <v>935</v>
      </c>
      <c r="B53" s="200">
        <v>8770000</v>
      </c>
      <c r="C53" s="200">
        <v>0</v>
      </c>
      <c r="D53" s="200">
        <v>8770000</v>
      </c>
    </row>
    <row r="54" spans="1:4">
      <c r="A54" s="201" t="s">
        <v>937</v>
      </c>
      <c r="B54" s="200">
        <v>4661700</v>
      </c>
      <c r="C54" s="200">
        <v>0</v>
      </c>
      <c r="D54" s="200">
        <v>4661700</v>
      </c>
    </row>
    <row r="55" spans="1:4">
      <c r="A55" s="201" t="s">
        <v>941</v>
      </c>
      <c r="B55" s="200">
        <v>16396000</v>
      </c>
      <c r="C55" s="200">
        <v>0</v>
      </c>
      <c r="D55" s="200">
        <v>16396000</v>
      </c>
    </row>
    <row r="56" spans="1:4">
      <c r="A56" s="201" t="s">
        <v>942</v>
      </c>
      <c r="B56" s="200">
        <v>3309850</v>
      </c>
      <c r="C56" s="200">
        <v>0</v>
      </c>
      <c r="D56" s="200">
        <v>3309850</v>
      </c>
    </row>
    <row r="57" spans="1:4">
      <c r="A57" s="201" t="s">
        <v>951</v>
      </c>
      <c r="B57" s="200">
        <v>0</v>
      </c>
      <c r="C57" s="200">
        <v>572500</v>
      </c>
      <c r="D57" s="200">
        <v>572500</v>
      </c>
    </row>
    <row r="58" spans="1:4">
      <c r="A58" s="201" t="s">
        <v>954</v>
      </c>
      <c r="B58" s="200">
        <v>4647000</v>
      </c>
      <c r="C58" s="200">
        <v>0</v>
      </c>
      <c r="D58" s="200">
        <v>4647000</v>
      </c>
    </row>
    <row r="59" spans="1:4">
      <c r="A59" s="201" t="s">
        <v>957</v>
      </c>
      <c r="B59" s="200">
        <v>0</v>
      </c>
      <c r="C59" s="200">
        <v>25307100</v>
      </c>
      <c r="D59" s="200">
        <v>25307100</v>
      </c>
    </row>
    <row r="60" spans="1:4">
      <c r="A60" s="201" t="s">
        <v>958</v>
      </c>
      <c r="B60" s="200">
        <v>0</v>
      </c>
      <c r="C60" s="200">
        <v>529600</v>
      </c>
      <c r="D60" s="200">
        <v>529600</v>
      </c>
    </row>
    <row r="61" spans="1:4">
      <c r="A61" s="201" t="s">
        <v>959</v>
      </c>
      <c r="B61" s="200">
        <v>5258600</v>
      </c>
      <c r="C61" s="200">
        <v>0</v>
      </c>
      <c r="D61" s="200">
        <v>5258600</v>
      </c>
    </row>
    <row r="62" spans="1:4">
      <c r="A62" s="201" t="s">
        <v>825</v>
      </c>
      <c r="B62" s="200">
        <v>0</v>
      </c>
      <c r="C62" s="200">
        <v>27735700</v>
      </c>
      <c r="D62" s="200">
        <v>27735700</v>
      </c>
    </row>
    <row r="63" spans="1:4">
      <c r="A63" s="201" t="s">
        <v>964</v>
      </c>
      <c r="B63" s="200">
        <v>996500</v>
      </c>
      <c r="C63" s="200">
        <v>0</v>
      </c>
      <c r="D63" s="200">
        <v>996500</v>
      </c>
    </row>
    <row r="64" spans="1:4">
      <c r="A64" s="201" t="s">
        <v>965</v>
      </c>
      <c r="B64" s="200">
        <v>3421800</v>
      </c>
      <c r="C64" s="200">
        <v>0</v>
      </c>
      <c r="D64" s="200">
        <v>3421800</v>
      </c>
    </row>
    <row r="65" spans="1:4">
      <c r="A65" s="201" t="s">
        <v>966</v>
      </c>
      <c r="B65" s="200">
        <v>5649000</v>
      </c>
      <c r="C65" s="200">
        <v>0</v>
      </c>
      <c r="D65" s="200">
        <v>5649000</v>
      </c>
    </row>
    <row r="66" spans="1:4">
      <c r="A66" s="201" t="s">
        <v>2136</v>
      </c>
      <c r="B66" s="200">
        <v>485000</v>
      </c>
      <c r="C66" s="200">
        <v>0</v>
      </c>
      <c r="D66" s="200">
        <v>485000</v>
      </c>
    </row>
    <row r="67" spans="1:4">
      <c r="A67" s="201" t="s">
        <v>968</v>
      </c>
      <c r="B67" s="200">
        <v>531000</v>
      </c>
      <c r="C67" s="200">
        <v>0</v>
      </c>
      <c r="D67" s="200">
        <v>531000</v>
      </c>
    </row>
    <row r="68" spans="1:4">
      <c r="A68" s="201" t="s">
        <v>969</v>
      </c>
      <c r="B68" s="200">
        <v>70000000</v>
      </c>
      <c r="C68" s="200">
        <v>0</v>
      </c>
      <c r="D68" s="200">
        <v>70000000</v>
      </c>
    </row>
    <row r="69" spans="1:4">
      <c r="A69" s="201" t="s">
        <v>970</v>
      </c>
      <c r="B69" s="200">
        <v>2000000</v>
      </c>
      <c r="C69" s="200">
        <v>0</v>
      </c>
      <c r="D69" s="200">
        <v>2000000</v>
      </c>
    </row>
    <row r="70" spans="1:4">
      <c r="A70" s="201" t="s">
        <v>971</v>
      </c>
      <c r="B70" s="200">
        <v>9816800</v>
      </c>
      <c r="C70" s="200">
        <v>0</v>
      </c>
      <c r="D70" s="200">
        <v>9816800</v>
      </c>
    </row>
    <row r="71" spans="1:4">
      <c r="A71" s="201" t="s">
        <v>972</v>
      </c>
      <c r="B71" s="200">
        <v>33744800</v>
      </c>
      <c r="C71" s="200">
        <v>0</v>
      </c>
      <c r="D71" s="200">
        <v>33744800</v>
      </c>
    </row>
    <row r="72" spans="1:4">
      <c r="A72" s="201" t="s">
        <v>973</v>
      </c>
      <c r="B72" s="200">
        <v>0</v>
      </c>
      <c r="C72" s="200">
        <v>201016667.59999999</v>
      </c>
      <c r="D72" s="200">
        <v>201016667.59999999</v>
      </c>
    </row>
    <row r="73" spans="1:4">
      <c r="A73" s="201" t="s">
        <v>974</v>
      </c>
      <c r="B73" s="200">
        <v>40260000</v>
      </c>
      <c r="C73" s="200">
        <v>0</v>
      </c>
      <c r="D73" s="200">
        <v>40260000</v>
      </c>
    </row>
    <row r="74" spans="1:4">
      <c r="A74" s="201" t="s">
        <v>975</v>
      </c>
      <c r="B74" s="200">
        <v>0</v>
      </c>
      <c r="C74" s="200">
        <v>10000</v>
      </c>
      <c r="D74" s="200">
        <v>10000</v>
      </c>
    </row>
    <row r="75" spans="1:4">
      <c r="A75" s="201" t="s">
        <v>976</v>
      </c>
      <c r="B75" s="200">
        <v>0</v>
      </c>
      <c r="C75" s="200">
        <v>7934800</v>
      </c>
      <c r="D75" s="200">
        <v>7934800</v>
      </c>
    </row>
    <row r="76" spans="1:4">
      <c r="A76" s="201" t="s">
        <v>977</v>
      </c>
      <c r="B76" s="200">
        <v>0</v>
      </c>
      <c r="C76" s="200">
        <v>2625000</v>
      </c>
      <c r="D76" s="200">
        <v>2625000</v>
      </c>
    </row>
    <row r="77" spans="1:4">
      <c r="A77" s="201" t="s">
        <v>978</v>
      </c>
      <c r="B77" s="200">
        <v>0</v>
      </c>
      <c r="C77" s="200">
        <v>2541600</v>
      </c>
      <c r="D77" s="200">
        <v>2541600</v>
      </c>
    </row>
    <row r="78" spans="1:4">
      <c r="A78" s="201" t="s">
        <v>981</v>
      </c>
      <c r="B78" s="200">
        <v>902275.4</v>
      </c>
      <c r="C78" s="200">
        <v>0</v>
      </c>
      <c r="D78" s="200">
        <v>902275.4</v>
      </c>
    </row>
    <row r="79" spans="1:4">
      <c r="A79" s="201" t="s">
        <v>982</v>
      </c>
      <c r="B79" s="200">
        <v>415194.7</v>
      </c>
      <c r="C79" s="200">
        <v>0</v>
      </c>
      <c r="D79" s="200">
        <v>415194.7</v>
      </c>
    </row>
    <row r="80" spans="1:4">
      <c r="A80" s="201" t="s">
        <v>984</v>
      </c>
      <c r="B80" s="200">
        <v>20000000</v>
      </c>
      <c r="C80" s="200">
        <v>0</v>
      </c>
      <c r="D80" s="200">
        <v>20000000</v>
      </c>
    </row>
    <row r="81" spans="1:4">
      <c r="A81" s="201" t="s">
        <v>988</v>
      </c>
      <c r="B81" s="200">
        <v>24000000</v>
      </c>
      <c r="C81" s="200">
        <v>0</v>
      </c>
      <c r="D81" s="200">
        <v>24000000</v>
      </c>
    </row>
    <row r="82" spans="1:4">
      <c r="A82" s="201" t="s">
        <v>990</v>
      </c>
      <c r="B82" s="200">
        <v>5344500</v>
      </c>
      <c r="C82" s="200">
        <v>0</v>
      </c>
      <c r="D82" s="200">
        <v>5344500</v>
      </c>
    </row>
    <row r="83" spans="1:4">
      <c r="A83" s="201" t="s">
        <v>992</v>
      </c>
      <c r="B83" s="200">
        <v>10229700</v>
      </c>
      <c r="C83" s="200">
        <v>0</v>
      </c>
      <c r="D83" s="200">
        <v>10229700</v>
      </c>
    </row>
    <row r="84" spans="1:4">
      <c r="A84" s="201" t="s">
        <v>993</v>
      </c>
      <c r="B84" s="200">
        <v>0</v>
      </c>
      <c r="C84" s="200">
        <v>438900</v>
      </c>
      <c r="D84" s="200">
        <v>438900</v>
      </c>
    </row>
    <row r="85" spans="1:4">
      <c r="A85" s="201" t="s">
        <v>995</v>
      </c>
      <c r="B85" s="200">
        <v>15973100</v>
      </c>
      <c r="C85" s="200">
        <v>0</v>
      </c>
      <c r="D85" s="200">
        <v>15973100</v>
      </c>
    </row>
    <row r="86" spans="1:4">
      <c r="A86" s="201" t="s">
        <v>2137</v>
      </c>
      <c r="B86" s="200">
        <v>13937300</v>
      </c>
      <c r="C86" s="200">
        <v>0</v>
      </c>
      <c r="D86" s="200">
        <v>13937300</v>
      </c>
    </row>
    <row r="87" spans="1:4">
      <c r="A87" s="201" t="s">
        <v>998</v>
      </c>
      <c r="B87" s="200">
        <v>950000</v>
      </c>
      <c r="C87" s="200">
        <v>0</v>
      </c>
      <c r="D87" s="200">
        <v>950000</v>
      </c>
    </row>
    <row r="88" spans="1:4">
      <c r="A88" s="201" t="s">
        <v>2138</v>
      </c>
      <c r="B88" s="200">
        <v>379712.2</v>
      </c>
      <c r="C88" s="200">
        <v>0</v>
      </c>
      <c r="D88" s="200">
        <v>379712.2</v>
      </c>
    </row>
    <row r="89" spans="1:4">
      <c r="A89" s="201" t="s">
        <v>1004</v>
      </c>
      <c r="B89" s="200">
        <v>0</v>
      </c>
      <c r="C89" s="200">
        <v>10000</v>
      </c>
      <c r="D89" s="200">
        <v>10000</v>
      </c>
    </row>
    <row r="90" spans="1:4">
      <c r="A90" s="201" t="s">
        <v>1005</v>
      </c>
      <c r="B90" s="200">
        <v>0</v>
      </c>
      <c r="C90" s="200">
        <v>3421800</v>
      </c>
      <c r="D90" s="200">
        <v>3421800</v>
      </c>
    </row>
    <row r="91" spans="1:4">
      <c r="A91" s="201" t="s">
        <v>1006</v>
      </c>
      <c r="B91" s="200">
        <v>0</v>
      </c>
      <c r="C91" s="200">
        <v>6897200</v>
      </c>
      <c r="D91" s="200">
        <v>6897200</v>
      </c>
    </row>
    <row r="92" spans="1:4">
      <c r="A92" s="201" t="s">
        <v>1007</v>
      </c>
      <c r="B92" s="200">
        <v>11752100</v>
      </c>
      <c r="C92" s="200">
        <v>0</v>
      </c>
      <c r="D92" s="200">
        <v>11752100</v>
      </c>
    </row>
    <row r="93" spans="1:4">
      <c r="A93" s="201" t="s">
        <v>1010</v>
      </c>
      <c r="B93" s="200">
        <v>18683351.5</v>
      </c>
      <c r="C93" s="200">
        <v>0</v>
      </c>
      <c r="D93" s="200">
        <v>18683351.5</v>
      </c>
    </row>
    <row r="94" spans="1:4">
      <c r="A94" s="201" t="s">
        <v>1011</v>
      </c>
      <c r="B94" s="200">
        <v>10000</v>
      </c>
      <c r="C94" s="200">
        <v>0</v>
      </c>
      <c r="D94" s="200">
        <v>10000</v>
      </c>
    </row>
    <row r="95" spans="1:4">
      <c r="A95" s="201" t="s">
        <v>1017</v>
      </c>
      <c r="B95" s="200">
        <v>8339100</v>
      </c>
      <c r="C95" s="200">
        <v>0</v>
      </c>
      <c r="D95" s="200">
        <v>8339100</v>
      </c>
    </row>
    <row r="96" spans="1:4">
      <c r="A96" s="201" t="s">
        <v>1018</v>
      </c>
      <c r="B96" s="200">
        <v>13642400</v>
      </c>
      <c r="C96" s="200">
        <v>0</v>
      </c>
      <c r="D96" s="200">
        <v>13642400</v>
      </c>
    </row>
    <row r="97" spans="1:4">
      <c r="A97" s="201" t="s">
        <v>1019</v>
      </c>
      <c r="B97" s="200">
        <v>15046200</v>
      </c>
      <c r="C97" s="200">
        <v>0</v>
      </c>
      <c r="D97" s="200">
        <v>15046200</v>
      </c>
    </row>
    <row r="98" spans="1:4">
      <c r="A98" s="201" t="s">
        <v>1020</v>
      </c>
      <c r="B98" s="200">
        <v>2000000</v>
      </c>
      <c r="C98" s="200">
        <v>0</v>
      </c>
      <c r="D98" s="200">
        <v>2000000</v>
      </c>
    </row>
    <row r="99" spans="1:4">
      <c r="A99" s="201" t="s">
        <v>1021</v>
      </c>
      <c r="B99" s="200">
        <v>65000000</v>
      </c>
      <c r="C99" s="200">
        <v>0</v>
      </c>
      <c r="D99" s="200">
        <v>65000000</v>
      </c>
    </row>
    <row r="100" spans="1:4">
      <c r="A100" s="201" t="s">
        <v>1023</v>
      </c>
      <c r="B100" s="200">
        <v>31000000</v>
      </c>
      <c r="C100" s="200">
        <v>0</v>
      </c>
      <c r="D100" s="200">
        <v>31000000</v>
      </c>
    </row>
    <row r="101" spans="1:4">
      <c r="A101" s="201" t="s">
        <v>2139</v>
      </c>
      <c r="B101" s="200">
        <v>3680000</v>
      </c>
      <c r="C101" s="200">
        <v>0</v>
      </c>
      <c r="D101" s="200">
        <v>3680000</v>
      </c>
    </row>
    <row r="102" spans="1:4">
      <c r="A102" s="201" t="s">
        <v>1025</v>
      </c>
      <c r="B102" s="200">
        <v>6050000</v>
      </c>
      <c r="C102" s="200">
        <v>0</v>
      </c>
      <c r="D102" s="200">
        <v>6050000</v>
      </c>
    </row>
    <row r="103" spans="1:4">
      <c r="A103" s="201" t="s">
        <v>1026</v>
      </c>
      <c r="B103" s="200">
        <v>4630768</v>
      </c>
      <c r="C103" s="200">
        <v>0</v>
      </c>
      <c r="D103" s="200">
        <v>4630768</v>
      </c>
    </row>
    <row r="104" spans="1:4">
      <c r="A104" s="201" t="s">
        <v>1028</v>
      </c>
      <c r="B104" s="200">
        <v>0</v>
      </c>
      <c r="C104" s="200">
        <v>4287268.5999999996</v>
      </c>
      <c r="D104" s="200">
        <v>4287268.5999999996</v>
      </c>
    </row>
    <row r="105" spans="1:4">
      <c r="A105" s="201" t="s">
        <v>1030</v>
      </c>
      <c r="B105" s="200">
        <v>35441472.899999999</v>
      </c>
      <c r="C105" s="200">
        <v>0</v>
      </c>
      <c r="D105" s="200">
        <v>35441472.899999999</v>
      </c>
    </row>
    <row r="106" spans="1:4">
      <c r="A106" s="201" t="s">
        <v>2140</v>
      </c>
      <c r="B106" s="200">
        <v>0</v>
      </c>
      <c r="C106" s="200">
        <v>140075</v>
      </c>
      <c r="D106" s="200">
        <v>140075</v>
      </c>
    </row>
    <row r="107" spans="1:4">
      <c r="A107" s="201" t="s">
        <v>2141</v>
      </c>
      <c r="B107" s="200">
        <v>564000</v>
      </c>
      <c r="C107" s="200">
        <v>0</v>
      </c>
      <c r="D107" s="200">
        <v>564000</v>
      </c>
    </row>
    <row r="108" spans="1:4">
      <c r="A108" s="201" t="s">
        <v>2142</v>
      </c>
      <c r="B108" s="200">
        <v>298225</v>
      </c>
      <c r="C108" s="200">
        <v>0</v>
      </c>
      <c r="D108" s="200">
        <v>298225</v>
      </c>
    </row>
    <row r="109" spans="1:4">
      <c r="A109" s="201" t="s">
        <v>1037</v>
      </c>
      <c r="B109" s="200">
        <v>8200000</v>
      </c>
      <c r="C109" s="200">
        <v>0</v>
      </c>
      <c r="D109" s="200">
        <v>8200000</v>
      </c>
    </row>
    <row r="110" spans="1:4">
      <c r="A110" s="201" t="s">
        <v>1038</v>
      </c>
      <c r="B110" s="200">
        <v>25476000</v>
      </c>
      <c r="C110" s="200">
        <v>0</v>
      </c>
      <c r="D110" s="200">
        <v>25476000</v>
      </c>
    </row>
    <row r="111" spans="1:4">
      <c r="A111" s="201" t="s">
        <v>1039</v>
      </c>
      <c r="B111" s="200">
        <v>10000</v>
      </c>
      <c r="C111" s="200">
        <v>0</v>
      </c>
      <c r="D111" s="200">
        <v>10000</v>
      </c>
    </row>
    <row r="112" spans="1:4">
      <c r="A112" s="201" t="s">
        <v>1040</v>
      </c>
      <c r="B112" s="200">
        <v>7278400</v>
      </c>
      <c r="C112" s="200">
        <v>0</v>
      </c>
      <c r="D112" s="200">
        <v>7278400</v>
      </c>
    </row>
    <row r="113" spans="1:4">
      <c r="A113" s="201" t="s">
        <v>1042</v>
      </c>
      <c r="B113" s="200">
        <v>1014300</v>
      </c>
      <c r="C113" s="200">
        <v>0</v>
      </c>
      <c r="D113" s="200">
        <v>1014300</v>
      </c>
    </row>
    <row r="114" spans="1:4">
      <c r="A114" s="201" t="s">
        <v>1044</v>
      </c>
      <c r="B114" s="200">
        <v>2578200</v>
      </c>
      <c r="C114" s="200">
        <v>0</v>
      </c>
      <c r="D114" s="200">
        <v>2578200</v>
      </c>
    </row>
    <row r="115" spans="1:4">
      <c r="A115" s="201" t="s">
        <v>2143</v>
      </c>
      <c r="B115" s="200">
        <v>11500</v>
      </c>
      <c r="C115" s="200">
        <v>0</v>
      </c>
      <c r="D115" s="200">
        <v>11500</v>
      </c>
    </row>
    <row r="116" spans="1:4">
      <c r="A116" s="201" t="s">
        <v>2144</v>
      </c>
      <c r="B116" s="200">
        <v>0</v>
      </c>
      <c r="C116" s="200">
        <v>104791.1</v>
      </c>
      <c r="D116" s="200">
        <v>104791.1</v>
      </c>
    </row>
    <row r="117" spans="1:4">
      <c r="A117" s="201" t="s">
        <v>1050</v>
      </c>
      <c r="B117" s="200">
        <v>8678280</v>
      </c>
      <c r="C117" s="200">
        <v>0</v>
      </c>
      <c r="D117" s="200">
        <v>8678280</v>
      </c>
    </row>
    <row r="118" spans="1:4">
      <c r="A118" s="201" t="s">
        <v>2145</v>
      </c>
      <c r="B118" s="200">
        <v>1018800</v>
      </c>
      <c r="C118" s="200">
        <v>0</v>
      </c>
      <c r="D118" s="200">
        <v>1018800</v>
      </c>
    </row>
    <row r="119" spans="1:4">
      <c r="A119" s="201" t="s">
        <v>1057</v>
      </c>
      <c r="B119" s="200">
        <v>10000</v>
      </c>
      <c r="C119" s="200">
        <v>0</v>
      </c>
      <c r="D119" s="200">
        <v>10000</v>
      </c>
    </row>
    <row r="120" spans="1:4">
      <c r="A120" s="201" t="s">
        <v>1058</v>
      </c>
      <c r="B120" s="200">
        <v>7201540</v>
      </c>
      <c r="C120" s="200">
        <v>0</v>
      </c>
      <c r="D120" s="200">
        <v>7201540</v>
      </c>
    </row>
    <row r="121" spans="1:4">
      <c r="A121" s="201" t="s">
        <v>1059</v>
      </c>
      <c r="B121" s="200">
        <v>10000</v>
      </c>
      <c r="C121" s="200">
        <v>0</v>
      </c>
      <c r="D121" s="200">
        <v>10000</v>
      </c>
    </row>
    <row r="122" spans="1:4">
      <c r="A122" s="201" t="s">
        <v>1060</v>
      </c>
      <c r="B122" s="200">
        <v>14015200</v>
      </c>
      <c r="C122" s="200">
        <v>0</v>
      </c>
      <c r="D122" s="200">
        <v>14015200</v>
      </c>
    </row>
    <row r="123" spans="1:4">
      <c r="A123" s="201" t="s">
        <v>1061</v>
      </c>
      <c r="B123" s="200">
        <v>10000</v>
      </c>
      <c r="C123" s="200">
        <v>0</v>
      </c>
      <c r="D123" s="200">
        <v>10000</v>
      </c>
    </row>
    <row r="124" spans="1:4">
      <c r="A124" s="201" t="s">
        <v>1063</v>
      </c>
      <c r="B124" s="200">
        <v>10000</v>
      </c>
      <c r="C124" s="200">
        <v>0</v>
      </c>
      <c r="D124" s="200">
        <v>10000</v>
      </c>
    </row>
    <row r="125" spans="1:4">
      <c r="A125" s="201" t="s">
        <v>1064</v>
      </c>
      <c r="B125" s="200">
        <v>10000</v>
      </c>
      <c r="C125" s="200">
        <v>0</v>
      </c>
      <c r="D125" s="200">
        <v>10000</v>
      </c>
    </row>
    <row r="126" spans="1:4">
      <c r="A126" s="201" t="s">
        <v>1065</v>
      </c>
      <c r="B126" s="200">
        <v>5312000</v>
      </c>
      <c r="C126" s="200">
        <v>0</v>
      </c>
      <c r="D126" s="200">
        <v>5312000</v>
      </c>
    </row>
    <row r="127" spans="1:4">
      <c r="A127" s="201" t="s">
        <v>1066</v>
      </c>
      <c r="B127" s="200">
        <v>10000</v>
      </c>
      <c r="C127" s="200">
        <v>0</v>
      </c>
      <c r="D127" s="200">
        <v>10000</v>
      </c>
    </row>
    <row r="128" spans="1:4">
      <c r="A128" s="201" t="s">
        <v>1067</v>
      </c>
      <c r="B128" s="200">
        <v>10000</v>
      </c>
      <c r="C128" s="200">
        <v>0</v>
      </c>
      <c r="D128" s="200">
        <v>10000</v>
      </c>
    </row>
    <row r="129" spans="1:4">
      <c r="A129" s="201" t="s">
        <v>1068</v>
      </c>
      <c r="B129" s="200">
        <v>10000</v>
      </c>
      <c r="C129" s="200">
        <v>0</v>
      </c>
      <c r="D129" s="200">
        <v>10000</v>
      </c>
    </row>
    <row r="130" spans="1:4">
      <c r="A130" s="201" t="s">
        <v>1069</v>
      </c>
      <c r="B130" s="200">
        <v>0</v>
      </c>
      <c r="C130" s="200">
        <v>4473000</v>
      </c>
      <c r="D130" s="200">
        <v>4473000</v>
      </c>
    </row>
    <row r="131" spans="1:4">
      <c r="A131" s="201" t="s">
        <v>2146</v>
      </c>
      <c r="B131" s="200">
        <v>0</v>
      </c>
      <c r="C131" s="200">
        <v>539017</v>
      </c>
      <c r="D131" s="200">
        <v>539017</v>
      </c>
    </row>
    <row r="132" spans="1:4">
      <c r="A132" s="201" t="s">
        <v>1071</v>
      </c>
      <c r="B132" s="200">
        <v>0</v>
      </c>
      <c r="C132" s="200">
        <v>8201500</v>
      </c>
      <c r="D132" s="200">
        <v>8201500</v>
      </c>
    </row>
    <row r="133" spans="1:4">
      <c r="A133" s="201" t="s">
        <v>2147</v>
      </c>
      <c r="B133" s="200">
        <v>0</v>
      </c>
      <c r="C133" s="200">
        <v>130000</v>
      </c>
      <c r="D133" s="200">
        <v>130000</v>
      </c>
    </row>
    <row r="134" spans="1:4">
      <c r="A134" s="209" t="s">
        <v>2148</v>
      </c>
      <c r="B134" s="200">
        <v>2500000</v>
      </c>
      <c r="C134" s="200">
        <v>0</v>
      </c>
      <c r="D134" s="200">
        <v>2500000</v>
      </c>
    </row>
    <row r="135" spans="1:4">
      <c r="A135" s="201" t="s">
        <v>2149</v>
      </c>
      <c r="B135" s="200">
        <v>300000</v>
      </c>
      <c r="C135" s="200">
        <v>0</v>
      </c>
      <c r="D135" s="200">
        <v>300000</v>
      </c>
    </row>
    <row r="136" spans="1:4">
      <c r="A136" s="201" t="s">
        <v>2150</v>
      </c>
      <c r="B136" s="200">
        <v>232097</v>
      </c>
      <c r="C136" s="200">
        <v>0</v>
      </c>
      <c r="D136" s="200">
        <v>232097</v>
      </c>
    </row>
    <row r="137" spans="1:4">
      <c r="A137" s="201" t="s">
        <v>2151</v>
      </c>
      <c r="B137" s="200">
        <v>340851.9</v>
      </c>
      <c r="C137" s="200">
        <v>0</v>
      </c>
      <c r="D137" s="200">
        <v>340851.9</v>
      </c>
    </row>
    <row r="138" spans="1:4">
      <c r="A138" s="201" t="s">
        <v>1078</v>
      </c>
      <c r="B138" s="200">
        <v>0</v>
      </c>
      <c r="C138" s="200">
        <v>3985000</v>
      </c>
      <c r="D138" s="200">
        <v>3985000</v>
      </c>
    </row>
    <row r="139" spans="1:4">
      <c r="A139" s="201" t="s">
        <v>2152</v>
      </c>
      <c r="B139" s="200">
        <v>646604</v>
      </c>
      <c r="C139" s="200">
        <v>0</v>
      </c>
      <c r="D139" s="200">
        <v>646604</v>
      </c>
    </row>
    <row r="140" spans="1:4">
      <c r="A140" s="201" t="s">
        <v>2153</v>
      </c>
      <c r="B140" s="200">
        <v>0</v>
      </c>
      <c r="C140" s="200">
        <v>4289900</v>
      </c>
      <c r="D140" s="200">
        <v>4289900</v>
      </c>
    </row>
    <row r="141" spans="1:4">
      <c r="A141" s="201" t="s">
        <v>2154</v>
      </c>
      <c r="B141" s="200">
        <v>0</v>
      </c>
      <c r="C141" s="200">
        <v>10000</v>
      </c>
      <c r="D141" s="200">
        <v>10000</v>
      </c>
    </row>
    <row r="142" spans="1:4">
      <c r="A142" s="201" t="s">
        <v>2155</v>
      </c>
      <c r="B142" s="200">
        <v>0</v>
      </c>
      <c r="C142" s="200">
        <v>15524500</v>
      </c>
      <c r="D142" s="200">
        <v>15524500</v>
      </c>
    </row>
    <row r="143" spans="1:4">
      <c r="A143" s="201" t="s">
        <v>2156</v>
      </c>
      <c r="B143" s="200">
        <v>685136.3</v>
      </c>
      <c r="C143" s="200">
        <v>0</v>
      </c>
      <c r="D143" s="200">
        <v>685136.3</v>
      </c>
    </row>
    <row r="144" spans="1:4">
      <c r="A144" s="201" t="s">
        <v>2157</v>
      </c>
      <c r="B144" s="200">
        <v>0</v>
      </c>
      <c r="C144" s="200">
        <v>109000</v>
      </c>
      <c r="D144" s="200">
        <v>109000</v>
      </c>
    </row>
    <row r="145" spans="1:4">
      <c r="A145" s="201" t="s">
        <v>2158</v>
      </c>
      <c r="B145" s="200">
        <v>1068148.5</v>
      </c>
      <c r="C145" s="200">
        <v>0</v>
      </c>
      <c r="D145" s="200">
        <v>1068148.5</v>
      </c>
    </row>
    <row r="146" spans="1:4">
      <c r="A146" s="201" t="s">
        <v>2159</v>
      </c>
      <c r="B146" s="200">
        <v>212524.3</v>
      </c>
      <c r="C146" s="200">
        <v>0</v>
      </c>
      <c r="D146" s="200">
        <v>212524.3</v>
      </c>
    </row>
    <row r="147" spans="1:4">
      <c r="A147" s="201" t="s">
        <v>2160</v>
      </c>
      <c r="B147" s="200">
        <v>0</v>
      </c>
      <c r="C147" s="200">
        <v>10000</v>
      </c>
      <c r="D147" s="200">
        <v>10000</v>
      </c>
    </row>
    <row r="148" spans="1:4">
      <c r="A148" s="201" t="s">
        <v>2161</v>
      </c>
      <c r="B148" s="200">
        <v>0</v>
      </c>
      <c r="C148" s="200">
        <v>10000</v>
      </c>
      <c r="D148" s="200">
        <v>10000</v>
      </c>
    </row>
    <row r="149" spans="1:4">
      <c r="A149" s="201" t="s">
        <v>2162</v>
      </c>
      <c r="B149" s="200">
        <v>2000000</v>
      </c>
      <c r="C149" s="200">
        <v>0</v>
      </c>
      <c r="D149" s="200">
        <v>2000000</v>
      </c>
    </row>
    <row r="150" spans="1:4">
      <c r="A150" s="201" t="s">
        <v>2163</v>
      </c>
      <c r="B150" s="200">
        <v>0</v>
      </c>
      <c r="C150" s="200">
        <v>3599700</v>
      </c>
      <c r="D150" s="200">
        <v>3599700</v>
      </c>
    </row>
    <row r="151" spans="1:4">
      <c r="A151" s="201" t="s">
        <v>2164</v>
      </c>
      <c r="B151" s="200">
        <v>16410000</v>
      </c>
      <c r="C151" s="200">
        <v>0</v>
      </c>
      <c r="D151" s="200">
        <v>16410000</v>
      </c>
    </row>
    <row r="152" spans="1:4">
      <c r="A152" s="201" t="s">
        <v>2165</v>
      </c>
      <c r="B152" s="200">
        <v>7600500</v>
      </c>
      <c r="C152" s="200">
        <v>0</v>
      </c>
      <c r="D152" s="200">
        <v>7600500</v>
      </c>
    </row>
    <row r="153" spans="1:4">
      <c r="A153" s="201" t="s">
        <v>2166</v>
      </c>
      <c r="B153" s="200">
        <v>593679</v>
      </c>
      <c r="C153" s="200">
        <v>0</v>
      </c>
      <c r="D153" s="200">
        <v>593679</v>
      </c>
    </row>
    <row r="154" spans="1:4">
      <c r="A154" s="201" t="s">
        <v>2167</v>
      </c>
      <c r="B154" s="200">
        <v>1000000</v>
      </c>
      <c r="C154" s="200">
        <v>0</v>
      </c>
      <c r="D154" s="200">
        <v>1000000</v>
      </c>
    </row>
    <row r="155" spans="1:4">
      <c r="A155" s="201" t="s">
        <v>2168</v>
      </c>
      <c r="B155" s="200">
        <v>10000</v>
      </c>
      <c r="C155" s="200">
        <v>0</v>
      </c>
      <c r="D155" s="200">
        <v>10000</v>
      </c>
    </row>
    <row r="156" spans="1:4">
      <c r="A156" s="201" t="s">
        <v>2169</v>
      </c>
      <c r="B156" s="200">
        <v>10000</v>
      </c>
      <c r="C156" s="200">
        <v>0</v>
      </c>
      <c r="D156" s="200">
        <v>10000</v>
      </c>
    </row>
    <row r="157" spans="1:4">
      <c r="A157" s="201" t="s">
        <v>2170</v>
      </c>
      <c r="B157" s="200">
        <v>10000</v>
      </c>
      <c r="C157" s="200">
        <v>0</v>
      </c>
      <c r="D157" s="200">
        <v>10000</v>
      </c>
    </row>
    <row r="158" spans="1:4">
      <c r="A158" s="201" t="s">
        <v>2171</v>
      </c>
      <c r="B158" s="200">
        <v>10000</v>
      </c>
      <c r="C158" s="200">
        <v>0</v>
      </c>
      <c r="D158" s="200">
        <v>10000</v>
      </c>
    </row>
    <row r="159" spans="1:4">
      <c r="A159" s="201" t="s">
        <v>2172</v>
      </c>
      <c r="B159" s="200">
        <v>10000</v>
      </c>
      <c r="C159" s="200">
        <v>0</v>
      </c>
      <c r="D159" s="200">
        <v>10000</v>
      </c>
    </row>
    <row r="160" spans="1:4">
      <c r="A160" s="201" t="s">
        <v>2173</v>
      </c>
      <c r="B160" s="200">
        <v>10000</v>
      </c>
      <c r="C160" s="200">
        <v>0</v>
      </c>
      <c r="D160" s="200">
        <v>10000</v>
      </c>
    </row>
    <row r="161" spans="1:4">
      <c r="A161" s="201" t="s">
        <v>2174</v>
      </c>
      <c r="B161" s="200">
        <v>10000</v>
      </c>
      <c r="C161" s="200">
        <v>0</v>
      </c>
      <c r="D161" s="200">
        <v>10000</v>
      </c>
    </row>
    <row r="162" spans="1:4">
      <c r="A162" s="201" t="s">
        <v>2175</v>
      </c>
      <c r="B162" s="200">
        <v>10000</v>
      </c>
      <c r="C162" s="200">
        <v>0</v>
      </c>
      <c r="D162" s="200">
        <v>10000</v>
      </c>
    </row>
    <row r="163" spans="1:4">
      <c r="A163" s="201" t="s">
        <v>2176</v>
      </c>
      <c r="B163" s="200">
        <v>10000</v>
      </c>
      <c r="C163" s="200">
        <v>0</v>
      </c>
      <c r="D163" s="200">
        <v>10000</v>
      </c>
    </row>
    <row r="164" spans="1:4">
      <c r="A164" s="201" t="s">
        <v>2177</v>
      </c>
      <c r="B164" s="200">
        <v>10000</v>
      </c>
      <c r="C164" s="200">
        <v>0</v>
      </c>
      <c r="D164" s="200">
        <v>10000</v>
      </c>
    </row>
    <row r="165" spans="1:4">
      <c r="A165" s="201" t="s">
        <v>2178</v>
      </c>
      <c r="B165" s="200">
        <v>10000</v>
      </c>
      <c r="C165" s="200">
        <v>0</v>
      </c>
      <c r="D165" s="200">
        <v>10000</v>
      </c>
    </row>
    <row r="166" spans="1:4">
      <c r="A166" s="201" t="s">
        <v>2179</v>
      </c>
      <c r="B166" s="200">
        <v>210000</v>
      </c>
      <c r="C166" s="200">
        <v>0</v>
      </c>
      <c r="D166" s="200">
        <v>210000</v>
      </c>
    </row>
    <row r="167" spans="1:4">
      <c r="A167" s="201" t="s">
        <v>2180</v>
      </c>
      <c r="B167" s="200">
        <v>0</v>
      </c>
      <c r="C167" s="200">
        <v>18500000</v>
      </c>
      <c r="D167" s="200">
        <v>18500000</v>
      </c>
    </row>
    <row r="168" spans="1:4">
      <c r="A168" s="201" t="s">
        <v>2181</v>
      </c>
      <c r="B168" s="200">
        <v>336212.5</v>
      </c>
      <c r="C168" s="200">
        <v>0</v>
      </c>
      <c r="D168" s="200">
        <v>336212.5</v>
      </c>
    </row>
    <row r="169" spans="1:4">
      <c r="A169" s="201" t="s">
        <v>2182</v>
      </c>
      <c r="B169" s="200">
        <v>7450000</v>
      </c>
      <c r="C169" s="200">
        <v>0</v>
      </c>
      <c r="D169" s="200">
        <v>7450000</v>
      </c>
    </row>
    <row r="170" spans="1:4">
      <c r="A170" s="201" t="s">
        <v>2183</v>
      </c>
      <c r="B170" s="200">
        <v>1030000</v>
      </c>
      <c r="C170" s="200">
        <v>0</v>
      </c>
      <c r="D170" s="200">
        <v>1030000</v>
      </c>
    </row>
    <row r="171" spans="1:4">
      <c r="A171" s="201" t="s">
        <v>2184</v>
      </c>
      <c r="B171" s="200">
        <v>0</v>
      </c>
      <c r="C171" s="200">
        <v>4638500</v>
      </c>
      <c r="D171" s="200">
        <v>4638500</v>
      </c>
    </row>
    <row r="172" spans="1:4">
      <c r="A172" s="201" t="s">
        <v>2185</v>
      </c>
      <c r="B172" s="200">
        <v>0</v>
      </c>
      <c r="C172" s="200">
        <v>540580.69999999995</v>
      </c>
      <c r="D172" s="200">
        <v>540580.69999999995</v>
      </c>
    </row>
    <row r="173" spans="1:4">
      <c r="A173" s="201" t="s">
        <v>2186</v>
      </c>
      <c r="B173" s="200">
        <v>0</v>
      </c>
      <c r="C173" s="200">
        <v>2685000</v>
      </c>
      <c r="D173" s="200">
        <v>2685000</v>
      </c>
    </row>
  </sheetData>
  <autoFilter ref="A5:O173" xr:uid="{8FCB2E7B-D49B-4E67-B398-34BC63623FB4}"/>
  <pageMargins left="0.48" right="0.16" top="0.25" bottom="0.16" header="0.18" footer="0.16"/>
  <pageSetup paperSize="9" scale="65" fitToHeight="0" orientation="portrait" r:id="rId1"/>
  <colBreaks count="1" manualBreakCount="1">
    <brk id="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DC743-3427-4CD6-9CF4-A413D0E98A69}">
  <sheetPr>
    <tabColor rgb="FF00B050"/>
  </sheetPr>
  <dimension ref="A2:BE3111"/>
  <sheetViews>
    <sheetView view="pageBreakPreview" zoomScale="85" zoomScaleNormal="85" zoomScaleSheetLayoutView="85" workbookViewId="0">
      <pane xSplit="1" ySplit="8" topLeftCell="AH9" activePane="bottomRight" state="frozen"/>
      <selection pane="bottomRight" activeCell="AS12" sqref="AS12"/>
      <selection pane="bottomLeft" activeCell="F49" sqref="F49"/>
      <selection pane="topRight" activeCell="F49" sqref="F49"/>
    </sheetView>
  </sheetViews>
  <sheetFormatPr defaultColWidth="9.140625" defaultRowHeight="12.75"/>
  <cols>
    <col min="1" max="1" width="87.7109375" style="34" customWidth="1"/>
    <col min="2" max="2" width="10.42578125" style="34" customWidth="1"/>
    <col min="3" max="3" width="9.85546875" style="34" customWidth="1"/>
    <col min="4" max="4" width="12.140625" style="34" customWidth="1"/>
    <col min="5" max="5" width="11.28515625" style="34" customWidth="1"/>
    <col min="6" max="6" width="10.85546875" style="34" customWidth="1"/>
    <col min="7" max="7" width="11.7109375" style="34" customWidth="1"/>
    <col min="8" max="8" width="11" style="34" customWidth="1"/>
    <col min="9" max="9" width="11.140625" style="34" customWidth="1"/>
    <col min="10" max="10" width="11.7109375" style="34" customWidth="1"/>
    <col min="11" max="11" width="12.28515625" style="34" customWidth="1"/>
    <col min="12" max="12" width="4.7109375" style="34" customWidth="1"/>
    <col min="13" max="13" width="12.42578125" style="34" customWidth="1"/>
    <col min="14" max="14" width="12.140625" style="34" customWidth="1"/>
    <col min="15" max="15" width="11.140625" style="34" customWidth="1"/>
    <col min="16" max="16" width="11" style="34" customWidth="1"/>
    <col min="17" max="17" width="11.42578125" style="34" customWidth="1"/>
    <col min="18" max="18" width="10.7109375" style="34" customWidth="1"/>
    <col min="19" max="19" width="11.42578125" style="34" customWidth="1"/>
    <col min="20" max="20" width="11.85546875" style="34" customWidth="1"/>
    <col min="21" max="21" width="11.7109375" style="34" customWidth="1"/>
    <col min="22" max="22" width="11.28515625" style="34" customWidth="1"/>
    <col min="23" max="23" width="10.28515625" style="34" bestFit="1" customWidth="1"/>
    <col min="24" max="24" width="9.7109375" style="34" bestFit="1" customWidth="1"/>
    <col min="25" max="25" width="4.7109375" style="34" customWidth="1"/>
    <col min="26" max="26" width="10.5703125" style="34" customWidth="1"/>
    <col min="27" max="27" width="10.42578125" style="34" customWidth="1"/>
    <col min="28" max="29" width="10.7109375" style="34" customWidth="1"/>
    <col min="30" max="30" width="10.42578125" style="34" customWidth="1"/>
    <col min="31" max="31" width="10.5703125" style="34" customWidth="1"/>
    <col min="32" max="32" width="11.85546875" style="34" customWidth="1"/>
    <col min="33" max="33" width="10.7109375" style="34" bestFit="1" customWidth="1"/>
    <col min="34" max="34" width="10.7109375" style="34" customWidth="1"/>
    <col min="35" max="35" width="9.85546875" style="34" bestFit="1" customWidth="1"/>
    <col min="36" max="36" width="4.7109375" style="34" customWidth="1"/>
    <col min="37" max="37" width="10.28515625" style="34" customWidth="1"/>
    <col min="38" max="38" width="10" style="34" customWidth="1"/>
    <col min="39" max="39" width="11" style="34" customWidth="1"/>
    <col min="40" max="40" width="10.85546875" style="34" customWidth="1"/>
    <col min="41" max="41" width="10.28515625" style="34" customWidth="1"/>
    <col min="42" max="42" width="12.140625" style="34" customWidth="1"/>
    <col min="43" max="43" width="10" style="34" customWidth="1"/>
    <col min="44" max="44" width="10.5703125" style="34" customWidth="1"/>
    <col min="45" max="45" width="10.7109375" style="34" customWidth="1"/>
    <col min="46" max="46" width="10.28515625" style="34" customWidth="1"/>
    <col min="47" max="47" width="4.7109375" style="34" customWidth="1"/>
    <col min="48" max="48" width="9.42578125" style="34" customWidth="1"/>
    <col min="49" max="50" width="9.140625" style="34"/>
    <col min="51" max="51" width="10.5703125" style="34" customWidth="1"/>
    <col min="52" max="52" width="10.7109375" style="34" customWidth="1"/>
    <col min="53" max="55" width="10.28515625" style="34" customWidth="1"/>
    <col min="56" max="56" width="10.7109375" style="34" customWidth="1"/>
    <col min="57" max="16384" width="9.140625" style="34"/>
  </cols>
  <sheetData>
    <row r="2" spans="1:57" ht="15.75">
      <c r="A2" s="1" t="s">
        <v>2187</v>
      </c>
      <c r="J2" s="114"/>
      <c r="K2" s="6" t="s">
        <v>2188</v>
      </c>
      <c r="X2" s="6" t="s">
        <v>2188</v>
      </c>
      <c r="AI2" s="6" t="s">
        <v>2188</v>
      </c>
      <c r="AT2" s="6" t="s">
        <v>2188</v>
      </c>
      <c r="BE2" s="6" t="s">
        <v>2188</v>
      </c>
    </row>
    <row r="3" spans="1:57">
      <c r="B3" s="114"/>
      <c r="C3" s="114"/>
      <c r="D3" s="114"/>
      <c r="E3" s="114"/>
      <c r="F3" s="211"/>
      <c r="G3" s="211"/>
      <c r="H3" s="114"/>
      <c r="J3" s="78"/>
      <c r="N3" s="212"/>
      <c r="U3" s="78"/>
      <c r="V3" s="78"/>
      <c r="W3" s="78"/>
      <c r="AA3" s="212"/>
      <c r="AG3" s="199"/>
      <c r="AH3" s="78"/>
      <c r="AS3" s="78"/>
      <c r="BA3" s="78"/>
      <c r="BB3" s="78"/>
      <c r="BC3" s="78"/>
      <c r="BD3" s="78"/>
    </row>
    <row r="4" spans="1:57">
      <c r="I4" s="78"/>
      <c r="J4" s="78"/>
      <c r="AH4" s="210"/>
    </row>
    <row r="5" spans="1:57" ht="15" customHeight="1">
      <c r="B5" s="267" t="s">
        <v>4</v>
      </c>
      <c r="C5" s="267"/>
      <c r="D5" s="267"/>
      <c r="E5" s="267"/>
      <c r="F5" s="267"/>
      <c r="G5" s="267"/>
      <c r="H5" s="267"/>
      <c r="I5" s="267"/>
      <c r="J5" s="267"/>
      <c r="K5" s="267"/>
      <c r="M5" s="268" t="s">
        <v>5</v>
      </c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Z5" s="268" t="s">
        <v>2189</v>
      </c>
      <c r="AA5" s="268"/>
      <c r="AB5" s="268"/>
      <c r="AC5" s="268"/>
      <c r="AD5" s="268"/>
      <c r="AE5" s="268"/>
      <c r="AF5" s="268"/>
      <c r="AG5" s="268"/>
      <c r="AH5" s="268"/>
      <c r="AI5" s="268"/>
      <c r="AK5" s="268" t="s">
        <v>2190</v>
      </c>
      <c r="AL5" s="268"/>
      <c r="AM5" s="268"/>
      <c r="AN5" s="268"/>
      <c r="AO5" s="268"/>
      <c r="AP5" s="268"/>
      <c r="AQ5" s="268"/>
      <c r="AR5" s="268"/>
      <c r="AS5" s="268"/>
      <c r="AT5" s="268"/>
      <c r="AW5" s="268" t="s">
        <v>2191</v>
      </c>
      <c r="AX5" s="268"/>
      <c r="AY5" s="268"/>
      <c r="AZ5" s="268"/>
      <c r="BA5" s="268"/>
      <c r="BB5" s="268"/>
      <c r="BC5" s="268"/>
      <c r="BD5" s="268"/>
      <c r="BE5" s="268"/>
    </row>
    <row r="6" spans="1:57">
      <c r="B6" s="55">
        <v>2018</v>
      </c>
      <c r="C6" s="55">
        <v>2019</v>
      </c>
      <c r="D6" s="55">
        <v>2020</v>
      </c>
      <c r="E6" s="55">
        <v>2021</v>
      </c>
      <c r="F6" s="57">
        <v>2022</v>
      </c>
      <c r="G6" s="55">
        <v>2023</v>
      </c>
      <c r="H6" s="55">
        <v>2024</v>
      </c>
      <c r="I6" s="55">
        <v>2025</v>
      </c>
      <c r="J6" s="54">
        <v>2025</v>
      </c>
      <c r="K6" s="252" t="s">
        <v>123</v>
      </c>
      <c r="M6" s="55">
        <v>2018</v>
      </c>
      <c r="N6" s="55">
        <v>2019</v>
      </c>
      <c r="O6" s="55">
        <v>2020</v>
      </c>
      <c r="P6" s="55">
        <v>2021</v>
      </c>
      <c r="Q6" s="57">
        <v>2022</v>
      </c>
      <c r="R6" s="55">
        <v>2023</v>
      </c>
      <c r="S6" s="55">
        <v>2024</v>
      </c>
      <c r="T6" s="55">
        <v>2025</v>
      </c>
      <c r="U6" s="265" t="s">
        <v>3</v>
      </c>
      <c r="V6" s="266"/>
      <c r="W6" s="266"/>
      <c r="X6" s="252" t="s">
        <v>123</v>
      </c>
      <c r="Z6" s="55">
        <v>2018</v>
      </c>
      <c r="AA6" s="55">
        <v>2019</v>
      </c>
      <c r="AB6" s="55">
        <v>2020</v>
      </c>
      <c r="AC6" s="55">
        <v>2021</v>
      </c>
      <c r="AD6" s="57">
        <v>2022</v>
      </c>
      <c r="AE6" s="55">
        <v>2023</v>
      </c>
      <c r="AF6" s="55">
        <v>2024</v>
      </c>
      <c r="AG6" s="55">
        <v>2025</v>
      </c>
      <c r="AH6" s="54">
        <v>2025</v>
      </c>
      <c r="AI6" s="252" t="s">
        <v>123</v>
      </c>
      <c r="AK6" s="55">
        <v>2018</v>
      </c>
      <c r="AL6" s="55">
        <v>2019</v>
      </c>
      <c r="AM6" s="55">
        <v>2020</v>
      </c>
      <c r="AN6" s="55">
        <v>2021</v>
      </c>
      <c r="AO6" s="57">
        <v>2022</v>
      </c>
      <c r="AP6" s="55">
        <v>2023</v>
      </c>
      <c r="AQ6" s="55">
        <v>2024</v>
      </c>
      <c r="AR6" s="54">
        <v>2025</v>
      </c>
      <c r="AS6" s="54">
        <v>2025</v>
      </c>
      <c r="AT6" s="252" t="s">
        <v>123</v>
      </c>
      <c r="AV6" s="55">
        <v>2018</v>
      </c>
      <c r="AW6" s="55">
        <v>2019</v>
      </c>
      <c r="AX6" s="55">
        <v>2020</v>
      </c>
      <c r="AY6" s="55">
        <v>2021</v>
      </c>
      <c r="AZ6" s="55">
        <v>2022</v>
      </c>
      <c r="BA6" s="55">
        <v>2023</v>
      </c>
      <c r="BB6" s="54">
        <v>2024</v>
      </c>
      <c r="BC6" s="54">
        <v>2025</v>
      </c>
      <c r="BD6" s="54">
        <v>2025</v>
      </c>
      <c r="BE6" s="252" t="s">
        <v>123</v>
      </c>
    </row>
    <row r="7" spans="1:57" ht="33.75">
      <c r="B7" s="55" t="s">
        <v>124</v>
      </c>
      <c r="C7" s="55" t="s">
        <v>124</v>
      </c>
      <c r="D7" s="55" t="s">
        <v>124</v>
      </c>
      <c r="E7" s="55" t="s">
        <v>124</v>
      </c>
      <c r="F7" s="55" t="s">
        <v>124</v>
      </c>
      <c r="G7" s="55" t="s">
        <v>124</v>
      </c>
      <c r="H7" s="55" t="s">
        <v>125</v>
      </c>
      <c r="I7" s="57" t="s">
        <v>125</v>
      </c>
      <c r="J7" s="55" t="s">
        <v>126</v>
      </c>
      <c r="K7" s="253"/>
      <c r="M7" s="55" t="s">
        <v>124</v>
      </c>
      <c r="N7" s="55" t="s">
        <v>124</v>
      </c>
      <c r="O7" s="55" t="s">
        <v>124</v>
      </c>
      <c r="P7" s="55" t="s">
        <v>124</v>
      </c>
      <c r="Q7" s="55" t="s">
        <v>124</v>
      </c>
      <c r="R7" s="55" t="s">
        <v>124</v>
      </c>
      <c r="S7" s="55" t="s">
        <v>125</v>
      </c>
      <c r="T7" s="57" t="s">
        <v>125</v>
      </c>
      <c r="U7" s="55" t="s">
        <v>126</v>
      </c>
      <c r="V7" s="213" t="s">
        <v>11</v>
      </c>
      <c r="W7" s="213" t="s">
        <v>2192</v>
      </c>
      <c r="X7" s="253"/>
      <c r="Z7" s="55" t="s">
        <v>124</v>
      </c>
      <c r="AA7" s="55" t="s">
        <v>124</v>
      </c>
      <c r="AB7" s="55" t="s">
        <v>124</v>
      </c>
      <c r="AC7" s="55" t="s">
        <v>124</v>
      </c>
      <c r="AD7" s="55" t="s">
        <v>124</v>
      </c>
      <c r="AE7" s="55" t="s">
        <v>124</v>
      </c>
      <c r="AF7" s="55" t="s">
        <v>125</v>
      </c>
      <c r="AG7" s="57" t="s">
        <v>125</v>
      </c>
      <c r="AH7" s="55" t="s">
        <v>126</v>
      </c>
      <c r="AI7" s="253"/>
      <c r="AK7" s="55" t="s">
        <v>124</v>
      </c>
      <c r="AL7" s="55" t="s">
        <v>124</v>
      </c>
      <c r="AM7" s="55" t="s">
        <v>124</v>
      </c>
      <c r="AN7" s="55" t="s">
        <v>124</v>
      </c>
      <c r="AO7" s="55" t="s">
        <v>124</v>
      </c>
      <c r="AP7" s="55" t="s">
        <v>124</v>
      </c>
      <c r="AQ7" s="55" t="s">
        <v>125</v>
      </c>
      <c r="AR7" s="57" t="s">
        <v>125</v>
      </c>
      <c r="AS7" s="55" t="s">
        <v>126</v>
      </c>
      <c r="AT7" s="253"/>
      <c r="AV7" s="55" t="s">
        <v>124</v>
      </c>
      <c r="AW7" s="55" t="s">
        <v>124</v>
      </c>
      <c r="AX7" s="55" t="s">
        <v>124</v>
      </c>
      <c r="AY7" s="55" t="s">
        <v>124</v>
      </c>
      <c r="AZ7" s="55" t="s">
        <v>124</v>
      </c>
      <c r="BA7" s="55" t="s">
        <v>124</v>
      </c>
      <c r="BB7" s="55" t="s">
        <v>125</v>
      </c>
      <c r="BC7" s="57" t="s">
        <v>125</v>
      </c>
      <c r="BD7" s="55" t="s">
        <v>126</v>
      </c>
      <c r="BE7" s="253"/>
    </row>
    <row r="8" spans="1:57" ht="13.5" thickBot="1">
      <c r="B8" s="55" t="s">
        <v>127</v>
      </c>
      <c r="C8" s="55" t="s">
        <v>128</v>
      </c>
      <c r="D8" s="55" t="s">
        <v>129</v>
      </c>
      <c r="E8" s="55" t="s">
        <v>130</v>
      </c>
      <c r="F8" s="55" t="s">
        <v>131</v>
      </c>
      <c r="G8" s="55" t="s">
        <v>132</v>
      </c>
      <c r="H8" s="55" t="s">
        <v>133</v>
      </c>
      <c r="I8" s="55" t="s">
        <v>134</v>
      </c>
      <c r="J8" s="55" t="s">
        <v>135</v>
      </c>
      <c r="K8" s="160" t="s">
        <v>136</v>
      </c>
      <c r="M8" s="55" t="s">
        <v>127</v>
      </c>
      <c r="N8" s="55" t="s">
        <v>128</v>
      </c>
      <c r="O8" s="55" t="s">
        <v>129</v>
      </c>
      <c r="P8" s="55" t="s">
        <v>130</v>
      </c>
      <c r="Q8" s="55" t="s">
        <v>131</v>
      </c>
      <c r="R8" s="55" t="s">
        <v>132</v>
      </c>
      <c r="S8" s="55" t="s">
        <v>133</v>
      </c>
      <c r="T8" s="55" t="s">
        <v>134</v>
      </c>
      <c r="U8" s="160" t="s">
        <v>2193</v>
      </c>
      <c r="V8" s="160" t="s">
        <v>608</v>
      </c>
      <c r="W8" s="160" t="s">
        <v>609</v>
      </c>
      <c r="X8" s="160" t="s">
        <v>136</v>
      </c>
      <c r="Z8" s="55" t="s">
        <v>127</v>
      </c>
      <c r="AA8" s="55" t="s">
        <v>128</v>
      </c>
      <c r="AB8" s="55" t="s">
        <v>129</v>
      </c>
      <c r="AC8" s="55" t="s">
        <v>130</v>
      </c>
      <c r="AD8" s="55" t="s">
        <v>131</v>
      </c>
      <c r="AE8" s="55" t="s">
        <v>132</v>
      </c>
      <c r="AF8" s="55" t="s">
        <v>133</v>
      </c>
      <c r="AG8" s="55" t="s">
        <v>134</v>
      </c>
      <c r="AH8" s="55" t="s">
        <v>135</v>
      </c>
      <c r="AI8" s="160" t="s">
        <v>136</v>
      </c>
      <c r="AK8" s="55" t="s">
        <v>127</v>
      </c>
      <c r="AL8" s="55" t="s">
        <v>128</v>
      </c>
      <c r="AM8" s="55" t="s">
        <v>129</v>
      </c>
      <c r="AN8" s="55" t="s">
        <v>130</v>
      </c>
      <c r="AO8" s="55" t="s">
        <v>131</v>
      </c>
      <c r="AP8" s="55" t="s">
        <v>132</v>
      </c>
      <c r="AQ8" s="55" t="s">
        <v>133</v>
      </c>
      <c r="AR8" s="55" t="s">
        <v>134</v>
      </c>
      <c r="AS8" s="55" t="s">
        <v>135</v>
      </c>
      <c r="AT8" s="160" t="s">
        <v>136</v>
      </c>
      <c r="AV8" s="55" t="s">
        <v>127</v>
      </c>
      <c r="AW8" s="55" t="s">
        <v>128</v>
      </c>
      <c r="AX8" s="55" t="s">
        <v>129</v>
      </c>
      <c r="AY8" s="55" t="s">
        <v>130</v>
      </c>
      <c r="AZ8" s="55" t="s">
        <v>131</v>
      </c>
      <c r="BA8" s="55" t="s">
        <v>132</v>
      </c>
      <c r="BB8" s="55" t="s">
        <v>133</v>
      </c>
      <c r="BC8" s="55" t="s">
        <v>134</v>
      </c>
      <c r="BD8" s="55" t="s">
        <v>135</v>
      </c>
      <c r="BE8" s="160" t="s">
        <v>2194</v>
      </c>
    </row>
    <row r="9" spans="1:57" ht="13.5" thickTop="1">
      <c r="A9" s="87" t="s">
        <v>2195</v>
      </c>
      <c r="B9" s="3">
        <v>9317220756.0002365</v>
      </c>
      <c r="C9" s="3">
        <v>11661700861.06082</v>
      </c>
      <c r="D9" s="3">
        <v>13904272988.08988</v>
      </c>
      <c r="E9" s="3">
        <v>15630443931.913143</v>
      </c>
      <c r="F9" s="3">
        <v>18159668868.983932</v>
      </c>
      <c r="G9" s="3">
        <v>22509000064.313828</v>
      </c>
      <c r="H9" s="3">
        <v>30487907155.799999</v>
      </c>
      <c r="I9" s="3">
        <v>33431516787.400005</v>
      </c>
      <c r="J9" s="3">
        <v>31575099998</v>
      </c>
      <c r="K9" s="3">
        <v>-1856416789.4000053</v>
      </c>
      <c r="L9" s="3"/>
      <c r="M9" s="3">
        <v>7181902829.2708893</v>
      </c>
      <c r="N9" s="3">
        <v>9295080049.3123722</v>
      </c>
      <c r="O9" s="3">
        <v>10735610772.974823</v>
      </c>
      <c r="P9" s="3">
        <v>12160840353.294901</v>
      </c>
      <c r="Q9" s="3">
        <v>11359913979.155834</v>
      </c>
      <c r="R9" s="3">
        <v>16079765514.34557</v>
      </c>
      <c r="S9" s="3">
        <v>22677835268.100002</v>
      </c>
      <c r="T9" s="3">
        <v>24209847548.100002</v>
      </c>
      <c r="U9" s="3">
        <v>22549864300.700001</v>
      </c>
      <c r="V9" s="3">
        <v>20590435927.800003</v>
      </c>
      <c r="W9" s="3">
        <v>1959428372.9000001</v>
      </c>
      <c r="X9" s="3">
        <v>-1659983247.4000015</v>
      </c>
      <c r="Y9" s="3"/>
      <c r="Z9" s="3">
        <v>2762671025.70577</v>
      </c>
      <c r="AA9" s="3">
        <v>2927685834.6306853</v>
      </c>
      <c r="AB9" s="3">
        <v>3157221962.1177502</v>
      </c>
      <c r="AC9" s="3">
        <v>3501362517.4106059</v>
      </c>
      <c r="AD9" s="3">
        <v>2918996869.2186966</v>
      </c>
      <c r="AE9" s="3">
        <v>4336306347.5595102</v>
      </c>
      <c r="AF9" s="3">
        <v>6136006112.3999996</v>
      </c>
      <c r="AG9" s="3">
        <v>7635093741.8999996</v>
      </c>
      <c r="AH9" s="3">
        <v>6939344972.8999996</v>
      </c>
      <c r="AI9" s="3">
        <v>-695748769</v>
      </c>
      <c r="AJ9" s="3"/>
      <c r="AK9" s="3">
        <v>1814624408.71052</v>
      </c>
      <c r="AL9" s="3">
        <v>2062270027.11604</v>
      </c>
      <c r="AM9" s="3">
        <v>2451795894.9777699</v>
      </c>
      <c r="AN9" s="3">
        <v>2535827004.3646197</v>
      </c>
      <c r="AO9" s="3">
        <v>3413968934.35042</v>
      </c>
      <c r="AP9" s="3">
        <v>4034969537.7619891</v>
      </c>
      <c r="AQ9" s="3">
        <v>5121171153.7000008</v>
      </c>
      <c r="AR9" s="3">
        <v>5815526591.500001</v>
      </c>
      <c r="AS9" s="3">
        <v>5815526591.500001</v>
      </c>
      <c r="AT9" s="3">
        <v>0</v>
      </c>
      <c r="AU9" s="3"/>
      <c r="AV9" s="3">
        <v>311736371.79055005</v>
      </c>
      <c r="AW9" s="3">
        <v>350958012.24773997</v>
      </c>
      <c r="AX9" s="3">
        <v>426384365.45372999</v>
      </c>
      <c r="AY9" s="3">
        <v>1200891632.89393</v>
      </c>
      <c r="AZ9" s="3">
        <v>1472777151.2243998</v>
      </c>
      <c r="BA9" s="3">
        <v>1597998224.8442404</v>
      </c>
      <c r="BB9" s="3">
        <v>1848171586.5</v>
      </c>
      <c r="BC9" s="3">
        <v>2216294882.5999999</v>
      </c>
      <c r="BD9" s="3">
        <v>2169111465.0999999</v>
      </c>
      <c r="BE9" s="3">
        <v>-47183417.5</v>
      </c>
    </row>
    <row r="10" spans="1:57">
      <c r="A10" s="87" t="s">
        <v>2196</v>
      </c>
      <c r="B10" s="3">
        <v>7350338851.096879</v>
      </c>
      <c r="C10" s="3">
        <v>8228578821.1701298</v>
      </c>
      <c r="D10" s="3">
        <v>10828926192.336411</v>
      </c>
      <c r="E10" s="3">
        <v>12803974929.274841</v>
      </c>
      <c r="F10" s="3">
        <v>14229310755.455032</v>
      </c>
      <c r="G10" s="3">
        <v>17091361010.630339</v>
      </c>
      <c r="H10" s="3">
        <v>22470830317.599998</v>
      </c>
      <c r="I10" s="3">
        <v>25304586829.300003</v>
      </c>
      <c r="J10" s="3">
        <v>24005525045</v>
      </c>
      <c r="K10" s="3">
        <v>-1299061784.3000031</v>
      </c>
      <c r="L10" s="3"/>
      <c r="M10" s="3">
        <v>5713529938.6108294</v>
      </c>
      <c r="N10" s="3">
        <v>6353474811.6805401</v>
      </c>
      <c r="O10" s="3">
        <v>8224821876.7275009</v>
      </c>
      <c r="P10" s="3">
        <v>9753842148.5263729</v>
      </c>
      <c r="Q10" s="3">
        <v>8483351696.5955925</v>
      </c>
      <c r="R10" s="3">
        <v>11960616808.179214</v>
      </c>
      <c r="S10" s="3">
        <v>16467656944.000004</v>
      </c>
      <c r="T10" s="3">
        <v>19158408336.400002</v>
      </c>
      <c r="U10" s="3">
        <v>18008880093</v>
      </c>
      <c r="V10" s="3">
        <v>17789880093</v>
      </c>
      <c r="W10" s="3">
        <v>219000000</v>
      </c>
      <c r="X10" s="3">
        <v>-1149528243.4000015</v>
      </c>
      <c r="Y10" s="3"/>
      <c r="Z10" s="3">
        <v>2264162011.4624696</v>
      </c>
      <c r="AA10" s="3">
        <v>2436169032.3718233</v>
      </c>
      <c r="AB10" s="3">
        <v>2592664062.6115899</v>
      </c>
      <c r="AC10" s="3">
        <v>3044930507.7220964</v>
      </c>
      <c r="AD10" s="3">
        <v>1856149893.8719273</v>
      </c>
      <c r="AE10" s="3">
        <v>3031830430.4839277</v>
      </c>
      <c r="AF10" s="3">
        <v>4176875427.3999996</v>
      </c>
      <c r="AG10" s="3">
        <v>4414770824.5999994</v>
      </c>
      <c r="AH10" s="3">
        <v>3765922056.6999998</v>
      </c>
      <c r="AI10" s="3">
        <v>-648848767.89999962</v>
      </c>
      <c r="AJ10" s="3"/>
      <c r="AK10" s="3">
        <v>1814624408.71052</v>
      </c>
      <c r="AL10" s="3">
        <v>2062270027.11604</v>
      </c>
      <c r="AM10" s="3">
        <v>2451795894.9777699</v>
      </c>
      <c r="AN10" s="3">
        <v>2565563028.7646198</v>
      </c>
      <c r="AO10" s="3">
        <v>3415713758.20047</v>
      </c>
      <c r="AP10" s="3">
        <v>4036152581.7259398</v>
      </c>
      <c r="AQ10" s="3">
        <v>5188403324.6000004</v>
      </c>
      <c r="AR10" s="3">
        <v>5882758762.4000006</v>
      </c>
      <c r="AS10" s="3">
        <v>5882758762.4000006</v>
      </c>
      <c r="AT10" s="3">
        <v>0</v>
      </c>
      <c r="AU10" s="3"/>
      <c r="AV10" s="3">
        <v>311736371.79055005</v>
      </c>
      <c r="AW10" s="3">
        <v>350958012.24773997</v>
      </c>
      <c r="AX10" s="3">
        <v>426384365.45372999</v>
      </c>
      <c r="AY10" s="3">
        <v>1208116820.31266</v>
      </c>
      <c r="AZ10" s="3">
        <v>1480083471.7524898</v>
      </c>
      <c r="BA10" s="3">
        <v>1602800750.4387403</v>
      </c>
      <c r="BB10" s="3">
        <v>1933171586.5</v>
      </c>
      <c r="BC10" s="3">
        <v>2293894882.5999999</v>
      </c>
      <c r="BD10" s="3">
        <v>2246711465.0999999</v>
      </c>
      <c r="BE10" s="3">
        <v>-47183417.5</v>
      </c>
    </row>
    <row r="11" spans="1:57">
      <c r="A11" s="87" t="s">
        <v>2197</v>
      </c>
      <c r="B11" s="3">
        <v>3327510908.7017207</v>
      </c>
      <c r="C11" s="3">
        <v>4000463469.9615192</v>
      </c>
      <c r="D11" s="3">
        <v>4851187043.1076193</v>
      </c>
      <c r="E11" s="3">
        <v>4702044078.0431328</v>
      </c>
      <c r="F11" s="3">
        <v>3805972464.1793013</v>
      </c>
      <c r="G11" s="3">
        <v>5085364600.0301495</v>
      </c>
      <c r="H11" s="3">
        <v>9217326443.5</v>
      </c>
      <c r="I11" s="3">
        <v>11074940500.000002</v>
      </c>
      <c r="J11" s="3">
        <v>9956197371.9000015</v>
      </c>
      <c r="K11" s="3">
        <v>-1118743128.1000004</v>
      </c>
      <c r="L11" s="3"/>
      <c r="M11" s="3">
        <v>1993675678.4190998</v>
      </c>
      <c r="N11" s="3">
        <v>2359460559.8515043</v>
      </c>
      <c r="O11" s="3">
        <v>2921888146.3342304</v>
      </c>
      <c r="P11" s="3">
        <v>2639336544.0187101</v>
      </c>
      <c r="Q11" s="3">
        <v>2688838165.5113959</v>
      </c>
      <c r="R11" s="3">
        <v>3614498582.9762506</v>
      </c>
      <c r="S11" s="3">
        <v>8009295288.0000019</v>
      </c>
      <c r="T11" s="3">
        <v>9585949604.3999996</v>
      </c>
      <c r="U11" s="3">
        <v>8923666430.7000008</v>
      </c>
      <c r="V11" s="3">
        <v>8704666430.7000008</v>
      </c>
      <c r="W11" s="3">
        <v>219000000</v>
      </c>
      <c r="X11" s="3">
        <v>-662283173.69999886</v>
      </c>
      <c r="Y11" s="3"/>
      <c r="Z11" s="3">
        <v>1497608053.2944901</v>
      </c>
      <c r="AA11" s="3">
        <v>1847796392.8826003</v>
      </c>
      <c r="AB11" s="3">
        <v>2171204562.5427299</v>
      </c>
      <c r="AC11" s="3">
        <v>2259511332.7736101</v>
      </c>
      <c r="AD11" s="3">
        <v>1181172038.2256994</v>
      </c>
      <c r="AE11" s="3">
        <v>1580146090.4593415</v>
      </c>
      <c r="AF11" s="3">
        <v>1675989120.1999998</v>
      </c>
      <c r="AG11" s="3">
        <v>2128012824.6999998</v>
      </c>
      <c r="AH11" s="3">
        <v>1655262728.6999996</v>
      </c>
      <c r="AI11" s="3">
        <v>-472750096.00000024</v>
      </c>
      <c r="AJ11" s="3"/>
      <c r="AK11" s="3">
        <v>18390138.762659997</v>
      </c>
      <c r="AL11" s="3">
        <v>23448267.841110006</v>
      </c>
      <c r="AM11" s="3">
        <v>25889446.7722499</v>
      </c>
      <c r="AN11" s="3">
        <v>25805117.742069997</v>
      </c>
      <c r="AO11" s="3">
        <v>30120624.246550001</v>
      </c>
      <c r="AP11" s="3">
        <v>42115492.948320001</v>
      </c>
      <c r="AQ11" s="3">
        <v>1058726</v>
      </c>
      <c r="AR11" s="3">
        <v>1389594.8</v>
      </c>
      <c r="AS11" s="3">
        <v>1389594.8</v>
      </c>
      <c r="AT11" s="3">
        <v>0</v>
      </c>
      <c r="AU11" s="3"/>
      <c r="AV11" s="3">
        <v>3370168.9442800004</v>
      </c>
      <c r="AW11" s="3">
        <v>4456894.2519199997</v>
      </c>
      <c r="AX11" s="3">
        <v>14251545.762120001</v>
      </c>
      <c r="AY11" s="3">
        <v>47415852.396820001</v>
      </c>
      <c r="AZ11" s="3">
        <v>53099005.822250001</v>
      </c>
      <c r="BA11" s="3">
        <v>50031062.35402</v>
      </c>
      <c r="BB11" s="3">
        <v>69566994.400000006</v>
      </c>
      <c r="BC11" s="3">
        <v>17108029.699999996</v>
      </c>
      <c r="BD11" s="3">
        <v>13154021.500000004</v>
      </c>
      <c r="BE11" s="3">
        <v>-3954008.1999999918</v>
      </c>
    </row>
    <row r="12" spans="1:57">
      <c r="A12" s="87" t="s">
        <v>2198</v>
      </c>
      <c r="B12" s="3">
        <v>1878939837.1459396</v>
      </c>
      <c r="C12" s="3">
        <v>2256967219.37359</v>
      </c>
      <c r="D12" s="3">
        <v>2648894964.6674399</v>
      </c>
      <c r="E12" s="3">
        <v>2531733150.315742</v>
      </c>
      <c r="F12" s="3">
        <v>1666290969.9170811</v>
      </c>
      <c r="G12" s="3">
        <v>2327465873.3327198</v>
      </c>
      <c r="H12" s="3">
        <v>5405642231.2000008</v>
      </c>
      <c r="I12" s="3">
        <v>6527771725.6000013</v>
      </c>
      <c r="J12" s="3">
        <v>6356008551.500001</v>
      </c>
      <c r="K12" s="3">
        <v>-171763174.10000038</v>
      </c>
      <c r="L12" s="3"/>
      <c r="M12" s="3">
        <v>1034179466.4201</v>
      </c>
      <c r="N12" s="3">
        <v>1206361972.2678604</v>
      </c>
      <c r="O12" s="3">
        <v>1400136753.7572701</v>
      </c>
      <c r="P12" s="3">
        <v>1221145817.1493108</v>
      </c>
      <c r="Q12" s="3">
        <v>1331275488.2145722</v>
      </c>
      <c r="R12" s="3">
        <v>1875641073.3372023</v>
      </c>
      <c r="S12" s="3">
        <v>4890395004.9000006</v>
      </c>
      <c r="T12" s="3">
        <v>5848575358.8999996</v>
      </c>
      <c r="U12" s="3">
        <v>5707437023</v>
      </c>
      <c r="V12" s="3">
        <v>5707437023</v>
      </c>
      <c r="W12" s="3">
        <v>0</v>
      </c>
      <c r="X12" s="3">
        <v>-141138335.89999962</v>
      </c>
      <c r="Y12" s="3"/>
      <c r="Z12" s="3">
        <v>830121378.70395005</v>
      </c>
      <c r="AA12" s="3">
        <v>1032083079.0745907</v>
      </c>
      <c r="AB12" s="3">
        <v>1227526803.04054</v>
      </c>
      <c r="AC12" s="3">
        <v>1288266218.3356287</v>
      </c>
      <c r="AD12" s="3">
        <v>309990604.11326015</v>
      </c>
      <c r="AE12" s="3">
        <v>413364305.18478006</v>
      </c>
      <c r="AF12" s="3">
        <v>506557124.90000004</v>
      </c>
      <c r="AG12" s="3">
        <v>669775031.9000001</v>
      </c>
      <c r="AH12" s="3">
        <v>639635153.70000005</v>
      </c>
      <c r="AI12" s="3">
        <v>-30139878.200000048</v>
      </c>
      <c r="AJ12" s="3"/>
      <c r="AK12" s="3">
        <v>13313122.27273</v>
      </c>
      <c r="AL12" s="3">
        <v>16665977.825069996</v>
      </c>
      <c r="AM12" s="3">
        <v>19049444.135249902</v>
      </c>
      <c r="AN12" s="3">
        <v>18875873.733730003</v>
      </c>
      <c r="AO12" s="3">
        <v>20558533.369789995</v>
      </c>
      <c r="AP12" s="3">
        <v>32270733.468740009</v>
      </c>
      <c r="AQ12" s="3">
        <v>0</v>
      </c>
      <c r="AR12" s="3">
        <v>0</v>
      </c>
      <c r="AS12" s="3">
        <v>0</v>
      </c>
      <c r="AT12" s="3">
        <v>0</v>
      </c>
      <c r="AU12" s="3"/>
      <c r="AV12" s="3">
        <v>1325869.7491600001</v>
      </c>
      <c r="AW12" s="3">
        <v>1856312.05207</v>
      </c>
      <c r="AX12" s="3">
        <v>2181963.7343700002</v>
      </c>
      <c r="AY12" s="3">
        <v>3445241.0970699997</v>
      </c>
      <c r="AZ12" s="3">
        <v>4466344.2194600003</v>
      </c>
      <c r="BA12" s="3">
        <v>6189761.3420000002</v>
      </c>
      <c r="BB12" s="3">
        <v>8690101.3999999985</v>
      </c>
      <c r="BC12" s="3">
        <v>9421334.7999999989</v>
      </c>
      <c r="BD12" s="3">
        <v>8936374.8000000007</v>
      </c>
      <c r="BE12" s="3">
        <v>-484959.99999999814</v>
      </c>
    </row>
    <row r="13" spans="1:57">
      <c r="A13" s="34" t="s">
        <v>2199</v>
      </c>
      <c r="B13" s="4">
        <v>1390510637.0834599</v>
      </c>
      <c r="C13" s="4">
        <v>1633665566.5215099</v>
      </c>
      <c r="D13" s="4">
        <v>1819262238.54619</v>
      </c>
      <c r="E13" s="4">
        <v>1706960009.2776821</v>
      </c>
      <c r="F13" s="4">
        <v>1019535658.4574012</v>
      </c>
      <c r="G13" s="4">
        <v>1310494025.3731899</v>
      </c>
      <c r="H13" s="4">
        <v>2979217684.4000001</v>
      </c>
      <c r="I13" s="4">
        <v>3303644041.8000002</v>
      </c>
      <c r="J13" s="4">
        <v>3247060234.4000001</v>
      </c>
      <c r="K13" s="4">
        <v>-56583807.400000095</v>
      </c>
      <c r="L13" s="4"/>
      <c r="M13" s="4">
        <v>708908115.59170997</v>
      </c>
      <c r="N13" s="4">
        <v>812207862.40272975</v>
      </c>
      <c r="O13" s="4">
        <v>891615181.95081007</v>
      </c>
      <c r="P13" s="4">
        <v>745648486.31831992</v>
      </c>
      <c r="Q13" s="4">
        <v>794669168.6763407</v>
      </c>
      <c r="R13" s="4">
        <v>1053981644.1002202</v>
      </c>
      <c r="S13" s="4">
        <v>2731717419.5999999</v>
      </c>
      <c r="T13" s="4">
        <v>3012654564.6000004</v>
      </c>
      <c r="U13" s="4">
        <v>2969216285.5</v>
      </c>
      <c r="V13" s="4">
        <v>2969216285.5</v>
      </c>
      <c r="W13" s="78">
        <v>0</v>
      </c>
      <c r="X13" s="4">
        <v>-43438279.100000381</v>
      </c>
      <c r="Y13" s="4"/>
      <c r="Z13" s="4">
        <v>670747255.04877007</v>
      </c>
      <c r="AA13" s="4">
        <v>807686968.64870048</v>
      </c>
      <c r="AB13" s="4">
        <v>912599265.72252011</v>
      </c>
      <c r="AC13" s="4">
        <v>945255053.79331183</v>
      </c>
      <c r="AD13" s="4">
        <v>208162699.73337966</v>
      </c>
      <c r="AE13" s="4">
        <v>235005770.00234973</v>
      </c>
      <c r="AF13" s="4">
        <v>242412432</v>
      </c>
      <c r="AG13" s="4">
        <v>285383087.10000002</v>
      </c>
      <c r="AH13" s="78">
        <v>272540846.30000001</v>
      </c>
      <c r="AI13" s="4">
        <v>-12842240.800000012</v>
      </c>
      <c r="AJ13" s="4"/>
      <c r="AK13" s="4">
        <v>10092250.615969999</v>
      </c>
      <c r="AL13" s="4">
        <v>12819557.86356</v>
      </c>
      <c r="AM13" s="4">
        <v>13782571.4351699</v>
      </c>
      <c r="AN13" s="4">
        <v>13547349.752699999</v>
      </c>
      <c r="AO13" s="4">
        <v>14078186.079270002</v>
      </c>
      <c r="AP13" s="4">
        <v>18288597.084970001</v>
      </c>
      <c r="AQ13" s="4">
        <v>0</v>
      </c>
      <c r="AR13" s="4">
        <v>0</v>
      </c>
      <c r="AS13" s="4">
        <v>0</v>
      </c>
      <c r="AT13" s="4">
        <v>0</v>
      </c>
      <c r="AU13" s="4"/>
      <c r="AV13" s="4">
        <v>763015.82701000001</v>
      </c>
      <c r="AW13" s="4">
        <v>951299.45251999993</v>
      </c>
      <c r="AX13" s="4">
        <v>1265219.43769</v>
      </c>
      <c r="AY13" s="4">
        <v>2509119.41335</v>
      </c>
      <c r="AZ13" s="4">
        <v>2625603.9684099997</v>
      </c>
      <c r="BA13" s="4">
        <v>3218014.1856499999</v>
      </c>
      <c r="BB13" s="4">
        <v>5087832.8</v>
      </c>
      <c r="BC13" s="4">
        <v>5606390.0999999996</v>
      </c>
      <c r="BD13" s="4">
        <v>5303102.5999999996</v>
      </c>
      <c r="BE13" s="3">
        <v>-303287.5</v>
      </c>
    </row>
    <row r="14" spans="1:57">
      <c r="A14" s="34" t="s">
        <v>2200</v>
      </c>
      <c r="B14" s="4">
        <v>338907200.54040003</v>
      </c>
      <c r="C14" s="4">
        <v>438080763.19852</v>
      </c>
      <c r="D14" s="4">
        <v>604312979.6466502</v>
      </c>
      <c r="E14" s="4">
        <v>632539932.38920975</v>
      </c>
      <c r="F14" s="4">
        <v>479545869.82666969</v>
      </c>
      <c r="G14" s="4">
        <v>727244435.34272015</v>
      </c>
      <c r="H14" s="4">
        <v>1945011852.3000002</v>
      </c>
      <c r="I14" s="4">
        <v>2539009434.0000005</v>
      </c>
      <c r="J14" s="4">
        <v>2463157224.8000002</v>
      </c>
      <c r="K14" s="4">
        <v>-75852209.200000286</v>
      </c>
      <c r="L14" s="4"/>
      <c r="M14" s="4">
        <v>255681662.89684001</v>
      </c>
      <c r="N14" s="4">
        <v>311670371.47107989</v>
      </c>
      <c r="O14" s="4">
        <v>408324491.97184998</v>
      </c>
      <c r="P14" s="4">
        <v>402775380.20660979</v>
      </c>
      <c r="Q14" s="4">
        <v>432619750.76876968</v>
      </c>
      <c r="R14" s="4">
        <v>621148099.46736002</v>
      </c>
      <c r="S14" s="4">
        <v>1753229106.2</v>
      </c>
      <c r="T14" s="4">
        <v>2253704211.9000001</v>
      </c>
      <c r="U14" s="4">
        <v>2190700737.8000002</v>
      </c>
      <c r="V14" s="4">
        <v>2190700737.8000002</v>
      </c>
      <c r="W14" s="78">
        <v>0</v>
      </c>
      <c r="X14" s="4">
        <v>-63003474.099999905</v>
      </c>
      <c r="Y14" s="4"/>
      <c r="Z14" s="4">
        <v>81141632.136419997</v>
      </c>
      <c r="AA14" s="4">
        <v>122631692.40795001</v>
      </c>
      <c r="AB14" s="4">
        <v>191582163.42381001</v>
      </c>
      <c r="AC14" s="4">
        <v>225156563.80147988</v>
      </c>
      <c r="AD14" s="4">
        <v>42166233.23289986</v>
      </c>
      <c r="AE14" s="4">
        <v>96082962.466460079</v>
      </c>
      <c r="AF14" s="4">
        <v>189895332.19999999</v>
      </c>
      <c r="AG14" s="4">
        <v>283272442.80000001</v>
      </c>
      <c r="AH14" s="78">
        <v>270525182.60000002</v>
      </c>
      <c r="AI14" s="4">
        <v>-12747260.199999988</v>
      </c>
      <c r="AJ14" s="4"/>
      <c r="AK14" s="4">
        <v>1873171.35614</v>
      </c>
      <c r="AL14" s="4">
        <v>3191643.1297899997</v>
      </c>
      <c r="AM14" s="4">
        <v>3905145.26516</v>
      </c>
      <c r="AN14" s="4">
        <v>4003340.0738900001</v>
      </c>
      <c r="AO14" s="4">
        <v>3587157.8981900006</v>
      </c>
      <c r="AP14" s="4">
        <v>7788484.4035499999</v>
      </c>
      <c r="AQ14" s="4">
        <v>0</v>
      </c>
      <c r="AR14" s="4">
        <v>0</v>
      </c>
      <c r="AS14" s="4">
        <v>0</v>
      </c>
      <c r="AT14" s="4">
        <v>0</v>
      </c>
      <c r="AU14" s="4"/>
      <c r="AV14" s="4">
        <v>210734.15100000001</v>
      </c>
      <c r="AW14" s="4">
        <v>587056.18969999999</v>
      </c>
      <c r="AX14" s="4">
        <v>501178.98582999996</v>
      </c>
      <c r="AY14" s="4">
        <v>604648.30723000003</v>
      </c>
      <c r="AZ14" s="4">
        <v>1172727.9268099999</v>
      </c>
      <c r="BA14" s="4">
        <v>2224889.0053499998</v>
      </c>
      <c r="BB14" s="4">
        <v>1887413.9</v>
      </c>
      <c r="BC14" s="4">
        <v>2032779.3</v>
      </c>
      <c r="BD14" s="4">
        <v>1931304.4000000001</v>
      </c>
      <c r="BE14" s="3">
        <v>-101474.89999999991</v>
      </c>
    </row>
    <row r="15" spans="1:57">
      <c r="A15" s="34" t="s">
        <v>2201</v>
      </c>
      <c r="B15" s="4">
        <v>44154750.792000003</v>
      </c>
      <c r="C15" s="4">
        <v>55526231.715780005</v>
      </c>
      <c r="D15" s="4">
        <v>60714760.017129995</v>
      </c>
      <c r="E15" s="4">
        <v>56062779.733389996</v>
      </c>
      <c r="F15" s="4">
        <v>66080028.096509993</v>
      </c>
      <c r="G15" s="4">
        <v>105847468.28181997</v>
      </c>
      <c r="H15" s="4">
        <v>164828981.19999999</v>
      </c>
      <c r="I15" s="4">
        <v>258290903.30000001</v>
      </c>
      <c r="J15" s="4">
        <v>250851976.60000002</v>
      </c>
      <c r="K15" s="4">
        <v>-7438926.6999999881</v>
      </c>
      <c r="L15" s="4"/>
      <c r="M15" s="4">
        <v>34743692.459940001</v>
      </c>
      <c r="N15" s="4">
        <v>42846860.079159997</v>
      </c>
      <c r="O15" s="4">
        <v>45868110.387819901</v>
      </c>
      <c r="P15" s="4">
        <v>40020190.500950001</v>
      </c>
      <c r="Q15" s="4">
        <v>50718224.138279982</v>
      </c>
      <c r="R15" s="4">
        <v>79690733.808879957</v>
      </c>
      <c r="S15" s="4">
        <v>154832341.5</v>
      </c>
      <c r="T15" s="4">
        <v>236913794.69999999</v>
      </c>
      <c r="U15" s="4">
        <v>230436838.60000002</v>
      </c>
      <c r="V15" s="4">
        <v>230436838.60000002</v>
      </c>
      <c r="W15" s="78">
        <v>0</v>
      </c>
      <c r="X15" s="4">
        <v>-6476956.0999999642</v>
      </c>
      <c r="Y15" s="4"/>
      <c r="Z15" s="4">
        <v>8653858.3580599986</v>
      </c>
      <c r="AA15" s="4">
        <v>11900882.102050001</v>
      </c>
      <c r="AB15" s="4">
        <v>13586917.620620001</v>
      </c>
      <c r="AC15" s="4">
        <v>14861903.57258</v>
      </c>
      <c r="AD15" s="4">
        <v>13462004.672570016</v>
      </c>
      <c r="AE15" s="4">
        <v>23271175.651670001</v>
      </c>
      <c r="AF15" s="4">
        <v>9277311.5999999996</v>
      </c>
      <c r="AG15" s="4">
        <v>20664973.800000001</v>
      </c>
      <c r="AH15" s="78">
        <v>19735049.300000001</v>
      </c>
      <c r="AI15" s="4">
        <v>-929924.5</v>
      </c>
      <c r="AJ15" s="4"/>
      <c r="AK15" s="4">
        <v>645316.73199999996</v>
      </c>
      <c r="AL15" s="4">
        <v>654776.83172000002</v>
      </c>
      <c r="AM15" s="4">
        <v>1113915.00869</v>
      </c>
      <c r="AN15" s="4">
        <v>1124334.7733399998</v>
      </c>
      <c r="AO15" s="4">
        <v>1510529.2269799998</v>
      </c>
      <c r="AP15" s="4">
        <v>2331491.6002699998</v>
      </c>
      <c r="AQ15" s="4">
        <v>0</v>
      </c>
      <c r="AR15" s="4">
        <v>0</v>
      </c>
      <c r="AS15" s="4">
        <v>0</v>
      </c>
      <c r="AT15" s="4">
        <v>0</v>
      </c>
      <c r="AU15" s="4"/>
      <c r="AV15" s="4">
        <v>111883.242</v>
      </c>
      <c r="AW15" s="4">
        <v>123712.70285</v>
      </c>
      <c r="AX15" s="4">
        <v>145817</v>
      </c>
      <c r="AY15" s="4">
        <v>56350.886519999993</v>
      </c>
      <c r="AZ15" s="4">
        <v>389270.05868000002</v>
      </c>
      <c r="BA15" s="4">
        <v>554067.22100000002</v>
      </c>
      <c r="BB15" s="4">
        <v>719328.1</v>
      </c>
      <c r="BC15" s="4">
        <v>712134.8</v>
      </c>
      <c r="BD15" s="4">
        <v>680088.70000000007</v>
      </c>
      <c r="BE15" s="3">
        <v>-32046.099999999977</v>
      </c>
    </row>
    <row r="16" spans="1:57">
      <c r="A16" s="34" t="s">
        <v>2202</v>
      </c>
      <c r="B16" s="4">
        <v>70760970.759389997</v>
      </c>
      <c r="C16" s="4">
        <v>101968885.02591</v>
      </c>
      <c r="D16" s="4">
        <v>135365352.47850004</v>
      </c>
      <c r="E16" s="4">
        <v>108234482.73346001</v>
      </c>
      <c r="F16" s="4">
        <v>68686678.946990043</v>
      </c>
      <c r="G16" s="4">
        <v>136965797.96302989</v>
      </c>
      <c r="H16" s="4">
        <v>260292060.69999999</v>
      </c>
      <c r="I16" s="4">
        <v>372908559.60000002</v>
      </c>
      <c r="J16" s="4">
        <v>347862533.30000007</v>
      </c>
      <c r="K16" s="4">
        <v>-25046026.299999952</v>
      </c>
      <c r="L16" s="4"/>
      <c r="M16" s="4">
        <v>21891188.37074</v>
      </c>
      <c r="N16" s="4">
        <v>30233152.066970002</v>
      </c>
      <c r="O16" s="4">
        <v>44032087.846129991</v>
      </c>
      <c r="P16" s="4">
        <v>23243446.293319996</v>
      </c>
      <c r="Q16" s="4">
        <v>42433428.045030035</v>
      </c>
      <c r="R16" s="4">
        <v>104965210.35860991</v>
      </c>
      <c r="S16" s="4">
        <v>194985830.5</v>
      </c>
      <c r="T16" s="4">
        <v>291384000.80000001</v>
      </c>
      <c r="U16" s="4">
        <v>270006578.70000005</v>
      </c>
      <c r="V16" s="4">
        <v>270006578.70000005</v>
      </c>
      <c r="W16" s="78">
        <v>0</v>
      </c>
      <c r="X16" s="4">
        <v>-21377422.099999964</v>
      </c>
      <c r="Y16" s="4"/>
      <c r="Z16" s="4">
        <v>48629545.859499998</v>
      </c>
      <c r="AA16" s="4">
        <v>71541489.251940012</v>
      </c>
      <c r="AB16" s="4">
        <v>90815703.895289987</v>
      </c>
      <c r="AC16" s="4">
        <v>84515064.81637001</v>
      </c>
      <c r="AD16" s="4">
        <v>24591848.471050017</v>
      </c>
      <c r="AE16" s="4">
        <v>27945636.294470008</v>
      </c>
      <c r="AF16" s="4">
        <v>64310703.600000001</v>
      </c>
      <c r="AG16" s="4">
        <v>80454528.200000003</v>
      </c>
      <c r="AH16" s="78">
        <v>76834075.5</v>
      </c>
      <c r="AI16" s="4">
        <v>-3620452.700000003</v>
      </c>
      <c r="AJ16" s="4"/>
      <c r="AK16" s="4">
        <v>0</v>
      </c>
      <c r="AL16" s="4">
        <v>0</v>
      </c>
      <c r="AM16" s="4">
        <v>247812.42623000001</v>
      </c>
      <c r="AN16" s="4">
        <v>200849.13379999998</v>
      </c>
      <c r="AO16" s="4">
        <v>1382660.1653499997</v>
      </c>
      <c r="AP16" s="4">
        <v>3862160.37995</v>
      </c>
      <c r="AQ16" s="4">
        <v>0</v>
      </c>
      <c r="AR16" s="4">
        <v>0</v>
      </c>
      <c r="AS16" s="4">
        <v>0</v>
      </c>
      <c r="AT16" s="4">
        <v>0</v>
      </c>
      <c r="AU16" s="4"/>
      <c r="AV16" s="4">
        <v>240236.52915000002</v>
      </c>
      <c r="AW16" s="4">
        <v>194243.70699999999</v>
      </c>
      <c r="AX16" s="4">
        <v>269748.31085000001</v>
      </c>
      <c r="AY16" s="4">
        <v>275122.48997</v>
      </c>
      <c r="AZ16" s="4">
        <v>278742.26556000003</v>
      </c>
      <c r="BA16" s="4">
        <v>192790.93</v>
      </c>
      <c r="BB16" s="4">
        <v>995526.6</v>
      </c>
      <c r="BC16" s="4">
        <v>1070030.6000000001</v>
      </c>
      <c r="BD16" s="4">
        <v>1021879.1000000001</v>
      </c>
      <c r="BE16" s="3">
        <v>-48151.5</v>
      </c>
    </row>
    <row r="17" spans="1:57">
      <c r="A17" s="34" t="s">
        <v>2203</v>
      </c>
      <c r="B17" s="4">
        <v>34606277.970690005</v>
      </c>
      <c r="C17" s="4">
        <v>27725772.911870003</v>
      </c>
      <c r="D17" s="4">
        <v>29239633.978969999</v>
      </c>
      <c r="E17" s="4">
        <v>27935946.182</v>
      </c>
      <c r="F17" s="4">
        <v>32442734.589509994</v>
      </c>
      <c r="G17" s="4">
        <v>46914146.371960007</v>
      </c>
      <c r="H17" s="4">
        <v>56291652.600000001</v>
      </c>
      <c r="I17" s="4">
        <v>53918786.899999999</v>
      </c>
      <c r="J17" s="4">
        <v>47076582.399999999</v>
      </c>
      <c r="K17" s="4">
        <v>-6842204.5</v>
      </c>
      <c r="L17" s="4"/>
      <c r="M17" s="4">
        <v>12954807.10087</v>
      </c>
      <c r="N17" s="4">
        <v>9403726.2479199991</v>
      </c>
      <c r="O17" s="4">
        <v>10296881.600670001</v>
      </c>
      <c r="P17" s="4">
        <v>9458313.8301100004</v>
      </c>
      <c r="Q17" s="4">
        <v>10834916.586149996</v>
      </c>
      <c r="R17" s="4">
        <v>15855385.602130003</v>
      </c>
      <c r="S17" s="4">
        <v>55630307.100000001</v>
      </c>
      <c r="T17" s="4">
        <v>53918786.899999999</v>
      </c>
      <c r="U17" s="4">
        <v>47076582.399999999</v>
      </c>
      <c r="V17" s="4">
        <v>47076582.399999999</v>
      </c>
      <c r="W17" s="78">
        <v>0</v>
      </c>
      <c r="X17" s="4">
        <v>-6842204.5</v>
      </c>
      <c r="Y17" s="4"/>
      <c r="Z17" s="4">
        <v>20949087.301200002</v>
      </c>
      <c r="AA17" s="4">
        <v>18322046.66395</v>
      </c>
      <c r="AB17" s="4">
        <v>18942752.3783</v>
      </c>
      <c r="AC17" s="4">
        <v>18477632.351889998</v>
      </c>
      <c r="AD17" s="4">
        <v>21607818.003360018</v>
      </c>
      <c r="AE17" s="4">
        <v>31058760.769830003</v>
      </c>
      <c r="AF17" s="4">
        <v>661345.5</v>
      </c>
      <c r="AG17" s="4">
        <v>0</v>
      </c>
      <c r="AH17" s="78">
        <v>0</v>
      </c>
      <c r="AI17" s="4">
        <v>0</v>
      </c>
      <c r="AJ17" s="4"/>
      <c r="AK17" s="4">
        <v>702383.56862000003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/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3">
        <v>0</v>
      </c>
    </row>
    <row r="18" spans="1:57">
      <c r="A18" s="87" t="s">
        <v>2204</v>
      </c>
      <c r="B18" s="3">
        <v>185533130.71881002</v>
      </c>
      <c r="C18" s="3">
        <v>234698523.01961994</v>
      </c>
      <c r="D18" s="3">
        <v>282046658.30370986</v>
      </c>
      <c r="E18" s="3">
        <v>270024768.88808006</v>
      </c>
      <c r="F18" s="3">
        <v>157262900.29999998</v>
      </c>
      <c r="G18" s="3">
        <v>0</v>
      </c>
      <c r="H18" s="3">
        <v>538583685.10000014</v>
      </c>
      <c r="I18" s="3">
        <v>657519553.5999999</v>
      </c>
      <c r="J18" s="3">
        <v>637275403.80000007</v>
      </c>
      <c r="K18" s="3">
        <v>-20244149.799999833</v>
      </c>
      <c r="L18" s="3"/>
      <c r="M18" s="3">
        <v>84174856.416529998</v>
      </c>
      <c r="N18" s="3">
        <v>103461608.53359</v>
      </c>
      <c r="O18" s="3">
        <v>122748708.47742</v>
      </c>
      <c r="P18" s="3">
        <v>98467763.159880042</v>
      </c>
      <c r="Q18" s="3">
        <v>105465479.32294999</v>
      </c>
      <c r="R18" s="3">
        <v>145132696.43504992</v>
      </c>
      <c r="S18" s="3">
        <v>477120816.60000002</v>
      </c>
      <c r="T18" s="3">
        <v>571403024.79999995</v>
      </c>
      <c r="U18" s="3">
        <v>555034120.5</v>
      </c>
      <c r="V18" s="3">
        <v>555034120.5</v>
      </c>
      <c r="W18" s="3">
        <v>0</v>
      </c>
      <c r="X18" s="3">
        <v>-16368904.299999952</v>
      </c>
      <c r="Y18" s="3"/>
      <c r="Z18" s="3">
        <v>99647221.010700017</v>
      </c>
      <c r="AA18" s="3">
        <v>129010738.93439004</v>
      </c>
      <c r="AB18" s="3">
        <v>156586062.01223001</v>
      </c>
      <c r="AC18" s="3">
        <v>168507288.82759002</v>
      </c>
      <c r="AD18" s="3">
        <v>38674462.863899939</v>
      </c>
      <c r="AE18" s="3">
        <v>51495021.374390021</v>
      </c>
      <c r="AF18" s="3">
        <v>60376606.199999988</v>
      </c>
      <c r="AG18" s="3">
        <v>84921571.299999997</v>
      </c>
      <c r="AH18" s="3">
        <v>81100098.799999997</v>
      </c>
      <c r="AI18" s="3">
        <v>-3821472.5</v>
      </c>
      <c r="AJ18" s="3"/>
      <c r="AK18" s="3">
        <v>1562820.3505800001</v>
      </c>
      <c r="AL18" s="3">
        <v>2029588.2548999996</v>
      </c>
      <c r="AM18" s="3">
        <v>2414152.2778499997</v>
      </c>
      <c r="AN18" s="3">
        <v>2414081.0992100001</v>
      </c>
      <c r="AO18" s="3">
        <v>2547500.7835600004</v>
      </c>
      <c r="AP18" s="3">
        <v>4017061.983299999</v>
      </c>
      <c r="AQ18" s="3">
        <v>0</v>
      </c>
      <c r="AR18" s="3">
        <v>0</v>
      </c>
      <c r="AS18" s="3">
        <v>0</v>
      </c>
      <c r="AT18" s="3">
        <v>0</v>
      </c>
      <c r="AU18" s="3"/>
      <c r="AV18" s="3">
        <v>148232.94099999999</v>
      </c>
      <c r="AW18" s="3">
        <v>196587.29673999999</v>
      </c>
      <c r="AX18" s="3">
        <v>297735.53620999999</v>
      </c>
      <c r="AY18" s="3">
        <v>635635.8014</v>
      </c>
      <c r="AZ18" s="3">
        <v>569926.65618999989</v>
      </c>
      <c r="BA18" s="3">
        <v>781848.91503999999</v>
      </c>
      <c r="BB18" s="3">
        <v>1086262.3</v>
      </c>
      <c r="BC18" s="3">
        <v>1194957.5</v>
      </c>
      <c r="BD18" s="3">
        <v>1141184.5</v>
      </c>
      <c r="BE18" s="3">
        <v>-53773</v>
      </c>
    </row>
    <row r="19" spans="1:57">
      <c r="A19" s="34" t="s">
        <v>2205</v>
      </c>
      <c r="B19" s="4">
        <v>125399400.1876</v>
      </c>
      <c r="C19" s="4">
        <v>160092753.80986995</v>
      </c>
      <c r="D19" s="4">
        <v>192934200.14346001</v>
      </c>
      <c r="E19" s="4">
        <v>184982131.70880011</v>
      </c>
      <c r="F19" s="4">
        <v>98809221</v>
      </c>
      <c r="G19" s="4">
        <v>0</v>
      </c>
      <c r="H19" s="27">
        <v>350945961.40000004</v>
      </c>
      <c r="I19" s="4">
        <v>428939512.39999998</v>
      </c>
      <c r="J19" s="4">
        <v>414919750.80000007</v>
      </c>
      <c r="K19" s="4">
        <v>-14019761.599999905</v>
      </c>
      <c r="L19" s="4"/>
      <c r="M19" s="4">
        <v>56004776.204180002</v>
      </c>
      <c r="N19" s="4">
        <v>68740145.261309996</v>
      </c>
      <c r="O19" s="4">
        <v>81992258.179609999</v>
      </c>
      <c r="P19" s="4">
        <v>63933869.121119998</v>
      </c>
      <c r="Q19" s="4">
        <v>66111129.100330003</v>
      </c>
      <c r="R19" s="4">
        <v>88182215.825229973</v>
      </c>
      <c r="S19" s="4">
        <v>309108875</v>
      </c>
      <c r="T19" s="4">
        <v>370311331.39999998</v>
      </c>
      <c r="U19" s="4">
        <v>358929839.00000006</v>
      </c>
      <c r="V19" s="4">
        <v>358929839.00000006</v>
      </c>
      <c r="W19" s="78">
        <v>0</v>
      </c>
      <c r="X19" s="4">
        <v>-11381492.399999917</v>
      </c>
      <c r="Y19" s="4"/>
      <c r="Z19" s="4">
        <v>68233925.885230005</v>
      </c>
      <c r="AA19" s="4">
        <v>89864716.325339958</v>
      </c>
      <c r="AB19" s="4">
        <v>109105541.32947999</v>
      </c>
      <c r="AC19" s="4">
        <v>118919082.3639501</v>
      </c>
      <c r="AD19" s="4">
        <v>26701061.665780123</v>
      </c>
      <c r="AE19" s="4">
        <v>35502134.742590025</v>
      </c>
      <c r="AF19" s="4">
        <v>41098427.799999997</v>
      </c>
      <c r="AG19" s="4">
        <v>57815609.899999999</v>
      </c>
      <c r="AH19" s="78">
        <v>55213906.5</v>
      </c>
      <c r="AI19" s="4">
        <v>-2601703.3999999985</v>
      </c>
      <c r="AJ19" s="4"/>
      <c r="AK19" s="4">
        <v>1046175.1281900001</v>
      </c>
      <c r="AL19" s="4">
        <v>1353609.93548</v>
      </c>
      <c r="AM19" s="4">
        <v>1630012.58592</v>
      </c>
      <c r="AN19" s="4">
        <v>1682021.1844200001</v>
      </c>
      <c r="AO19" s="4">
        <v>1743234.2108000002</v>
      </c>
      <c r="AP19" s="4">
        <v>2769992.3971600016</v>
      </c>
      <c r="AQ19" s="4">
        <v>0</v>
      </c>
      <c r="AR19" s="4">
        <v>0</v>
      </c>
      <c r="AS19" s="4">
        <v>0</v>
      </c>
      <c r="AT19" s="4">
        <v>0</v>
      </c>
      <c r="AU19" s="4"/>
      <c r="AV19" s="4">
        <v>114522.97</v>
      </c>
      <c r="AW19" s="4">
        <v>134282.28774000003</v>
      </c>
      <c r="AX19" s="4">
        <v>206388.04844999997</v>
      </c>
      <c r="AY19" s="4">
        <v>447159.03931000002</v>
      </c>
      <c r="AZ19" s="4">
        <v>364222.20692000003</v>
      </c>
      <c r="BA19" s="4">
        <v>532997.74907999998</v>
      </c>
      <c r="BB19" s="4">
        <v>738658.6</v>
      </c>
      <c r="BC19" s="4">
        <v>812571.1</v>
      </c>
      <c r="BD19" s="4">
        <v>776005.29999999993</v>
      </c>
      <c r="BE19" s="3">
        <v>-36565.800000000047</v>
      </c>
    </row>
    <row r="20" spans="1:57">
      <c r="A20" s="34" t="s">
        <v>2206</v>
      </c>
      <c r="B20" s="4">
        <v>13490065.095269999</v>
      </c>
      <c r="C20" s="4">
        <v>16936325.862799998</v>
      </c>
      <c r="D20" s="4">
        <v>20124051.460579902</v>
      </c>
      <c r="E20" s="4">
        <v>19379824.244070005</v>
      </c>
      <c r="F20" s="4">
        <v>11581181.1</v>
      </c>
      <c r="G20" s="4">
        <v>0</v>
      </c>
      <c r="H20" s="27">
        <v>41548378.199999996</v>
      </c>
      <c r="I20" s="4">
        <v>50350652.700000003</v>
      </c>
      <c r="J20" s="4">
        <v>49093320.5</v>
      </c>
      <c r="K20" s="4">
        <v>-1257332.200000003</v>
      </c>
      <c r="L20" s="4"/>
      <c r="M20" s="4">
        <v>5510597.0360000003</v>
      </c>
      <c r="N20" s="4">
        <v>6850589.6506400006</v>
      </c>
      <c r="O20" s="4">
        <v>7985104.7641399996</v>
      </c>
      <c r="P20" s="4">
        <v>6517143.6803499954</v>
      </c>
      <c r="Q20" s="4">
        <v>7336176.0546999983</v>
      </c>
      <c r="R20" s="4">
        <v>10327030.007959994</v>
      </c>
      <c r="S20" s="4">
        <v>36641934</v>
      </c>
      <c r="T20" s="4">
        <v>43478565.600000001</v>
      </c>
      <c r="U20" s="4">
        <v>42530477.899999999</v>
      </c>
      <c r="V20" s="4">
        <v>42530477.899999999</v>
      </c>
      <c r="W20" s="78">
        <v>0</v>
      </c>
      <c r="X20" s="4">
        <v>-948087.70000000298</v>
      </c>
      <c r="Y20" s="4"/>
      <c r="Z20" s="4">
        <v>7844744.9635299994</v>
      </c>
      <c r="AA20" s="4">
        <v>9904088.833329998</v>
      </c>
      <c r="AB20" s="4">
        <v>11922406.7859699</v>
      </c>
      <c r="AC20" s="4">
        <v>12629067.488340009</v>
      </c>
      <c r="AD20" s="4">
        <v>3102422.5692800088</v>
      </c>
      <c r="AE20" s="4">
        <v>4051253.5488300016</v>
      </c>
      <c r="AF20" s="4">
        <v>4819543.3</v>
      </c>
      <c r="AG20" s="4">
        <v>6776490.4000000004</v>
      </c>
      <c r="AH20" s="78">
        <v>6471547.9000000004</v>
      </c>
      <c r="AI20" s="4">
        <v>-304942.5</v>
      </c>
      <c r="AJ20" s="4"/>
      <c r="AK20" s="4">
        <v>129236.49574</v>
      </c>
      <c r="AL20" s="4">
        <v>165951.92983000004</v>
      </c>
      <c r="AM20" s="4">
        <v>193692.75271</v>
      </c>
      <c r="AN20" s="4">
        <v>186493.88485000003</v>
      </c>
      <c r="AO20" s="4">
        <v>206950.42814</v>
      </c>
      <c r="AP20" s="4">
        <v>324298.93298000004</v>
      </c>
      <c r="AQ20" s="4">
        <v>0</v>
      </c>
      <c r="AR20" s="4">
        <v>0</v>
      </c>
      <c r="AS20" s="4">
        <v>0</v>
      </c>
      <c r="AT20" s="4">
        <v>0</v>
      </c>
      <c r="AU20" s="4"/>
      <c r="AV20" s="4">
        <v>5486.6</v>
      </c>
      <c r="AW20" s="4">
        <v>15695.449000000001</v>
      </c>
      <c r="AX20" s="4">
        <v>22847.157760000002</v>
      </c>
      <c r="AY20" s="4">
        <v>47119.190530000007</v>
      </c>
      <c r="AZ20" s="4">
        <v>74155.175179999991</v>
      </c>
      <c r="BA20" s="4">
        <v>62715.136899999998</v>
      </c>
      <c r="BB20" s="4">
        <v>86900.9</v>
      </c>
      <c r="BC20" s="4">
        <v>95596.7</v>
      </c>
      <c r="BD20" s="4">
        <v>91294.7</v>
      </c>
      <c r="BE20" s="3">
        <v>-4302</v>
      </c>
    </row>
    <row r="21" spans="1:57">
      <c r="A21" s="34" t="s">
        <v>2207</v>
      </c>
      <c r="B21" s="4">
        <v>11178686.765600001</v>
      </c>
      <c r="C21" s="4">
        <v>13331902.280119998</v>
      </c>
      <c r="D21" s="4">
        <v>15985521.44525999</v>
      </c>
      <c r="E21" s="4">
        <v>15279466.908030013</v>
      </c>
      <c r="F21" s="4">
        <v>8721116.7000000011</v>
      </c>
      <c r="G21" s="4">
        <v>0</v>
      </c>
      <c r="H21" s="27">
        <v>20902296.599999998</v>
      </c>
      <c r="I21" s="4">
        <v>25677934.5</v>
      </c>
      <c r="J21" s="4">
        <v>24836425.399999999</v>
      </c>
      <c r="K21" s="4">
        <v>-841509.10000000149</v>
      </c>
      <c r="L21" s="4"/>
      <c r="M21" s="4">
        <v>4692092.2933900002</v>
      </c>
      <c r="N21" s="4">
        <v>5314963.9349699998</v>
      </c>
      <c r="O21" s="4">
        <v>6230818.8657199899</v>
      </c>
      <c r="P21" s="4">
        <v>5070228.0389399976</v>
      </c>
      <c r="Q21" s="4">
        <v>5496272.0171799948</v>
      </c>
      <c r="R21" s="4">
        <v>7812784.4926599991</v>
      </c>
      <c r="S21" s="4">
        <v>18449081.399999999</v>
      </c>
      <c r="T21" s="4">
        <v>22241888.399999999</v>
      </c>
      <c r="U21" s="4">
        <v>21555001</v>
      </c>
      <c r="V21" s="4">
        <v>21555001</v>
      </c>
      <c r="W21" s="78">
        <v>0</v>
      </c>
      <c r="X21" s="4">
        <v>-686887.39999999851</v>
      </c>
      <c r="Y21" s="4"/>
      <c r="Z21" s="4">
        <v>6378978.5037899995</v>
      </c>
      <c r="AA21" s="4">
        <v>7866022.0236299988</v>
      </c>
      <c r="AB21" s="4">
        <v>9581126.4313099999</v>
      </c>
      <c r="AC21" s="4">
        <v>10025102.311020013</v>
      </c>
      <c r="AD21" s="4">
        <v>2441500.2688600025</v>
      </c>
      <c r="AE21" s="4">
        <v>3336398.4411700005</v>
      </c>
      <c r="AF21" s="4">
        <v>2409764.9</v>
      </c>
      <c r="AG21" s="4">
        <v>3388247.8</v>
      </c>
      <c r="AH21" s="78">
        <v>3235776.9</v>
      </c>
      <c r="AI21" s="4">
        <v>-152470.89999999991</v>
      </c>
      <c r="AJ21" s="4"/>
      <c r="AK21" s="4">
        <v>103298.96842</v>
      </c>
      <c r="AL21" s="4">
        <v>138325.77851999996</v>
      </c>
      <c r="AM21" s="4">
        <v>155195.37362</v>
      </c>
      <c r="AN21" s="4">
        <v>146441.24565999999</v>
      </c>
      <c r="AO21" s="4">
        <v>163737.19052999996</v>
      </c>
      <c r="AP21" s="4">
        <v>257575.21564000001</v>
      </c>
      <c r="AQ21" s="4">
        <v>0</v>
      </c>
      <c r="AR21" s="4">
        <v>0</v>
      </c>
      <c r="AS21" s="4">
        <v>0</v>
      </c>
      <c r="AT21" s="4">
        <v>0</v>
      </c>
      <c r="AU21" s="4"/>
      <c r="AV21" s="4">
        <v>4317</v>
      </c>
      <c r="AW21" s="4">
        <v>12590.543</v>
      </c>
      <c r="AX21" s="4">
        <v>18380.77461</v>
      </c>
      <c r="AY21" s="4">
        <v>37695.312409999999</v>
      </c>
      <c r="AZ21" s="4">
        <v>33682.38895</v>
      </c>
      <c r="BA21" s="4">
        <v>50172.36952</v>
      </c>
      <c r="BB21" s="4">
        <v>43450.3</v>
      </c>
      <c r="BC21" s="4">
        <v>47798.3</v>
      </c>
      <c r="BD21" s="4">
        <v>45647.5</v>
      </c>
      <c r="BE21" s="3">
        <v>-2150.8000000000029</v>
      </c>
    </row>
    <row r="22" spans="1:57">
      <c r="A22" s="34" t="s">
        <v>2208</v>
      </c>
      <c r="B22" s="4">
        <v>2837794.9354499998</v>
      </c>
      <c r="C22" s="4">
        <v>3426265.0552000012</v>
      </c>
      <c r="D22" s="4">
        <v>4230083.829279989</v>
      </c>
      <c r="E22" s="4">
        <v>3918892.8840100025</v>
      </c>
      <c r="F22" s="4">
        <v>2297492.3000000003</v>
      </c>
      <c r="G22" s="4">
        <v>0</v>
      </c>
      <c r="H22" s="27">
        <v>19907133.600000001</v>
      </c>
      <c r="I22" s="4">
        <v>24164534.800000001</v>
      </c>
      <c r="J22" s="4">
        <v>23830825.299999997</v>
      </c>
      <c r="K22" s="4">
        <v>-333709.50000000373</v>
      </c>
      <c r="L22" s="4"/>
      <c r="M22" s="4">
        <v>1119529.6673299999</v>
      </c>
      <c r="N22" s="4">
        <v>1316561.81999</v>
      </c>
      <c r="O22" s="4">
        <v>1649911.7981799899</v>
      </c>
      <c r="P22" s="4">
        <v>1285124.5784599993</v>
      </c>
      <c r="Q22" s="4">
        <v>1418717.95735</v>
      </c>
      <c r="R22" s="4">
        <v>1911504.0779700002</v>
      </c>
      <c r="S22" s="4">
        <v>17453902.800000001</v>
      </c>
      <c r="T22" s="4">
        <v>20728488.699999999</v>
      </c>
      <c r="U22" s="4">
        <v>20549400.899999999</v>
      </c>
      <c r="V22" s="4">
        <v>20549400.899999999</v>
      </c>
      <c r="W22" s="78">
        <v>0</v>
      </c>
      <c r="X22" s="4">
        <v>-179087.80000000075</v>
      </c>
      <c r="Y22" s="4"/>
      <c r="Z22" s="4">
        <v>1691326.12108</v>
      </c>
      <c r="AA22" s="4">
        <v>2073121.4008500015</v>
      </c>
      <c r="AB22" s="4">
        <v>2536383.82773</v>
      </c>
      <c r="AC22" s="4">
        <v>2587414.9444000032</v>
      </c>
      <c r="AD22" s="4">
        <v>588054.57971999969</v>
      </c>
      <c r="AE22" s="4">
        <v>804070.81805999961</v>
      </c>
      <c r="AF22" s="4">
        <v>2409780.2999999998</v>
      </c>
      <c r="AG22" s="4">
        <v>3388247.8</v>
      </c>
      <c r="AH22" s="78">
        <v>3235776.9</v>
      </c>
      <c r="AI22" s="4">
        <v>-152470.89999999991</v>
      </c>
      <c r="AJ22" s="4"/>
      <c r="AK22" s="4">
        <v>25787.14704</v>
      </c>
      <c r="AL22" s="4">
        <v>33711.951360000006</v>
      </c>
      <c r="AM22" s="4">
        <v>39240.423189999994</v>
      </c>
      <c r="AN22" s="4">
        <v>36929.483009999996</v>
      </c>
      <c r="AO22" s="4">
        <v>39340.149900000004</v>
      </c>
      <c r="AP22" s="4">
        <v>59347.184489999992</v>
      </c>
      <c r="AQ22" s="4">
        <v>0</v>
      </c>
      <c r="AR22" s="4">
        <v>0</v>
      </c>
      <c r="AS22" s="4">
        <v>0</v>
      </c>
      <c r="AT22" s="4">
        <v>0</v>
      </c>
      <c r="AU22" s="4"/>
      <c r="AV22" s="4">
        <v>1152</v>
      </c>
      <c r="AW22" s="4">
        <v>2869.8830000000003</v>
      </c>
      <c r="AX22" s="4">
        <v>4547.7801799999988</v>
      </c>
      <c r="AY22" s="4">
        <v>9423.8781400000007</v>
      </c>
      <c r="AZ22" s="4">
        <v>9956.1062299999994</v>
      </c>
      <c r="BA22" s="4">
        <v>12530.00743</v>
      </c>
      <c r="BB22" s="4">
        <v>43450.5</v>
      </c>
      <c r="BC22" s="4">
        <v>47798.3</v>
      </c>
      <c r="BD22" s="4">
        <v>45647.5</v>
      </c>
      <c r="BE22" s="3">
        <v>-2150.8000000000029</v>
      </c>
    </row>
    <row r="23" spans="1:57">
      <c r="A23" s="34" t="s">
        <v>2209</v>
      </c>
      <c r="B23" s="4">
        <v>32627183.734889999</v>
      </c>
      <c r="C23" s="4">
        <v>40911276.011629991</v>
      </c>
      <c r="D23" s="4">
        <v>48772801.42513001</v>
      </c>
      <c r="E23" s="4">
        <v>46464453.143169954</v>
      </c>
      <c r="F23" s="4">
        <v>35853889.199999996</v>
      </c>
      <c r="G23" s="4">
        <v>0</v>
      </c>
      <c r="H23" s="27">
        <v>105279915.30000001</v>
      </c>
      <c r="I23" s="4">
        <v>128386919.19999999</v>
      </c>
      <c r="J23" s="4">
        <v>124595081.8</v>
      </c>
      <c r="K23" s="4">
        <v>-3791837.3999999911</v>
      </c>
      <c r="L23" s="4"/>
      <c r="M23" s="4">
        <v>16847861.215629999</v>
      </c>
      <c r="N23" s="4">
        <v>21239347.86668</v>
      </c>
      <c r="O23" s="4">
        <v>24890614.869770002</v>
      </c>
      <c r="P23" s="4">
        <v>21661397.741009973</v>
      </c>
      <c r="Q23" s="4">
        <v>25103184.193390001</v>
      </c>
      <c r="R23" s="4">
        <v>36899162.03123001</v>
      </c>
      <c r="S23" s="4">
        <v>95467023.400000006</v>
      </c>
      <c r="T23" s="4">
        <v>114642750.69999999</v>
      </c>
      <c r="U23" s="4">
        <v>111469401.7</v>
      </c>
      <c r="V23" s="4">
        <v>111469401.7</v>
      </c>
      <c r="W23" s="78">
        <v>0</v>
      </c>
      <c r="X23" s="4">
        <v>-3173348.9999999851</v>
      </c>
      <c r="Y23" s="4"/>
      <c r="Z23" s="4">
        <v>15498245.537070001</v>
      </c>
      <c r="AA23" s="4">
        <v>19302790.351239994</v>
      </c>
      <c r="AB23" s="4">
        <v>23440603.637740001</v>
      </c>
      <c r="AC23" s="4">
        <v>24346621.719879989</v>
      </c>
      <c r="AD23" s="4">
        <v>5841423.7802599976</v>
      </c>
      <c r="AE23" s="4">
        <v>7801163.8237399943</v>
      </c>
      <c r="AF23" s="4">
        <v>9639089.9000000004</v>
      </c>
      <c r="AG23" s="4">
        <v>13552975.4</v>
      </c>
      <c r="AH23" s="78">
        <v>12943090.6</v>
      </c>
      <c r="AI23" s="4">
        <v>-609884.80000000075</v>
      </c>
      <c r="AJ23" s="4"/>
      <c r="AK23" s="4">
        <v>258322.61119</v>
      </c>
      <c r="AL23" s="4">
        <v>337988.65971000004</v>
      </c>
      <c r="AM23" s="4">
        <v>396011.14241000003</v>
      </c>
      <c r="AN23" s="4">
        <v>362195.30126999994</v>
      </c>
      <c r="AO23" s="4">
        <v>394238.80419000005</v>
      </c>
      <c r="AP23" s="4">
        <v>605848.25303000002</v>
      </c>
      <c r="AQ23" s="4">
        <v>0</v>
      </c>
      <c r="AR23" s="4">
        <v>0</v>
      </c>
      <c r="AS23" s="4">
        <v>0</v>
      </c>
      <c r="AT23" s="4">
        <v>0</v>
      </c>
      <c r="AU23" s="4"/>
      <c r="AV23" s="4">
        <v>22754.370999999999</v>
      </c>
      <c r="AW23" s="4">
        <v>31149.134000000002</v>
      </c>
      <c r="AX23" s="4">
        <v>45571.77521</v>
      </c>
      <c r="AY23" s="4">
        <v>94238.381010000012</v>
      </c>
      <c r="AZ23" s="4">
        <v>87910.778909999994</v>
      </c>
      <c r="BA23" s="4">
        <v>123433.65211</v>
      </c>
      <c r="BB23" s="4">
        <v>173802</v>
      </c>
      <c r="BC23" s="4">
        <v>191193.1</v>
      </c>
      <c r="BD23" s="4">
        <v>182589.5</v>
      </c>
      <c r="BE23" s="3">
        <v>-8603.6000000000058</v>
      </c>
    </row>
    <row r="24" spans="1:57">
      <c r="A24" s="87" t="s">
        <v>2210</v>
      </c>
      <c r="B24" s="3">
        <v>240613950.38621002</v>
      </c>
      <c r="C24" s="3">
        <v>258239791.75314999</v>
      </c>
      <c r="D24" s="3">
        <v>279812681.76953989</v>
      </c>
      <c r="E24" s="3">
        <v>271275230.47648007</v>
      </c>
      <c r="F24" s="3">
        <v>318184600.91562009</v>
      </c>
      <c r="G24" s="3">
        <v>388811737.64460975</v>
      </c>
      <c r="H24" s="3">
        <v>577166084.79999995</v>
      </c>
      <c r="I24" s="3">
        <v>816858875.60000002</v>
      </c>
      <c r="J24" s="3">
        <v>668279063.5</v>
      </c>
      <c r="K24" s="3">
        <v>-148579812.10000002</v>
      </c>
      <c r="L24" s="3"/>
      <c r="M24" s="3">
        <v>98367218.991709992</v>
      </c>
      <c r="N24" s="3">
        <v>103422594.33281001</v>
      </c>
      <c r="O24" s="3">
        <v>112852037.94777</v>
      </c>
      <c r="P24" s="3">
        <v>85357551.149949998</v>
      </c>
      <c r="Q24" s="3">
        <v>89036182.751709998</v>
      </c>
      <c r="R24" s="3">
        <v>107804931.61700007</v>
      </c>
      <c r="S24" s="3">
        <v>137751841.80000001</v>
      </c>
      <c r="T24" s="3">
        <v>237933972.59999996</v>
      </c>
      <c r="U24" s="3">
        <v>200574162.60000002</v>
      </c>
      <c r="V24" s="3">
        <v>200574162.60000002</v>
      </c>
      <c r="W24" s="3">
        <v>0</v>
      </c>
      <c r="X24" s="3">
        <v>-37359809.99999994</v>
      </c>
      <c r="Y24" s="3"/>
      <c r="Z24" s="3">
        <v>141226885.14762002</v>
      </c>
      <c r="AA24" s="3">
        <v>153703698.44581997</v>
      </c>
      <c r="AB24" s="3">
        <v>165817637.82238001</v>
      </c>
      <c r="AC24" s="3">
        <v>184738155.28848022</v>
      </c>
      <c r="AD24" s="3">
        <v>227920561.51348019</v>
      </c>
      <c r="AE24" s="3">
        <v>279510261.88388985</v>
      </c>
      <c r="AF24" s="3">
        <v>439179293.5</v>
      </c>
      <c r="AG24" s="3">
        <v>578641246.80000007</v>
      </c>
      <c r="AH24" s="3">
        <v>467453470.5999999</v>
      </c>
      <c r="AI24" s="3">
        <v>-111187776.20000017</v>
      </c>
      <c r="AJ24" s="3"/>
      <c r="AK24" s="3">
        <v>985880.20592999994</v>
      </c>
      <c r="AL24" s="3">
        <v>1072261.3290200001</v>
      </c>
      <c r="AM24" s="3">
        <v>1088995.82106</v>
      </c>
      <c r="AN24" s="3">
        <v>1063909.9498699999</v>
      </c>
      <c r="AO24" s="3">
        <v>1055939.3384899998</v>
      </c>
      <c r="AP24" s="3">
        <v>1329450.1877200003</v>
      </c>
      <c r="AQ24" s="3">
        <v>0</v>
      </c>
      <c r="AR24" s="3">
        <v>0</v>
      </c>
      <c r="AS24" s="3">
        <v>0</v>
      </c>
      <c r="AT24" s="3">
        <v>0</v>
      </c>
      <c r="AU24" s="3"/>
      <c r="AV24" s="3">
        <v>33966.040950000002</v>
      </c>
      <c r="AW24" s="3">
        <v>41237.645499999999</v>
      </c>
      <c r="AX24" s="3">
        <v>54010.178329999995</v>
      </c>
      <c r="AY24" s="3">
        <v>115614.08818000001</v>
      </c>
      <c r="AZ24" s="3">
        <v>171917.31193999999</v>
      </c>
      <c r="BA24" s="3">
        <v>167093.95600000001</v>
      </c>
      <c r="BB24" s="3">
        <v>234949.5</v>
      </c>
      <c r="BC24" s="3">
        <v>283656.2</v>
      </c>
      <c r="BD24" s="3">
        <v>251430.3</v>
      </c>
      <c r="BE24" s="3">
        <v>-32225.900000000023</v>
      </c>
    </row>
    <row r="25" spans="1:57">
      <c r="A25" s="34" t="s">
        <v>2211</v>
      </c>
      <c r="B25" s="4">
        <v>46336517.374559999</v>
      </c>
      <c r="C25" s="4">
        <v>50034885.652840003</v>
      </c>
      <c r="D25" s="4">
        <v>51839999.18668998</v>
      </c>
      <c r="E25" s="4">
        <v>47079178.004350021</v>
      </c>
      <c r="F25" s="4">
        <v>56513830.927600019</v>
      </c>
      <c r="G25" s="4">
        <v>75637869.52229996</v>
      </c>
      <c r="H25" s="4">
        <v>141110527.80000001</v>
      </c>
      <c r="I25" s="4">
        <v>158856860.70000002</v>
      </c>
      <c r="J25" s="4">
        <v>152837387</v>
      </c>
      <c r="K25" s="4">
        <v>-6019473.7000000179</v>
      </c>
      <c r="L25" s="4"/>
      <c r="M25" s="4">
        <v>24653677.12937</v>
      </c>
      <c r="N25" s="4">
        <v>25970393.385310002</v>
      </c>
      <c r="O25" s="4">
        <v>27842246.643279999</v>
      </c>
      <c r="P25" s="4">
        <v>20641648.842870008</v>
      </c>
      <c r="Q25" s="4">
        <v>21728960.557249986</v>
      </c>
      <c r="R25" s="4">
        <v>28342659.029280011</v>
      </c>
      <c r="S25" s="4">
        <v>35091719.899999999</v>
      </c>
      <c r="T25" s="4">
        <v>47066439.100000001</v>
      </c>
      <c r="U25" s="4">
        <v>45878993.5</v>
      </c>
      <c r="V25" s="4">
        <v>45878993.5</v>
      </c>
      <c r="W25" s="78">
        <v>0</v>
      </c>
      <c r="X25" s="4">
        <v>-1187445.6000000015</v>
      </c>
      <c r="Y25" s="4"/>
      <c r="Z25" s="4">
        <v>21449232.017299999</v>
      </c>
      <c r="AA25" s="4">
        <v>23829269.043840002</v>
      </c>
      <c r="AB25" s="4">
        <v>23768536.379289899</v>
      </c>
      <c r="AC25" s="4">
        <v>26213908.97184002</v>
      </c>
      <c r="AD25" s="4">
        <v>34550799.714840017</v>
      </c>
      <c r="AE25" s="4">
        <v>47012921.407089964</v>
      </c>
      <c r="AF25" s="4">
        <v>105963871.90000001</v>
      </c>
      <c r="AG25" s="4">
        <v>111719004.8</v>
      </c>
      <c r="AH25" s="78">
        <v>106886976.7</v>
      </c>
      <c r="AI25" s="4">
        <v>-4832028.099999994</v>
      </c>
      <c r="AJ25" s="4"/>
      <c r="AK25" s="4">
        <v>218600.88988999999</v>
      </c>
      <c r="AL25" s="4">
        <v>218154.53169</v>
      </c>
      <c r="AM25" s="4">
        <v>206133.24411999897</v>
      </c>
      <c r="AN25" s="4">
        <v>192610.62471999999</v>
      </c>
      <c r="AO25" s="4">
        <v>184088.91826000001</v>
      </c>
      <c r="AP25" s="4">
        <v>228703.50139000005</v>
      </c>
      <c r="AQ25" s="4">
        <v>0</v>
      </c>
      <c r="AR25" s="4">
        <v>0</v>
      </c>
      <c r="AS25" s="4">
        <v>0</v>
      </c>
      <c r="AT25" s="4">
        <v>0</v>
      </c>
      <c r="AU25" s="4"/>
      <c r="AV25" s="4">
        <v>15007.338</v>
      </c>
      <c r="AW25" s="4">
        <v>17068.691999999999</v>
      </c>
      <c r="AX25" s="4">
        <v>23082.920000000002</v>
      </c>
      <c r="AY25" s="4">
        <v>31009.564920000004</v>
      </c>
      <c r="AZ25" s="4">
        <v>49981.737249999998</v>
      </c>
      <c r="BA25" s="4">
        <v>53585.584539999996</v>
      </c>
      <c r="BB25" s="4">
        <v>54936</v>
      </c>
      <c r="BC25" s="4">
        <v>71416.800000000003</v>
      </c>
      <c r="BD25" s="4">
        <v>71416.800000000003</v>
      </c>
      <c r="BE25" s="3">
        <v>0</v>
      </c>
    </row>
    <row r="26" spans="1:57">
      <c r="A26" s="34" t="s">
        <v>2212</v>
      </c>
      <c r="B26" s="4">
        <v>152176490.71189001</v>
      </c>
      <c r="C26" s="4">
        <v>161528526.07157001</v>
      </c>
      <c r="D26" s="4">
        <v>177736086.69564992</v>
      </c>
      <c r="E26" s="4">
        <v>176444740.11380008</v>
      </c>
      <c r="F26" s="4">
        <v>200280161.48512009</v>
      </c>
      <c r="G26" s="4">
        <v>242883769.85396978</v>
      </c>
      <c r="H26" s="4">
        <v>340556333.5</v>
      </c>
      <c r="I26" s="4">
        <v>474999693.99999994</v>
      </c>
      <c r="J26" s="4">
        <v>353152497.09999996</v>
      </c>
      <c r="K26" s="4">
        <v>-121847196.89999998</v>
      </c>
      <c r="L26" s="4"/>
      <c r="M26" s="4">
        <v>45930507.033410005</v>
      </c>
      <c r="N26" s="4">
        <v>46836163.03091</v>
      </c>
      <c r="O26" s="4">
        <v>49366620.175390005</v>
      </c>
      <c r="P26" s="4">
        <v>33794424.421669975</v>
      </c>
      <c r="Q26" s="4">
        <v>31246698.955670018</v>
      </c>
      <c r="R26" s="4">
        <v>39781986.651760004</v>
      </c>
      <c r="S26" s="4">
        <v>47885384</v>
      </c>
      <c r="T26" s="4">
        <v>67874739.199999988</v>
      </c>
      <c r="U26" s="4">
        <v>52415516.300000004</v>
      </c>
      <c r="V26" s="4">
        <v>52415516.300000004</v>
      </c>
      <c r="W26" s="78">
        <v>0</v>
      </c>
      <c r="X26" s="4">
        <v>-15459222.899999984</v>
      </c>
      <c r="Y26" s="4"/>
      <c r="Z26" s="4">
        <v>105650982.64185001</v>
      </c>
      <c r="AA26" s="4">
        <v>114041010.76860003</v>
      </c>
      <c r="AB26" s="4">
        <v>127696175.44222</v>
      </c>
      <c r="AC26" s="4">
        <v>141988496.4177801</v>
      </c>
      <c r="AD26" s="4">
        <v>168340329.93274015</v>
      </c>
      <c r="AE26" s="4">
        <v>202263103.67557976</v>
      </c>
      <c r="AF26" s="4">
        <v>292626804.5</v>
      </c>
      <c r="AG26" s="4">
        <v>407048583.89999998</v>
      </c>
      <c r="AH26" s="78">
        <v>300692835.79999995</v>
      </c>
      <c r="AI26" s="4">
        <v>-106355748.10000002</v>
      </c>
      <c r="AJ26" s="4"/>
      <c r="AK26" s="4">
        <v>579821.93762999994</v>
      </c>
      <c r="AL26" s="4">
        <v>631160.22351999988</v>
      </c>
      <c r="AM26" s="4">
        <v>650883.74300999998</v>
      </c>
      <c r="AN26" s="4">
        <v>631333.17309000005</v>
      </c>
      <c r="AO26" s="4">
        <v>656619.98532000009</v>
      </c>
      <c r="AP26" s="4">
        <v>800280.44784999988</v>
      </c>
      <c r="AQ26" s="4">
        <v>0</v>
      </c>
      <c r="AR26" s="4">
        <v>0</v>
      </c>
      <c r="AS26" s="4">
        <v>0</v>
      </c>
      <c r="AT26" s="4">
        <v>0</v>
      </c>
      <c r="AU26" s="4"/>
      <c r="AV26" s="4">
        <v>15179.099</v>
      </c>
      <c r="AW26" s="4">
        <v>20192.04854</v>
      </c>
      <c r="AX26" s="4">
        <v>22407.335030000002</v>
      </c>
      <c r="AY26" s="4">
        <v>30486.101260000003</v>
      </c>
      <c r="AZ26" s="4">
        <v>36512.611390000005</v>
      </c>
      <c r="BA26" s="4">
        <v>38399.078780000003</v>
      </c>
      <c r="BB26" s="4">
        <v>44145</v>
      </c>
      <c r="BC26" s="4">
        <v>76370.899999999994</v>
      </c>
      <c r="BD26" s="4">
        <v>44144.999999999993</v>
      </c>
      <c r="BE26" s="3">
        <v>-32225.9</v>
      </c>
    </row>
    <row r="27" spans="1:57">
      <c r="A27" s="34" t="s">
        <v>2213</v>
      </c>
      <c r="B27" s="4">
        <v>22603151.557440002</v>
      </c>
      <c r="C27" s="4">
        <v>24002083.520859998</v>
      </c>
      <c r="D27" s="4">
        <v>21730000.919010006</v>
      </c>
      <c r="E27" s="4">
        <v>18040631.021129996</v>
      </c>
      <c r="F27" s="4">
        <v>25954837.110750005</v>
      </c>
      <c r="G27" s="4">
        <v>29920518.906799998</v>
      </c>
      <c r="H27" s="4">
        <v>47666444.200000003</v>
      </c>
      <c r="I27" s="4">
        <v>68530719.200000003</v>
      </c>
      <c r="J27" s="4">
        <v>68497282.700000003</v>
      </c>
      <c r="K27" s="4">
        <v>-33436.5</v>
      </c>
      <c r="L27" s="4"/>
      <c r="M27" s="4">
        <v>11151359.9354</v>
      </c>
      <c r="N27" s="4">
        <v>11504092.42709</v>
      </c>
      <c r="O27" s="4">
        <v>11534729.652489999</v>
      </c>
      <c r="P27" s="4">
        <v>6036862.8308199998</v>
      </c>
      <c r="Q27" s="4">
        <v>6745445.8930100007</v>
      </c>
      <c r="R27" s="4">
        <v>7030517.6765499962</v>
      </c>
      <c r="S27" s="4">
        <v>9957639.0999999996</v>
      </c>
      <c r="T27" s="4">
        <v>11261312.799999999</v>
      </c>
      <c r="U27" s="4">
        <v>11227876.299999999</v>
      </c>
      <c r="V27" s="4">
        <v>11227876.299999999</v>
      </c>
      <c r="W27" s="78">
        <v>0</v>
      </c>
      <c r="X27" s="4">
        <v>-33436.5</v>
      </c>
      <c r="Y27" s="4"/>
      <c r="Z27" s="4">
        <v>11379174.403030001</v>
      </c>
      <c r="AA27" s="4">
        <v>12418789.900580002</v>
      </c>
      <c r="AB27" s="4">
        <v>10124084.509290002</v>
      </c>
      <c r="AC27" s="4">
        <v>11919896.116250001</v>
      </c>
      <c r="AD27" s="4">
        <v>19104650.745840009</v>
      </c>
      <c r="AE27" s="4">
        <v>22782217.610390004</v>
      </c>
      <c r="AF27" s="4">
        <v>37679375.100000001</v>
      </c>
      <c r="AG27" s="4">
        <v>57239976.399999999</v>
      </c>
      <c r="AH27" s="78">
        <v>57239976.399999999</v>
      </c>
      <c r="AI27" s="4">
        <v>0</v>
      </c>
      <c r="AJ27" s="4"/>
      <c r="AK27" s="4">
        <v>68837.615059999996</v>
      </c>
      <c r="AL27" s="4">
        <v>75224.288229999991</v>
      </c>
      <c r="AM27" s="4">
        <v>67566.833929999906</v>
      </c>
      <c r="AN27" s="4">
        <v>77553.652060000008</v>
      </c>
      <c r="AO27" s="4">
        <v>92300.548599999995</v>
      </c>
      <c r="AP27" s="4">
        <v>87489.628400000001</v>
      </c>
      <c r="AQ27" s="4">
        <v>0</v>
      </c>
      <c r="AR27" s="4">
        <v>0</v>
      </c>
      <c r="AS27" s="4">
        <v>0</v>
      </c>
      <c r="AT27" s="4">
        <v>0</v>
      </c>
      <c r="AU27" s="4"/>
      <c r="AV27" s="4">
        <v>3779.6039500000002</v>
      </c>
      <c r="AW27" s="4">
        <v>3976.9049600000003</v>
      </c>
      <c r="AX27" s="4">
        <v>3619.9232999999999</v>
      </c>
      <c r="AY27" s="4">
        <v>6318.4219999999996</v>
      </c>
      <c r="AZ27" s="4">
        <v>12439.9233</v>
      </c>
      <c r="BA27" s="4">
        <v>20293.991459999997</v>
      </c>
      <c r="BB27" s="4">
        <v>29430</v>
      </c>
      <c r="BC27" s="4">
        <v>29430</v>
      </c>
      <c r="BD27" s="4">
        <v>29430</v>
      </c>
      <c r="BE27" s="3">
        <v>0</v>
      </c>
    </row>
    <row r="28" spans="1:57">
      <c r="A28" s="34" t="s">
        <v>2214</v>
      </c>
      <c r="B28" s="4">
        <v>19497790.742320001</v>
      </c>
      <c r="C28" s="4">
        <v>22674296.507880002</v>
      </c>
      <c r="D28" s="4">
        <v>28506594.968189999</v>
      </c>
      <c r="E28" s="4">
        <v>29710681.337200005</v>
      </c>
      <c r="F28" s="4">
        <v>35435771.39215</v>
      </c>
      <c r="G28" s="4">
        <v>40369579.36153999</v>
      </c>
      <c r="H28" s="4">
        <v>47832779.299999997</v>
      </c>
      <c r="I28" s="4">
        <v>114471601.7</v>
      </c>
      <c r="J28" s="4">
        <v>93791896.700000003</v>
      </c>
      <c r="K28" s="4">
        <v>-20679705</v>
      </c>
      <c r="L28" s="4"/>
      <c r="M28" s="4">
        <v>16631674.89353</v>
      </c>
      <c r="N28" s="4">
        <v>19111945.489500001</v>
      </c>
      <c r="O28" s="4">
        <v>24108441.476610001</v>
      </c>
      <c r="P28" s="4">
        <v>24884615.054590005</v>
      </c>
      <c r="Q28" s="4">
        <v>29315077.34578</v>
      </c>
      <c r="R28" s="4">
        <v>32649768.259409998</v>
      </c>
      <c r="S28" s="4">
        <v>44817098.799999997</v>
      </c>
      <c r="T28" s="4">
        <v>111731481.5</v>
      </c>
      <c r="U28" s="4">
        <v>91051776.5</v>
      </c>
      <c r="V28" s="4">
        <v>91051776.5</v>
      </c>
      <c r="W28" s="78">
        <v>0</v>
      </c>
      <c r="X28" s="4">
        <v>-20679705</v>
      </c>
      <c r="Y28" s="4"/>
      <c r="Z28" s="4">
        <v>2747496.0854400001</v>
      </c>
      <c r="AA28" s="4">
        <v>3414628.7327999999</v>
      </c>
      <c r="AB28" s="4">
        <v>4228841.4915800001</v>
      </c>
      <c r="AC28" s="4">
        <v>4615853.782610001</v>
      </c>
      <c r="AD28" s="4">
        <v>5924781.1200600006</v>
      </c>
      <c r="AE28" s="4">
        <v>7452019.1908300007</v>
      </c>
      <c r="AF28" s="4">
        <v>2909242</v>
      </c>
      <c r="AG28" s="4">
        <v>2633681.7000000002</v>
      </c>
      <c r="AH28" s="78">
        <v>2633681.7000000002</v>
      </c>
      <c r="AI28" s="4">
        <v>0</v>
      </c>
      <c r="AJ28" s="4"/>
      <c r="AK28" s="4">
        <v>118619.76334999999</v>
      </c>
      <c r="AL28" s="4">
        <v>147722.28558</v>
      </c>
      <c r="AM28" s="4">
        <v>164412</v>
      </c>
      <c r="AN28" s="4">
        <v>162412.5</v>
      </c>
      <c r="AO28" s="4">
        <v>122929.88631</v>
      </c>
      <c r="AP28" s="4">
        <v>212976.61008000001</v>
      </c>
      <c r="AQ28" s="4">
        <v>0</v>
      </c>
      <c r="AR28" s="4">
        <v>0</v>
      </c>
      <c r="AS28" s="4">
        <v>0</v>
      </c>
      <c r="AT28" s="4">
        <v>0</v>
      </c>
      <c r="AU28" s="4"/>
      <c r="AV28" s="4">
        <v>0</v>
      </c>
      <c r="AW28" s="4">
        <v>0</v>
      </c>
      <c r="AX28" s="4">
        <v>4900</v>
      </c>
      <c r="AY28" s="4">
        <v>47800</v>
      </c>
      <c r="AZ28" s="4">
        <v>72983.040000000008</v>
      </c>
      <c r="BA28" s="4">
        <v>54815.301220000001</v>
      </c>
      <c r="BB28" s="4">
        <v>106438.5</v>
      </c>
      <c r="BC28" s="4">
        <v>106438.5</v>
      </c>
      <c r="BD28" s="4">
        <v>106438.5</v>
      </c>
      <c r="BE28" s="3">
        <v>0</v>
      </c>
    </row>
    <row r="29" spans="1:57">
      <c r="A29" s="87" t="s">
        <v>2215</v>
      </c>
      <c r="B29" s="3">
        <v>130524153.39071001</v>
      </c>
      <c r="C29" s="3">
        <v>142625256.80274999</v>
      </c>
      <c r="D29" s="3">
        <v>172256694.04855999</v>
      </c>
      <c r="E29" s="3">
        <v>187581872.86069998</v>
      </c>
      <c r="F29" s="3">
        <v>182277133.30882999</v>
      </c>
      <c r="G29" s="3">
        <v>206336562.39502999</v>
      </c>
      <c r="H29" s="3">
        <v>206254233.90000001</v>
      </c>
      <c r="I29" s="3">
        <v>233013046.40000004</v>
      </c>
      <c r="J29" s="3">
        <v>185735707.20000002</v>
      </c>
      <c r="K29" s="3">
        <v>-47277339.200000018</v>
      </c>
      <c r="L29" s="3"/>
      <c r="M29" s="3">
        <v>58314471.584129997</v>
      </c>
      <c r="N29" s="3">
        <v>56657777.696209997</v>
      </c>
      <c r="O29" s="3">
        <v>66761274.79795</v>
      </c>
      <c r="P29" s="3">
        <v>57983890.225630008</v>
      </c>
      <c r="Q29" s="3">
        <v>60062503.112819992</v>
      </c>
      <c r="R29" s="3">
        <v>61897999.846380003</v>
      </c>
      <c r="S29" s="3">
        <v>87252621.599999994</v>
      </c>
      <c r="T29" s="3">
        <v>108753726.39999999</v>
      </c>
      <c r="U29" s="3">
        <v>100339325.60000002</v>
      </c>
      <c r="V29" s="3">
        <v>100339325.60000002</v>
      </c>
      <c r="W29" s="3">
        <v>0</v>
      </c>
      <c r="X29" s="3">
        <v>-8414400.7999999672</v>
      </c>
      <c r="Y29" s="3"/>
      <c r="Z29" s="3">
        <v>71633438.938649997</v>
      </c>
      <c r="AA29" s="3">
        <v>85052002.93674998</v>
      </c>
      <c r="AB29" s="3">
        <v>104406190.51722001</v>
      </c>
      <c r="AC29" s="3">
        <v>128550026.99878007</v>
      </c>
      <c r="AD29" s="3">
        <v>121260509.75445998</v>
      </c>
      <c r="AE29" s="3">
        <v>142881236.61727002</v>
      </c>
      <c r="AF29" s="3">
        <v>118738011.3</v>
      </c>
      <c r="AG29" s="3">
        <v>123995719.00000001</v>
      </c>
      <c r="AH29" s="3">
        <v>85143724.800000012</v>
      </c>
      <c r="AI29" s="3">
        <v>-38851994.200000003</v>
      </c>
      <c r="AJ29" s="3"/>
      <c r="AK29" s="3">
        <v>464770.53749000002</v>
      </c>
      <c r="AL29" s="3">
        <v>759473.46678999998</v>
      </c>
      <c r="AM29" s="3">
        <v>863757.03038999997</v>
      </c>
      <c r="AN29" s="3">
        <v>866900.54787000013</v>
      </c>
      <c r="AO29" s="3">
        <v>736679.41454999999</v>
      </c>
      <c r="AP29" s="3">
        <v>1330207.3749399998</v>
      </c>
      <c r="AQ29" s="3">
        <v>0</v>
      </c>
      <c r="AR29" s="3">
        <v>0</v>
      </c>
      <c r="AS29" s="3">
        <v>0</v>
      </c>
      <c r="AT29" s="3">
        <v>0</v>
      </c>
      <c r="AU29" s="3"/>
      <c r="AV29" s="3">
        <v>111472.33043999999</v>
      </c>
      <c r="AW29" s="3">
        <v>156002.70300000001</v>
      </c>
      <c r="AX29" s="3">
        <v>225471.70299999998</v>
      </c>
      <c r="AY29" s="3">
        <v>181055.08841999999</v>
      </c>
      <c r="AZ29" s="3">
        <v>217441.027</v>
      </c>
      <c r="BA29" s="3">
        <v>227118.55643999999</v>
      </c>
      <c r="BB29" s="3">
        <v>263601</v>
      </c>
      <c r="BC29" s="3">
        <v>263601</v>
      </c>
      <c r="BD29" s="3">
        <v>252656.80000000002</v>
      </c>
      <c r="BE29" s="3">
        <v>-10944.199999999983</v>
      </c>
    </row>
    <row r="30" spans="1:57">
      <c r="A30" s="34" t="s">
        <v>2216</v>
      </c>
      <c r="B30" s="4">
        <v>12272269.374490002</v>
      </c>
      <c r="C30" s="4">
        <v>14030993.483310001</v>
      </c>
      <c r="D30" s="4">
        <v>15227646.096000001</v>
      </c>
      <c r="E30" s="4">
        <v>14633869.623169998</v>
      </c>
      <c r="F30" s="4">
        <v>12958111.9626</v>
      </c>
      <c r="G30" s="4">
        <v>14010695.944449998</v>
      </c>
      <c r="H30" s="4">
        <v>14336840.199999999</v>
      </c>
      <c r="I30" s="4">
        <v>14109885.5</v>
      </c>
      <c r="J30" s="4">
        <v>16174907.300000001</v>
      </c>
      <c r="K30" s="4">
        <v>2065021.8000000007</v>
      </c>
      <c r="L30" s="4"/>
      <c r="M30" s="4">
        <v>7274794.8090000004</v>
      </c>
      <c r="N30" s="4">
        <v>7445102.6954600001</v>
      </c>
      <c r="O30" s="4">
        <v>8295264.56953</v>
      </c>
      <c r="P30" s="4">
        <v>8065194.8759399988</v>
      </c>
      <c r="Q30" s="4">
        <v>8759104.1142299995</v>
      </c>
      <c r="R30" s="4">
        <v>8788794.6466499995</v>
      </c>
      <c r="S30" s="4">
        <v>11168069.4</v>
      </c>
      <c r="T30" s="4">
        <v>10679425.5</v>
      </c>
      <c r="U30" s="4">
        <v>12744447.300000001</v>
      </c>
      <c r="V30" s="4">
        <v>12744447.300000001</v>
      </c>
      <c r="W30" s="78">
        <v>0</v>
      </c>
      <c r="X30" s="4">
        <v>2065021.8000000007</v>
      </c>
      <c r="Y30" s="4"/>
      <c r="Z30" s="4">
        <v>4831559.9062900003</v>
      </c>
      <c r="AA30" s="4">
        <v>6321594.8328499999</v>
      </c>
      <c r="AB30" s="4">
        <v>6613969.7384700002</v>
      </c>
      <c r="AC30" s="4">
        <v>6237609.7092299992</v>
      </c>
      <c r="AD30" s="4">
        <v>3882513.6986899995</v>
      </c>
      <c r="AE30" s="4">
        <v>4734548.6234699991</v>
      </c>
      <c r="AF30" s="4">
        <v>3102344.3</v>
      </c>
      <c r="AG30" s="4">
        <v>3364033.5</v>
      </c>
      <c r="AH30" s="78">
        <v>3364033.5</v>
      </c>
      <c r="AI30" s="4">
        <v>0</v>
      </c>
      <c r="AJ30" s="4"/>
      <c r="AK30" s="4">
        <v>140406.52919999999</v>
      </c>
      <c r="AL30" s="4">
        <v>226148.34599999999</v>
      </c>
      <c r="AM30" s="4">
        <v>253179.38799999998</v>
      </c>
      <c r="AN30" s="4">
        <v>264568.83900000004</v>
      </c>
      <c r="AO30" s="4">
        <v>224861.54500000001</v>
      </c>
      <c r="AP30" s="4">
        <v>419986.29433</v>
      </c>
      <c r="AQ30" s="4">
        <v>0</v>
      </c>
      <c r="AR30" s="4">
        <v>0</v>
      </c>
      <c r="AS30" s="4">
        <v>0</v>
      </c>
      <c r="AT30" s="4">
        <v>0</v>
      </c>
      <c r="AU30" s="4"/>
      <c r="AV30" s="4">
        <v>25508.13</v>
      </c>
      <c r="AW30" s="4">
        <v>38147.609000000004</v>
      </c>
      <c r="AX30" s="4">
        <v>65232.4</v>
      </c>
      <c r="AY30" s="4">
        <v>66496.199000000008</v>
      </c>
      <c r="AZ30" s="4">
        <v>91632.604680000019</v>
      </c>
      <c r="BA30" s="4">
        <v>67366.38</v>
      </c>
      <c r="BB30" s="4">
        <v>66426.5</v>
      </c>
      <c r="BC30" s="4">
        <v>66426.5</v>
      </c>
      <c r="BD30" s="4">
        <v>66426.5</v>
      </c>
      <c r="BE30" s="3">
        <v>0</v>
      </c>
    </row>
    <row r="31" spans="1:57">
      <c r="A31" s="34" t="s">
        <v>2217</v>
      </c>
      <c r="B31" s="4">
        <v>46351627.201839998</v>
      </c>
      <c r="C31" s="4">
        <v>51685699.323509999</v>
      </c>
      <c r="D31" s="4">
        <v>60892674.783849992</v>
      </c>
      <c r="E31" s="4">
        <v>65649057.248320006</v>
      </c>
      <c r="F31" s="4"/>
      <c r="G31" s="4">
        <v>71555642.475260004</v>
      </c>
      <c r="H31" s="4">
        <v>106896801.7</v>
      </c>
      <c r="I31" s="4">
        <v>97878063.099999994</v>
      </c>
      <c r="J31" s="4">
        <v>72163544.100000009</v>
      </c>
      <c r="K31" s="4">
        <v>-25714518.999999985</v>
      </c>
      <c r="L31" s="4"/>
      <c r="M31" s="4">
        <v>29692239.84578</v>
      </c>
      <c r="N31" s="4">
        <v>31110755.542290002</v>
      </c>
      <c r="O31" s="4">
        <v>32150289.642639901</v>
      </c>
      <c r="P31" s="4">
        <v>28600706.406639997</v>
      </c>
      <c r="Q31" s="4">
        <v>33668710.627039999</v>
      </c>
      <c r="R31" s="4">
        <v>35281780.523739994</v>
      </c>
      <c r="S31" s="4">
        <v>55097010.899999999</v>
      </c>
      <c r="T31" s="4">
        <v>68631138.299999997</v>
      </c>
      <c r="U31" s="4">
        <v>57540075.300000004</v>
      </c>
      <c r="V31" s="4">
        <v>57540075.300000004</v>
      </c>
      <c r="W31" s="78">
        <v>0</v>
      </c>
      <c r="X31" s="4">
        <v>-11091062.999999993</v>
      </c>
      <c r="Y31" s="4"/>
      <c r="Z31" s="4">
        <v>16491920.420059999</v>
      </c>
      <c r="AA31" s="4">
        <v>20311747.781370007</v>
      </c>
      <c r="AB31" s="4">
        <v>28416281.250209998</v>
      </c>
      <c r="AC31" s="4">
        <v>36770532.729680009</v>
      </c>
      <c r="AD31" s="4">
        <v>31275121.893950023</v>
      </c>
      <c r="AE31" s="4">
        <v>36120678.152520008</v>
      </c>
      <c r="AF31" s="4">
        <v>51777901.399999999</v>
      </c>
      <c r="AG31" s="4">
        <v>29225035.399999999</v>
      </c>
      <c r="AH31" s="78">
        <v>14612523.599999998</v>
      </c>
      <c r="AI31" s="4">
        <v>-14612511.800000001</v>
      </c>
      <c r="AJ31" s="4"/>
      <c r="AK31" s="4">
        <v>140859.671</v>
      </c>
      <c r="AL31" s="4">
        <v>223598.25385000001</v>
      </c>
      <c r="AM31" s="4">
        <v>285410.59100000001</v>
      </c>
      <c r="AN31" s="4">
        <v>255114.33299999998</v>
      </c>
      <c r="AO31" s="4">
        <v>215591.52900000001</v>
      </c>
      <c r="AP31" s="4">
        <v>138687.799</v>
      </c>
      <c r="AQ31" s="4">
        <v>0</v>
      </c>
      <c r="AR31" s="4">
        <v>0</v>
      </c>
      <c r="AS31" s="4">
        <v>0</v>
      </c>
      <c r="AT31" s="4">
        <v>0</v>
      </c>
      <c r="AU31" s="4"/>
      <c r="AV31" s="4">
        <v>26607.264999999999</v>
      </c>
      <c r="AW31" s="4">
        <v>39597.745999999999</v>
      </c>
      <c r="AX31" s="4">
        <v>40693.300000000003</v>
      </c>
      <c r="AY31" s="4">
        <v>22703.779000000002</v>
      </c>
      <c r="AZ31" s="4">
        <v>17313</v>
      </c>
      <c r="BA31" s="4">
        <v>14496</v>
      </c>
      <c r="BB31" s="4">
        <v>21889.4</v>
      </c>
      <c r="BC31" s="4">
        <v>21889.4</v>
      </c>
      <c r="BD31" s="4">
        <v>10945.2</v>
      </c>
      <c r="BE31" s="3">
        <v>-10944.2</v>
      </c>
    </row>
    <row r="32" spans="1:57">
      <c r="A32" s="34" t="s">
        <v>2218</v>
      </c>
      <c r="B32" s="4">
        <v>11379416.524979999</v>
      </c>
      <c r="C32" s="4">
        <v>12540729.5942</v>
      </c>
      <c r="D32" s="4">
        <v>13622140.444840005</v>
      </c>
      <c r="E32" s="4">
        <v>13223521.735260002</v>
      </c>
      <c r="F32" s="4">
        <v>11450938.490360005</v>
      </c>
      <c r="G32" s="4">
        <v>11368339.424279999</v>
      </c>
      <c r="H32" s="4">
        <v>13881384.5</v>
      </c>
      <c r="I32" s="4">
        <v>18171254.400000002</v>
      </c>
      <c r="J32" s="4">
        <v>18754177.899999999</v>
      </c>
      <c r="K32" s="4">
        <v>582923.49999999627</v>
      </c>
      <c r="L32" s="4"/>
      <c r="M32" s="4">
        <v>6640000.1493299995</v>
      </c>
      <c r="N32" s="4">
        <v>7025288.7565399995</v>
      </c>
      <c r="O32" s="4">
        <v>7907714.4248899892</v>
      </c>
      <c r="P32" s="4">
        <v>7180698.669940006</v>
      </c>
      <c r="Q32" s="4">
        <v>7459055.7102000024</v>
      </c>
      <c r="R32" s="4">
        <v>7017507.1631799964</v>
      </c>
      <c r="S32" s="4">
        <v>10000335</v>
      </c>
      <c r="T32" s="4">
        <v>13209731.700000001</v>
      </c>
      <c r="U32" s="4">
        <v>13792655.199999999</v>
      </c>
      <c r="V32" s="4">
        <v>13792655.199999999</v>
      </c>
      <c r="W32" s="78">
        <v>0</v>
      </c>
      <c r="X32" s="4">
        <v>582923.49999999814</v>
      </c>
      <c r="Y32" s="4"/>
      <c r="Z32" s="4">
        <v>4598194.6827199999</v>
      </c>
      <c r="AA32" s="4">
        <v>5299761.83672</v>
      </c>
      <c r="AB32" s="4">
        <v>5504314.7565599903</v>
      </c>
      <c r="AC32" s="4">
        <v>5848023.1916299984</v>
      </c>
      <c r="AD32" s="4">
        <v>3818485.5342900017</v>
      </c>
      <c r="AE32" s="4">
        <v>4151523.5390300024</v>
      </c>
      <c r="AF32" s="4">
        <v>3796683.5</v>
      </c>
      <c r="AG32" s="4">
        <v>4877156.7</v>
      </c>
      <c r="AH32" s="78">
        <v>4877156.7</v>
      </c>
      <c r="AI32" s="4">
        <v>0</v>
      </c>
      <c r="AJ32" s="4"/>
      <c r="AK32" s="4">
        <v>114167.56548999999</v>
      </c>
      <c r="AL32" s="4">
        <v>168522.38694</v>
      </c>
      <c r="AM32" s="4">
        <v>158111.26338999998</v>
      </c>
      <c r="AN32" s="4">
        <v>153261.28227</v>
      </c>
      <c r="AO32" s="4">
        <v>139711.66255000001</v>
      </c>
      <c r="AP32" s="4">
        <v>136363.88300999999</v>
      </c>
      <c r="AQ32" s="4">
        <v>0</v>
      </c>
      <c r="AR32" s="4">
        <v>0</v>
      </c>
      <c r="AS32" s="4">
        <v>0</v>
      </c>
      <c r="AT32" s="4">
        <v>0</v>
      </c>
      <c r="AU32" s="4"/>
      <c r="AV32" s="4">
        <v>27054.12744</v>
      </c>
      <c r="AW32" s="4">
        <v>47156.613999999994</v>
      </c>
      <c r="AX32" s="4">
        <v>52000</v>
      </c>
      <c r="AY32" s="4">
        <v>41538.591420000004</v>
      </c>
      <c r="AZ32" s="4">
        <v>33685.583319999998</v>
      </c>
      <c r="BA32" s="4">
        <v>62944.839059999991</v>
      </c>
      <c r="BB32" s="4">
        <v>84366</v>
      </c>
      <c r="BC32" s="4">
        <v>84366</v>
      </c>
      <c r="BD32" s="4">
        <v>84366</v>
      </c>
      <c r="BE32" s="3">
        <v>0</v>
      </c>
    </row>
    <row r="33" spans="1:57">
      <c r="A33" s="34" t="s">
        <v>2219</v>
      </c>
      <c r="B33" s="4">
        <v>5766129.0079600001</v>
      </c>
      <c r="C33" s="4">
        <v>2411611.82657</v>
      </c>
      <c r="D33" s="4">
        <v>6152941.2755900016</v>
      </c>
      <c r="E33" s="4">
        <v>5825912.3710199995</v>
      </c>
      <c r="F33" s="4">
        <v>875712.00423000008</v>
      </c>
      <c r="G33" s="4">
        <v>1156188.1085399999</v>
      </c>
      <c r="H33" s="4">
        <v>1038350.7</v>
      </c>
      <c r="I33" s="4">
        <v>2337611.9</v>
      </c>
      <c r="J33" s="4">
        <v>1121055.3999999999</v>
      </c>
      <c r="K33" s="4">
        <v>-1216556.5</v>
      </c>
      <c r="L33" s="4"/>
      <c r="M33" s="4">
        <v>4715676.75746</v>
      </c>
      <c r="N33" s="4">
        <v>968255.50841999997</v>
      </c>
      <c r="O33" s="4">
        <v>4509571.3101899987</v>
      </c>
      <c r="P33" s="4">
        <v>4394137.4331199992</v>
      </c>
      <c r="Q33" s="4">
        <v>575508.72605000006</v>
      </c>
      <c r="R33" s="4">
        <v>629125.13254000014</v>
      </c>
      <c r="S33" s="4">
        <v>982547.5</v>
      </c>
      <c r="T33" s="4">
        <v>2240648.7999999998</v>
      </c>
      <c r="U33" s="4">
        <v>1072572.3999999999</v>
      </c>
      <c r="V33" s="4">
        <v>1072572.3999999999</v>
      </c>
      <c r="W33" s="78">
        <v>0</v>
      </c>
      <c r="X33" s="4">
        <v>-1168076.3999999999</v>
      </c>
      <c r="Y33" s="4"/>
      <c r="Z33" s="4">
        <v>1050452.2505000001</v>
      </c>
      <c r="AA33" s="4">
        <v>1443356.3181500002</v>
      </c>
      <c r="AB33" s="4">
        <v>1643369.9654000001</v>
      </c>
      <c r="AC33" s="4">
        <v>1431774.9379</v>
      </c>
      <c r="AD33" s="4">
        <v>300159.16817999992</v>
      </c>
      <c r="AE33" s="4">
        <v>527062.97600000002</v>
      </c>
      <c r="AF33" s="4">
        <v>55803.199999999997</v>
      </c>
      <c r="AG33" s="4">
        <v>96963.1</v>
      </c>
      <c r="AH33" s="78">
        <v>48483.000000000007</v>
      </c>
      <c r="AI33" s="4">
        <v>-48480.1</v>
      </c>
      <c r="AJ33" s="4"/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/>
      <c r="AV33" s="4">
        <v>0</v>
      </c>
      <c r="AW33" s="4">
        <v>0</v>
      </c>
      <c r="AX33" s="4">
        <v>0</v>
      </c>
      <c r="AY33" s="4">
        <v>0</v>
      </c>
      <c r="AZ33" s="4">
        <v>44.110000000000007</v>
      </c>
      <c r="BA33" s="4">
        <v>0</v>
      </c>
      <c r="BB33" s="4">
        <v>0</v>
      </c>
      <c r="BC33" s="4">
        <v>0</v>
      </c>
      <c r="BD33" s="4">
        <v>0</v>
      </c>
      <c r="BE33" s="3">
        <v>0</v>
      </c>
    </row>
    <row r="34" spans="1:57">
      <c r="A34" s="34" t="s">
        <v>2220</v>
      </c>
      <c r="B34" s="4">
        <v>41420240.85165</v>
      </c>
      <c r="C34" s="4">
        <v>46610699.39029</v>
      </c>
      <c r="D34" s="4">
        <v>54274718.191409998</v>
      </c>
      <c r="E34" s="4">
        <v>67730066.182679996</v>
      </c>
      <c r="F34" s="4">
        <v>77894360.137600005</v>
      </c>
      <c r="G34" s="4">
        <v>92817092.394610003</v>
      </c>
      <c r="H34" s="4">
        <v>58544589.700000003</v>
      </c>
      <c r="I34" s="4">
        <v>84251875.700000003</v>
      </c>
      <c r="J34" s="4">
        <v>60058997.500000007</v>
      </c>
      <c r="K34" s="4">
        <v>-24192878.199999996</v>
      </c>
      <c r="L34" s="4"/>
      <c r="M34" s="4">
        <v>3338971.5493600001</v>
      </c>
      <c r="N34" s="4">
        <v>3680110.4418099998</v>
      </c>
      <c r="O34" s="4">
        <v>4657335.4757699901</v>
      </c>
      <c r="P34" s="4">
        <v>1124816.6677000001</v>
      </c>
      <c r="Q34" s="4">
        <v>856667.66368</v>
      </c>
      <c r="R34" s="4">
        <v>867814.4845100001</v>
      </c>
      <c r="S34" s="4">
        <v>1048599.6000000001</v>
      </c>
      <c r="T34" s="4">
        <v>1735657.8</v>
      </c>
      <c r="U34" s="4">
        <v>1733781.9</v>
      </c>
      <c r="V34" s="4">
        <v>1733781.9</v>
      </c>
      <c r="W34" s="78">
        <v>0</v>
      </c>
      <c r="X34" s="4">
        <v>-1875.9000000001397</v>
      </c>
      <c r="Y34" s="4"/>
      <c r="Z34" s="4">
        <v>38074419.182290003</v>
      </c>
      <c r="AA34" s="4">
        <v>42916219.098479994</v>
      </c>
      <c r="AB34" s="4">
        <v>49598597.395640001</v>
      </c>
      <c r="AC34" s="4">
        <v>66579684.96797999</v>
      </c>
      <c r="AD34" s="4">
        <v>77023238.977919996</v>
      </c>
      <c r="AE34" s="4">
        <v>91931753.712099999</v>
      </c>
      <c r="AF34" s="4">
        <v>57495990.100000001</v>
      </c>
      <c r="AG34" s="4">
        <v>82516217.900000006</v>
      </c>
      <c r="AH34" s="78">
        <v>58325215.600000009</v>
      </c>
      <c r="AI34" s="4">
        <v>-24191002.299999997</v>
      </c>
      <c r="AJ34" s="4"/>
      <c r="AK34" s="4">
        <v>6765.12</v>
      </c>
      <c r="AL34" s="4">
        <v>14369.85</v>
      </c>
      <c r="AM34" s="4">
        <v>18785.32</v>
      </c>
      <c r="AN34" s="4">
        <v>25564.547000000002</v>
      </c>
      <c r="AO34" s="4">
        <v>14453.495999999999</v>
      </c>
      <c r="AP34" s="4">
        <v>17524.197999999997</v>
      </c>
      <c r="AQ34" s="4">
        <v>0</v>
      </c>
      <c r="AR34" s="4">
        <v>0</v>
      </c>
      <c r="AS34" s="4">
        <v>0</v>
      </c>
      <c r="AT34" s="4">
        <v>0</v>
      </c>
      <c r="AU34" s="4"/>
      <c r="AV34" s="4">
        <v>85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3">
        <v>0</v>
      </c>
    </row>
    <row r="35" spans="1:57">
      <c r="A35" s="34" t="s">
        <v>2221</v>
      </c>
      <c r="B35" s="4">
        <v>13334470.429789999</v>
      </c>
      <c r="C35" s="4">
        <v>15345523.184870001</v>
      </c>
      <c r="D35" s="4">
        <v>22086573.256869998</v>
      </c>
      <c r="E35" s="4">
        <v>20519445.700249996</v>
      </c>
      <c r="F35" s="4">
        <v>13921273.66405</v>
      </c>
      <c r="G35" s="4">
        <v>15428604.047890002</v>
      </c>
      <c r="H35" s="4">
        <v>11556267.1</v>
      </c>
      <c r="I35" s="4">
        <v>16264355.800000001</v>
      </c>
      <c r="J35" s="4">
        <v>17463025</v>
      </c>
      <c r="K35" s="4">
        <v>1198669.1999999993</v>
      </c>
      <c r="L35" s="4"/>
      <c r="M35" s="4">
        <v>6652788.4731999999</v>
      </c>
      <c r="N35" s="4">
        <v>6428264.7516899994</v>
      </c>
      <c r="O35" s="4">
        <v>9241099.3749299906</v>
      </c>
      <c r="P35" s="4">
        <v>8618336.1722899992</v>
      </c>
      <c r="Q35" s="4">
        <v>8743456.2716199998</v>
      </c>
      <c r="R35" s="4">
        <v>9312977.8957600016</v>
      </c>
      <c r="S35" s="4">
        <v>8956059.1999999993</v>
      </c>
      <c r="T35" s="4">
        <v>12257124.300000001</v>
      </c>
      <c r="U35" s="4">
        <v>13455793.5</v>
      </c>
      <c r="V35" s="4">
        <v>13455793.5</v>
      </c>
      <c r="W35" s="78">
        <v>0</v>
      </c>
      <c r="X35" s="4">
        <v>1198669.1999999993</v>
      </c>
      <c r="Y35" s="4"/>
      <c r="Z35" s="4">
        <v>6586892.4967900002</v>
      </c>
      <c r="AA35" s="4">
        <v>8759323.0691800006</v>
      </c>
      <c r="AB35" s="4">
        <v>12629657.410939898</v>
      </c>
      <c r="AC35" s="4">
        <v>11682401.462359998</v>
      </c>
      <c r="AD35" s="4">
        <v>4960990.4814299978</v>
      </c>
      <c r="AE35" s="4">
        <v>5415669.6141499998</v>
      </c>
      <c r="AF35" s="4">
        <v>2509288.7999999998</v>
      </c>
      <c r="AG35" s="4">
        <v>3916312.4</v>
      </c>
      <c r="AH35" s="78">
        <v>3916312.4</v>
      </c>
      <c r="AI35" s="4">
        <v>0</v>
      </c>
      <c r="AJ35" s="4"/>
      <c r="AK35" s="4">
        <v>62571.6518</v>
      </c>
      <c r="AL35" s="4">
        <v>126834.63</v>
      </c>
      <c r="AM35" s="4">
        <v>148270.46799999999</v>
      </c>
      <c r="AN35" s="4">
        <v>168391.5466</v>
      </c>
      <c r="AO35" s="4">
        <v>142061.182</v>
      </c>
      <c r="AP35" s="4">
        <v>617645.2006000001</v>
      </c>
      <c r="AQ35" s="4">
        <v>0</v>
      </c>
      <c r="AR35" s="4">
        <v>0</v>
      </c>
      <c r="AS35" s="4">
        <v>0</v>
      </c>
      <c r="AT35" s="4">
        <v>0</v>
      </c>
      <c r="AU35" s="4"/>
      <c r="AV35" s="4">
        <v>32217.808000000001</v>
      </c>
      <c r="AW35" s="4">
        <v>31100.734</v>
      </c>
      <c r="AX35" s="4">
        <v>67546.002999999997</v>
      </c>
      <c r="AY35" s="4">
        <v>50316.519</v>
      </c>
      <c r="AZ35" s="4">
        <v>74765.728999999992</v>
      </c>
      <c r="BA35" s="4">
        <v>82311.337379999997</v>
      </c>
      <c r="BB35" s="4">
        <v>90919.1</v>
      </c>
      <c r="BC35" s="4">
        <v>90919.1</v>
      </c>
      <c r="BD35" s="4">
        <v>90919.1</v>
      </c>
      <c r="BE35" s="3">
        <v>0</v>
      </c>
    </row>
    <row r="36" spans="1:57">
      <c r="A36" s="87" t="s">
        <v>2222</v>
      </c>
      <c r="B36" s="3">
        <v>275628495.22995001</v>
      </c>
      <c r="C36" s="3">
        <v>299768932.89707005</v>
      </c>
      <c r="D36" s="3">
        <v>354275379.40952009</v>
      </c>
      <c r="E36" s="3">
        <v>262287266.33611009</v>
      </c>
      <c r="F36" s="3">
        <v>229320760.87127</v>
      </c>
      <c r="G36" s="3">
        <v>226578798.26912004</v>
      </c>
      <c r="H36" s="3">
        <v>359974685.60000002</v>
      </c>
      <c r="I36" s="3">
        <v>471146248.60000002</v>
      </c>
      <c r="J36" s="3">
        <v>479103550.30000007</v>
      </c>
      <c r="K36" s="3">
        <v>7957301.7000000477</v>
      </c>
      <c r="L36" s="3"/>
      <c r="M36" s="3">
        <v>199918806.13783002</v>
      </c>
      <c r="N36" s="3">
        <v>216191652.63725999</v>
      </c>
      <c r="O36" s="3">
        <v>262120589.55761999</v>
      </c>
      <c r="P36" s="3">
        <v>212286818.03271002</v>
      </c>
      <c r="Q36" s="3">
        <v>224169591.88596994</v>
      </c>
      <c r="R36" s="3">
        <v>219743793.03971994</v>
      </c>
      <c r="S36" s="3">
        <v>355111602.39999998</v>
      </c>
      <c r="T36" s="3">
        <v>460040743.90000004</v>
      </c>
      <c r="U36" s="3">
        <v>469461719.30000001</v>
      </c>
      <c r="V36" s="3">
        <v>469461719.30000001</v>
      </c>
      <c r="W36" s="3">
        <v>0</v>
      </c>
      <c r="X36" s="3">
        <v>9420975.3999999762</v>
      </c>
      <c r="Y36" s="3"/>
      <c r="Z36" s="3">
        <v>75709689.092120007</v>
      </c>
      <c r="AA36" s="3">
        <v>83577280.259810016</v>
      </c>
      <c r="AB36" s="3">
        <v>92154789.851899996</v>
      </c>
      <c r="AC36" s="3">
        <v>50000448.303399988</v>
      </c>
      <c r="AD36" s="3">
        <v>5151168.985299998</v>
      </c>
      <c r="AE36" s="3">
        <v>6835005.2293999996</v>
      </c>
      <c r="AF36" s="3">
        <v>4863083.2</v>
      </c>
      <c r="AG36" s="3">
        <v>11105504.699999999</v>
      </c>
      <c r="AH36" s="3">
        <v>9641831</v>
      </c>
      <c r="AI36" s="3">
        <v>-1463673.6999999993</v>
      </c>
      <c r="AJ36" s="3"/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/>
      <c r="AV36" s="3">
        <v>0</v>
      </c>
      <c r="AW36" s="3">
        <v>0</v>
      </c>
      <c r="AX36" s="3">
        <v>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  <c r="BE36" s="3">
        <v>0</v>
      </c>
    </row>
    <row r="37" spans="1:57">
      <c r="A37" s="34" t="s">
        <v>2223</v>
      </c>
      <c r="B37" s="4">
        <v>138002857.49001002</v>
      </c>
      <c r="C37" s="4">
        <v>151341668.49325001</v>
      </c>
      <c r="D37" s="4">
        <v>181856856.05942011</v>
      </c>
      <c r="E37" s="4">
        <v>154392812.21972004</v>
      </c>
      <c r="F37" s="4">
        <v>54485584.107039995</v>
      </c>
      <c r="G37" s="4">
        <v>54078481.479670003</v>
      </c>
      <c r="H37" s="4">
        <v>94420445.5</v>
      </c>
      <c r="I37" s="4">
        <v>83946349.300000012</v>
      </c>
      <c r="J37" s="4">
        <v>93712776.600000009</v>
      </c>
      <c r="K37" s="4">
        <v>9766427.299999997</v>
      </c>
      <c r="L37" s="4"/>
      <c r="M37" s="4">
        <v>132800807.38538</v>
      </c>
      <c r="N37" s="4">
        <v>143686651.42256001</v>
      </c>
      <c r="O37" s="4">
        <v>173561321.38341999</v>
      </c>
      <c r="P37" s="4">
        <v>141289414.98537004</v>
      </c>
      <c r="Q37" s="4">
        <v>52801350.403049998</v>
      </c>
      <c r="R37" s="4">
        <v>51232184.823069997</v>
      </c>
      <c r="S37" s="4">
        <v>90954641.200000003</v>
      </c>
      <c r="T37" s="4">
        <v>78074077.400000006</v>
      </c>
      <c r="U37" s="4">
        <v>87840504.700000003</v>
      </c>
      <c r="V37" s="4">
        <v>87840504.700000003</v>
      </c>
      <c r="W37" s="78">
        <v>0</v>
      </c>
      <c r="X37" s="4">
        <v>9766427.299999997</v>
      </c>
      <c r="Y37" s="4"/>
      <c r="Z37" s="4">
        <v>5202050.10463</v>
      </c>
      <c r="AA37" s="4">
        <v>7655017.0706900014</v>
      </c>
      <c r="AB37" s="4">
        <v>8295534.675999999</v>
      </c>
      <c r="AC37" s="4">
        <v>13103397.234350001</v>
      </c>
      <c r="AD37" s="4">
        <v>1684233.7039899998</v>
      </c>
      <c r="AE37" s="4">
        <v>2846296.6565999999</v>
      </c>
      <c r="AF37" s="4">
        <v>3465804.3</v>
      </c>
      <c r="AG37" s="4">
        <v>5872271.9000000004</v>
      </c>
      <c r="AH37" s="78">
        <v>5872271.9000000004</v>
      </c>
      <c r="AI37" s="4">
        <v>0</v>
      </c>
      <c r="AJ37" s="4"/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/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3">
        <v>0</v>
      </c>
    </row>
    <row r="38" spans="1:57">
      <c r="A38" s="34" t="s">
        <v>2224</v>
      </c>
      <c r="B38" s="4">
        <v>103655137.75628</v>
      </c>
      <c r="C38" s="4">
        <v>110977690.76900999</v>
      </c>
      <c r="D38" s="4">
        <v>126363611.22110999</v>
      </c>
      <c r="E38" s="4">
        <v>65344819.495950013</v>
      </c>
      <c r="F38" s="4">
        <v>131550431.94775002</v>
      </c>
      <c r="G38" s="4">
        <v>142018764.30124003</v>
      </c>
      <c r="H38" s="4">
        <v>190739639.5</v>
      </c>
      <c r="I38" s="4">
        <v>276551261.80000001</v>
      </c>
      <c r="J38" s="4">
        <v>276814596.10000002</v>
      </c>
      <c r="K38" s="4">
        <v>263334.30000001192</v>
      </c>
      <c r="L38" s="4"/>
      <c r="M38" s="4">
        <v>38284603.324980006</v>
      </c>
      <c r="N38" s="4">
        <v>42108886.329889998</v>
      </c>
      <c r="O38" s="4">
        <v>50112561.052949995</v>
      </c>
      <c r="P38" s="4">
        <v>34069845.409989998</v>
      </c>
      <c r="Q38" s="4">
        <v>129156559.65844002</v>
      </c>
      <c r="R38" s="4">
        <v>138991979.54344004</v>
      </c>
      <c r="S38" s="4">
        <v>190222730.30000001</v>
      </c>
      <c r="T38" s="4">
        <v>272781702.69999999</v>
      </c>
      <c r="U38" s="4">
        <v>273045037</v>
      </c>
      <c r="V38" s="4">
        <v>273045037</v>
      </c>
      <c r="W38" s="78">
        <v>0</v>
      </c>
      <c r="X38" s="4">
        <v>263334.30000001192</v>
      </c>
      <c r="Y38" s="4"/>
      <c r="Z38" s="4">
        <v>65370534.431299999</v>
      </c>
      <c r="AA38" s="4">
        <v>68868804.439119995</v>
      </c>
      <c r="AB38" s="4">
        <v>76251050.168160006</v>
      </c>
      <c r="AC38" s="4">
        <v>31274974.085960001</v>
      </c>
      <c r="AD38" s="4">
        <v>2393872.2893099994</v>
      </c>
      <c r="AE38" s="4">
        <v>3026784.7578000003</v>
      </c>
      <c r="AF38" s="4">
        <v>516909.2</v>
      </c>
      <c r="AG38" s="4">
        <v>3769559.1</v>
      </c>
      <c r="AH38" s="78">
        <v>3769559.1</v>
      </c>
      <c r="AI38" s="4">
        <v>0</v>
      </c>
      <c r="AJ38" s="4"/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/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3">
        <v>0</v>
      </c>
    </row>
    <row r="39" spans="1:57">
      <c r="A39" s="34" t="s">
        <v>2225</v>
      </c>
      <c r="B39" s="4">
        <v>33970499.983659998</v>
      </c>
      <c r="C39" s="4">
        <v>37449573.634809993</v>
      </c>
      <c r="D39" s="4">
        <v>46054912.128990002</v>
      </c>
      <c r="E39" s="4">
        <v>42549634.620440006</v>
      </c>
      <c r="F39" s="4">
        <v>43284744.816480003</v>
      </c>
      <c r="G39" s="4">
        <v>30481552.488209996</v>
      </c>
      <c r="H39" s="4">
        <v>74814600.600000009</v>
      </c>
      <c r="I39" s="4">
        <v>110648637.5</v>
      </c>
      <c r="J39" s="4">
        <v>108576177.60000001</v>
      </c>
      <c r="K39" s="4">
        <v>-2072459.8999999911</v>
      </c>
      <c r="L39" s="4"/>
      <c r="M39" s="4">
        <v>28833395.427470002</v>
      </c>
      <c r="N39" s="4">
        <v>30396114.884810001</v>
      </c>
      <c r="O39" s="4">
        <v>38446707.121250004</v>
      </c>
      <c r="P39" s="4">
        <v>36927557.63735</v>
      </c>
      <c r="Q39" s="4">
        <v>42211681.824480005</v>
      </c>
      <c r="R39" s="4">
        <v>29519628.673209999</v>
      </c>
      <c r="S39" s="4">
        <v>73934230.900000006</v>
      </c>
      <c r="T39" s="4">
        <v>109184963.8</v>
      </c>
      <c r="U39" s="4">
        <v>108576177.60000001</v>
      </c>
      <c r="V39" s="4">
        <v>108576177.60000001</v>
      </c>
      <c r="W39" s="78">
        <v>0</v>
      </c>
      <c r="X39" s="4">
        <v>-608786.19999998808</v>
      </c>
      <c r="Y39" s="4"/>
      <c r="Z39" s="4">
        <v>5137104.5561899999</v>
      </c>
      <c r="AA39" s="4">
        <v>7053458.75</v>
      </c>
      <c r="AB39" s="4">
        <v>7608205.0077400003</v>
      </c>
      <c r="AC39" s="4">
        <v>5622076.9830900002</v>
      </c>
      <c r="AD39" s="4">
        <v>1073062.9920000008</v>
      </c>
      <c r="AE39" s="4">
        <v>961923.81499999994</v>
      </c>
      <c r="AF39" s="4">
        <v>880369.7</v>
      </c>
      <c r="AG39" s="4">
        <v>1463673.7</v>
      </c>
      <c r="AH39" s="78">
        <v>0</v>
      </c>
      <c r="AI39" s="4">
        <v>-1463673.7</v>
      </c>
      <c r="AJ39" s="4"/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/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4">
        <v>0</v>
      </c>
      <c r="BE39" s="3">
        <v>0</v>
      </c>
    </row>
    <row r="40" spans="1:57">
      <c r="A40" s="87" t="s">
        <v>2226</v>
      </c>
      <c r="B40" s="3">
        <v>76988389.286240011</v>
      </c>
      <c r="C40" s="3">
        <v>98747266.635010004</v>
      </c>
      <c r="D40" s="3">
        <v>124224793.94823001</v>
      </c>
      <c r="E40" s="3">
        <v>119023605.9366</v>
      </c>
      <c r="F40" s="3">
        <v>121255706.76649001</v>
      </c>
      <c r="G40" s="3">
        <v>159750772.55286998</v>
      </c>
      <c r="H40" s="3">
        <v>158505525.89999998</v>
      </c>
      <c r="I40" s="3">
        <v>214191363</v>
      </c>
      <c r="J40" s="3">
        <v>124073345.40000001</v>
      </c>
      <c r="K40" s="3">
        <v>-90118017.599999994</v>
      </c>
      <c r="L40" s="3"/>
      <c r="M40" s="3">
        <v>44265141.665149994</v>
      </c>
      <c r="N40" s="3">
        <v>50452012.989840001</v>
      </c>
      <c r="O40" s="3">
        <v>84357762.302099898</v>
      </c>
      <c r="P40" s="3">
        <v>61809320.587349981</v>
      </c>
      <c r="Q40" s="3">
        <v>65289299.637730002</v>
      </c>
      <c r="R40" s="3">
        <v>87802970.311160013</v>
      </c>
      <c r="S40" s="3">
        <v>125574732.59999999</v>
      </c>
      <c r="T40" s="3">
        <v>133186082.69999999</v>
      </c>
      <c r="U40" s="3">
        <v>79474494.800000012</v>
      </c>
      <c r="V40" s="3">
        <v>79474494.800000012</v>
      </c>
      <c r="W40" s="3">
        <v>0</v>
      </c>
      <c r="X40" s="3">
        <v>-53711587.899999976</v>
      </c>
      <c r="Y40" s="3"/>
      <c r="Z40" s="3">
        <v>32432009.30889</v>
      </c>
      <c r="AA40" s="3">
        <v>47530151.495870017</v>
      </c>
      <c r="AB40" s="3">
        <v>38977436.765129998</v>
      </c>
      <c r="AC40" s="3">
        <v>56064746.084189996</v>
      </c>
      <c r="AD40" s="3">
        <v>52113243.948760077</v>
      </c>
      <c r="AE40" s="3">
        <v>70766800.406709999</v>
      </c>
      <c r="AF40" s="3">
        <v>32838294.300000001</v>
      </c>
      <c r="AG40" s="3">
        <v>80912781.299999997</v>
      </c>
      <c r="AH40" s="3">
        <v>44552600.799999997</v>
      </c>
      <c r="AI40" s="3">
        <v>-36360180.5</v>
      </c>
      <c r="AJ40" s="3"/>
      <c r="AK40" s="3">
        <v>63931.371200000001</v>
      </c>
      <c r="AL40" s="3">
        <v>281057.92330000002</v>
      </c>
      <c r="AM40" s="3">
        <v>143450.51300000001</v>
      </c>
      <c r="AN40" s="3">
        <v>216011.54032</v>
      </c>
      <c r="AO40" s="3">
        <v>3672879.8689999999</v>
      </c>
      <c r="AP40" s="3">
        <v>1113601.9349999998</v>
      </c>
      <c r="AQ40" s="3">
        <v>0</v>
      </c>
      <c r="AR40" s="3">
        <v>0</v>
      </c>
      <c r="AS40" s="3">
        <v>0</v>
      </c>
      <c r="AT40" s="3">
        <v>0</v>
      </c>
      <c r="AU40" s="3"/>
      <c r="AV40" s="3">
        <v>227306.94099999999</v>
      </c>
      <c r="AW40" s="3">
        <v>484044.22599999997</v>
      </c>
      <c r="AX40" s="3">
        <v>746144.36800000002</v>
      </c>
      <c r="AY40" s="3">
        <v>933527.72474000009</v>
      </c>
      <c r="AZ40" s="3">
        <v>180283.31099999999</v>
      </c>
      <c r="BA40" s="3">
        <v>67399.900000000009</v>
      </c>
      <c r="BB40" s="3">
        <v>92499</v>
      </c>
      <c r="BC40" s="3">
        <v>92499</v>
      </c>
      <c r="BD40" s="3">
        <v>46249.8</v>
      </c>
      <c r="BE40" s="3">
        <v>-46249.2</v>
      </c>
    </row>
    <row r="41" spans="1:57">
      <c r="A41" s="34" t="s">
        <v>2227</v>
      </c>
      <c r="B41" s="4">
        <v>25796348.07491</v>
      </c>
      <c r="C41" s="4">
        <v>33122177.051489998</v>
      </c>
      <c r="D41" s="4">
        <v>55289154.27899</v>
      </c>
      <c r="E41" s="4">
        <v>44212617.271589994</v>
      </c>
      <c r="F41" s="4">
        <v>43798265.466930002</v>
      </c>
      <c r="G41" s="4">
        <v>52980878.23915001</v>
      </c>
      <c r="H41" s="4">
        <v>66480153.299999997</v>
      </c>
      <c r="I41" s="4">
        <v>48333236.399999999</v>
      </c>
      <c r="J41" s="4">
        <v>31080072.100000001</v>
      </c>
      <c r="K41" s="4">
        <v>-17253164.299999997</v>
      </c>
      <c r="L41" s="4"/>
      <c r="M41" s="4">
        <v>18030862.846209999</v>
      </c>
      <c r="N41" s="4">
        <v>19654394.18578</v>
      </c>
      <c r="O41" s="4">
        <v>41162067.851910003</v>
      </c>
      <c r="P41" s="4">
        <v>27805537.424310002</v>
      </c>
      <c r="Q41" s="4">
        <v>32445832.040930003</v>
      </c>
      <c r="R41" s="4">
        <v>43580741.307490014</v>
      </c>
      <c r="S41" s="4">
        <v>62289883.5</v>
      </c>
      <c r="T41" s="4">
        <v>42986530.299999997</v>
      </c>
      <c r="U41" s="4">
        <v>28406717.5</v>
      </c>
      <c r="V41" s="4">
        <v>28406717.5</v>
      </c>
      <c r="W41" s="78">
        <v>0</v>
      </c>
      <c r="X41" s="4">
        <v>-14579812.799999997</v>
      </c>
      <c r="Y41" s="4"/>
      <c r="Z41" s="4">
        <v>7600229.6936999997</v>
      </c>
      <c r="AA41" s="4">
        <v>12969251.468710002</v>
      </c>
      <c r="AB41" s="4">
        <v>13469332.581079902</v>
      </c>
      <c r="AC41" s="4">
        <v>16162872.636</v>
      </c>
      <c r="AD41" s="4">
        <v>7850643.5430000033</v>
      </c>
      <c r="AE41" s="4">
        <v>9202054.2506600004</v>
      </c>
      <c r="AF41" s="4">
        <v>4137010.8</v>
      </c>
      <c r="AG41" s="4">
        <v>5293447.0999999996</v>
      </c>
      <c r="AH41" s="78">
        <v>2646724.7999999998</v>
      </c>
      <c r="AI41" s="4">
        <v>-2646722.2999999998</v>
      </c>
      <c r="AJ41" s="4"/>
      <c r="AK41" s="4">
        <v>26458.784</v>
      </c>
      <c r="AL41" s="4">
        <v>114861.98299999999</v>
      </c>
      <c r="AM41" s="4">
        <v>89615.958000000013</v>
      </c>
      <c r="AN41" s="4">
        <v>72963.41128</v>
      </c>
      <c r="AO41" s="4">
        <v>3365556.372</v>
      </c>
      <c r="AP41" s="4">
        <v>170682.78100000002</v>
      </c>
      <c r="AQ41" s="4">
        <v>0</v>
      </c>
      <c r="AR41" s="4">
        <v>0</v>
      </c>
      <c r="AS41" s="4">
        <v>0</v>
      </c>
      <c r="AT41" s="4">
        <v>0</v>
      </c>
      <c r="AU41" s="4"/>
      <c r="AV41" s="4">
        <v>138796.75099999999</v>
      </c>
      <c r="AW41" s="4">
        <v>383669.41399999999</v>
      </c>
      <c r="AX41" s="4">
        <v>568137.88799999992</v>
      </c>
      <c r="AY41" s="4">
        <v>171243.8</v>
      </c>
      <c r="AZ41" s="4">
        <v>136233.511</v>
      </c>
      <c r="BA41" s="4">
        <v>27399.899999999998</v>
      </c>
      <c r="BB41" s="4">
        <v>53259</v>
      </c>
      <c r="BC41" s="4">
        <v>53259</v>
      </c>
      <c r="BD41" s="4">
        <v>26629.8</v>
      </c>
      <c r="BE41" s="3">
        <v>-26629.200000000001</v>
      </c>
    </row>
    <row r="42" spans="1:57">
      <c r="A42" s="34" t="s">
        <v>2228</v>
      </c>
      <c r="B42" s="4">
        <v>4566510.9411700005</v>
      </c>
      <c r="C42" s="4">
        <v>9663493.8621899989</v>
      </c>
      <c r="D42" s="4">
        <v>6508409.6618500007</v>
      </c>
      <c r="E42" s="4">
        <v>8128801.5539600002</v>
      </c>
      <c r="F42" s="4">
        <v>3839382.4288199996</v>
      </c>
      <c r="G42" s="4">
        <v>5262529.36534</v>
      </c>
      <c r="H42" s="4">
        <v>7582810.1999999993</v>
      </c>
      <c r="I42" s="4">
        <v>13292965.4</v>
      </c>
      <c r="J42" s="4">
        <v>1030853.3000000007</v>
      </c>
      <c r="K42" s="4">
        <v>-12262112.1</v>
      </c>
      <c r="L42" s="4"/>
      <c r="M42" s="4">
        <v>1195463.5481700001</v>
      </c>
      <c r="N42" s="4">
        <v>1740414.06919</v>
      </c>
      <c r="O42" s="4">
        <v>1475937.9080000001</v>
      </c>
      <c r="P42" s="4">
        <v>2290740.6609999998</v>
      </c>
      <c r="Q42" s="4">
        <v>956358.65681999992</v>
      </c>
      <c r="R42" s="4">
        <v>3357858.2168400004</v>
      </c>
      <c r="S42" s="4">
        <v>7487116.5999999996</v>
      </c>
      <c r="T42" s="4">
        <v>13292965.4</v>
      </c>
      <c r="U42" s="4">
        <v>1030853.3000000007</v>
      </c>
      <c r="V42" s="4">
        <v>1030853.3000000007</v>
      </c>
      <c r="W42" s="78">
        <v>0</v>
      </c>
      <c r="X42" s="4">
        <v>-12262112.1</v>
      </c>
      <c r="Y42" s="4"/>
      <c r="Z42" s="4">
        <v>3371047.3930000002</v>
      </c>
      <c r="AA42" s="4">
        <v>7923079.7929999996</v>
      </c>
      <c r="AB42" s="4">
        <v>5032471.7538500009</v>
      </c>
      <c r="AC42" s="4">
        <v>5757983.7849599998</v>
      </c>
      <c r="AD42" s="4">
        <v>2878973.9719999991</v>
      </c>
      <c r="AE42" s="4">
        <v>1904671.1485000001</v>
      </c>
      <c r="AF42" s="4">
        <v>95693.6</v>
      </c>
      <c r="AG42" s="4">
        <v>0</v>
      </c>
      <c r="AH42" s="78">
        <v>0</v>
      </c>
      <c r="AI42" s="4">
        <v>0</v>
      </c>
      <c r="AJ42" s="4"/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/>
      <c r="AV42" s="4">
        <v>0</v>
      </c>
      <c r="AW42" s="4">
        <v>0</v>
      </c>
      <c r="AX42" s="4">
        <v>0</v>
      </c>
      <c r="AY42" s="4">
        <v>80077.107999999993</v>
      </c>
      <c r="AZ42" s="4">
        <v>4049.8</v>
      </c>
      <c r="BA42" s="4">
        <v>0</v>
      </c>
      <c r="BB42" s="4">
        <v>0</v>
      </c>
      <c r="BC42" s="4">
        <v>0</v>
      </c>
      <c r="BD42" s="4">
        <v>0</v>
      </c>
      <c r="BE42" s="3">
        <v>0</v>
      </c>
    </row>
    <row r="43" spans="1:57">
      <c r="A43" s="34" t="s">
        <v>2229</v>
      </c>
      <c r="B43" s="4">
        <v>1706002.5684100001</v>
      </c>
      <c r="C43" s="4">
        <v>1237290.8600000001</v>
      </c>
      <c r="D43" s="4">
        <v>6739788.4277299996</v>
      </c>
      <c r="E43" s="4">
        <v>4081536.6715000002</v>
      </c>
      <c r="F43" s="4">
        <v>2050145.7478699998</v>
      </c>
      <c r="G43" s="4">
        <v>1882381.4304899999</v>
      </c>
      <c r="H43" s="4">
        <v>2635444.8000000003</v>
      </c>
      <c r="I43" s="4">
        <v>3551160.4000000004</v>
      </c>
      <c r="J43" s="4">
        <v>4073216.4</v>
      </c>
      <c r="K43" s="4">
        <v>522055.99999999953</v>
      </c>
      <c r="L43" s="4"/>
      <c r="M43" s="4">
        <v>1533166.3404100002</v>
      </c>
      <c r="N43" s="4">
        <v>944563.37599999993</v>
      </c>
      <c r="O43" s="4">
        <v>6300001.2487299992</v>
      </c>
      <c r="P43" s="4">
        <v>3631522.4145000004</v>
      </c>
      <c r="Q43" s="4">
        <v>1863703.5978699999</v>
      </c>
      <c r="R43" s="4">
        <v>1568195.8204900001</v>
      </c>
      <c r="S43" s="4">
        <v>2212587.2000000002</v>
      </c>
      <c r="T43" s="4">
        <v>3117196.7</v>
      </c>
      <c r="U43" s="4">
        <v>3639252.6999999997</v>
      </c>
      <c r="V43" s="4">
        <v>3639252.6999999997</v>
      </c>
      <c r="W43" s="78">
        <v>0</v>
      </c>
      <c r="X43" s="4">
        <v>522055.99999999953</v>
      </c>
      <c r="Y43" s="4"/>
      <c r="Z43" s="4">
        <v>172836.228</v>
      </c>
      <c r="AA43" s="4">
        <v>292727.484</v>
      </c>
      <c r="AB43" s="4">
        <v>439787.179</v>
      </c>
      <c r="AC43" s="4">
        <v>450014.25699999998</v>
      </c>
      <c r="AD43" s="4">
        <v>186442.15</v>
      </c>
      <c r="AE43" s="4">
        <v>314185.61</v>
      </c>
      <c r="AF43" s="4">
        <v>422857.6</v>
      </c>
      <c r="AG43" s="4">
        <v>433963.7</v>
      </c>
      <c r="AH43" s="78">
        <v>433963.7</v>
      </c>
      <c r="AI43" s="4">
        <v>0</v>
      </c>
      <c r="AJ43" s="4"/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/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3">
        <v>0</v>
      </c>
    </row>
    <row r="44" spans="1:57">
      <c r="A44" s="34" t="s">
        <v>2230</v>
      </c>
      <c r="B44" s="4">
        <v>44919527.701750003</v>
      </c>
      <c r="C44" s="4">
        <v>54724304.861330003</v>
      </c>
      <c r="D44" s="4">
        <v>55687441.579659998</v>
      </c>
      <c r="E44" s="4">
        <v>62600650.439550005</v>
      </c>
      <c r="F44" s="4">
        <v>71567913.122869998</v>
      </c>
      <c r="G44" s="4">
        <v>99624983.517889977</v>
      </c>
      <c r="H44" s="4">
        <v>81807117.599999994</v>
      </c>
      <c r="I44" s="4">
        <v>149014000.80000001</v>
      </c>
      <c r="J44" s="4">
        <v>87889203.600000009</v>
      </c>
      <c r="K44" s="4">
        <v>-61124797.200000003</v>
      </c>
      <c r="L44" s="4"/>
      <c r="M44" s="4">
        <v>23505648.930360001</v>
      </c>
      <c r="N44" s="4">
        <v>28112641.35887</v>
      </c>
      <c r="O44" s="4">
        <v>35419755.293460004</v>
      </c>
      <c r="P44" s="4">
        <v>28081520.087540004</v>
      </c>
      <c r="Q44" s="4">
        <v>30023405.342109997</v>
      </c>
      <c r="R44" s="4">
        <v>39296174.966339998</v>
      </c>
      <c r="S44" s="4">
        <v>53585145.299999997</v>
      </c>
      <c r="T44" s="4">
        <v>73789390.299999997</v>
      </c>
      <c r="U44" s="4">
        <v>46397671.300000012</v>
      </c>
      <c r="V44" s="4">
        <v>46397671.300000012</v>
      </c>
      <c r="W44" s="78">
        <v>0</v>
      </c>
      <c r="X44" s="4">
        <v>-27391718.999999985</v>
      </c>
      <c r="Y44" s="4"/>
      <c r="Z44" s="4">
        <v>21287895.99419</v>
      </c>
      <c r="AA44" s="4">
        <v>26345092.750159997</v>
      </c>
      <c r="AB44" s="4">
        <v>20035845.251199901</v>
      </c>
      <c r="AC44" s="4">
        <v>33693875.40623001</v>
      </c>
      <c r="AD44" s="4">
        <v>41197184.283760011</v>
      </c>
      <c r="AE44" s="4">
        <v>59345889.397549987</v>
      </c>
      <c r="AF44" s="4">
        <v>28182732.300000001</v>
      </c>
      <c r="AG44" s="4">
        <v>75185370.5</v>
      </c>
      <c r="AH44" s="78">
        <v>41471912.299999997</v>
      </c>
      <c r="AI44" s="4">
        <v>-33713458.200000003</v>
      </c>
      <c r="AJ44" s="4"/>
      <c r="AK44" s="4">
        <v>37472.587200000002</v>
      </c>
      <c r="AL44" s="4">
        <v>166195.94030000002</v>
      </c>
      <c r="AM44" s="4">
        <v>53834.555</v>
      </c>
      <c r="AN44" s="4">
        <v>143048.12904</v>
      </c>
      <c r="AO44" s="4">
        <v>307323.49699999997</v>
      </c>
      <c r="AP44" s="4">
        <v>942919.1540000001</v>
      </c>
      <c r="AQ44" s="4">
        <v>0</v>
      </c>
      <c r="AR44" s="4">
        <v>0</v>
      </c>
      <c r="AS44" s="4">
        <v>0</v>
      </c>
      <c r="AT44" s="4">
        <v>0</v>
      </c>
      <c r="AU44" s="4"/>
      <c r="AV44" s="4">
        <v>88510.19</v>
      </c>
      <c r="AW44" s="4">
        <v>100374.81200000001</v>
      </c>
      <c r="AX44" s="4">
        <v>178006.48</v>
      </c>
      <c r="AY44" s="4">
        <v>682206.81674000004</v>
      </c>
      <c r="AZ44" s="4">
        <v>40000</v>
      </c>
      <c r="BA44" s="4">
        <v>40000</v>
      </c>
      <c r="BB44" s="4">
        <v>39240</v>
      </c>
      <c r="BC44" s="4">
        <v>39240</v>
      </c>
      <c r="BD44" s="4">
        <v>19620</v>
      </c>
      <c r="BE44" s="3">
        <v>-19620</v>
      </c>
    </row>
    <row r="45" spans="1:57">
      <c r="A45" s="87" t="s">
        <v>2231</v>
      </c>
      <c r="B45" s="3">
        <v>26809885.94373</v>
      </c>
      <c r="C45" s="3">
        <v>32242855.746010002</v>
      </c>
      <c r="D45" s="3">
        <v>16494453.209750002</v>
      </c>
      <c r="E45" s="3">
        <v>19998506.76128</v>
      </c>
      <c r="F45" s="3">
        <v>28720850.073510006</v>
      </c>
      <c r="G45" s="3">
        <v>49239759.008859999</v>
      </c>
      <c r="H45" s="3">
        <v>76654350.100000009</v>
      </c>
      <c r="I45" s="3">
        <v>88938930.900000006</v>
      </c>
      <c r="J45" s="3">
        <v>81377265.199999988</v>
      </c>
      <c r="K45" s="3">
        <v>-7561665.7000000179</v>
      </c>
      <c r="L45" s="3"/>
      <c r="M45" s="3">
        <v>19528730.58805</v>
      </c>
      <c r="N45" s="3">
        <v>21014860.020570002</v>
      </c>
      <c r="O45" s="3">
        <v>12420439.907040002</v>
      </c>
      <c r="P45" s="3">
        <v>15375969.842050001</v>
      </c>
      <c r="Q45" s="3">
        <v>22704466.398800004</v>
      </c>
      <c r="R45" s="3">
        <v>36677424.437529996</v>
      </c>
      <c r="S45" s="3">
        <v>70146556</v>
      </c>
      <c r="T45" s="3">
        <v>80787104.799999997</v>
      </c>
      <c r="U45" s="3">
        <v>77301349.399999991</v>
      </c>
      <c r="V45" s="3">
        <v>77301349.399999991</v>
      </c>
      <c r="W45" s="3">
        <v>0</v>
      </c>
      <c r="X45" s="3">
        <v>-3485755.400000006</v>
      </c>
      <c r="Y45" s="3"/>
      <c r="Z45" s="3">
        <v>7064429.27788</v>
      </c>
      <c r="AA45" s="3">
        <v>10862606.976439998</v>
      </c>
      <c r="AB45" s="3">
        <v>3908491.8517100001</v>
      </c>
      <c r="AC45" s="3">
        <v>4488183.3632299993</v>
      </c>
      <c r="AD45" s="3">
        <v>5794193.5737100011</v>
      </c>
      <c r="AE45" s="3">
        <v>12071472.253930001</v>
      </c>
      <c r="AF45" s="3">
        <v>6357652.0999999996</v>
      </c>
      <c r="AG45" s="3">
        <v>8001684.0999999996</v>
      </c>
      <c r="AH45" s="3">
        <v>4000845</v>
      </c>
      <c r="AI45" s="3">
        <v>-4000839.0999999996</v>
      </c>
      <c r="AJ45" s="3"/>
      <c r="AK45" s="3">
        <v>128423.0258</v>
      </c>
      <c r="AL45" s="3">
        <v>218503.85199999998</v>
      </c>
      <c r="AM45" s="3">
        <v>80618.939999999988</v>
      </c>
      <c r="AN45" s="3">
        <v>65649.189000000013</v>
      </c>
      <c r="AO45" s="3">
        <v>110794.674</v>
      </c>
      <c r="AP45" s="3">
        <v>374458.04450000002</v>
      </c>
      <c r="AQ45" s="3">
        <v>0</v>
      </c>
      <c r="AR45" s="3">
        <v>0</v>
      </c>
      <c r="AS45" s="3">
        <v>0</v>
      </c>
      <c r="AT45" s="3">
        <v>0</v>
      </c>
      <c r="AU45" s="3"/>
      <c r="AV45" s="3">
        <v>88303.051999999996</v>
      </c>
      <c r="AW45" s="3">
        <v>146884.897</v>
      </c>
      <c r="AX45" s="3">
        <v>84902.510999999999</v>
      </c>
      <c r="AY45" s="3">
        <v>68704.366999999998</v>
      </c>
      <c r="AZ45" s="3">
        <v>111395.427</v>
      </c>
      <c r="BA45" s="3">
        <v>116404.27290000001</v>
      </c>
      <c r="BB45" s="3">
        <v>150142</v>
      </c>
      <c r="BC45" s="3">
        <v>150142</v>
      </c>
      <c r="BD45" s="3">
        <v>75070.8</v>
      </c>
      <c r="BE45" s="3">
        <v>-75071.199999999997</v>
      </c>
    </row>
    <row r="46" spans="1:57">
      <c r="A46" s="34" t="s">
        <v>2232</v>
      </c>
      <c r="B46" s="4">
        <v>10543174.32175</v>
      </c>
      <c r="C46" s="4">
        <v>10824275.703809999</v>
      </c>
      <c r="D46" s="4">
        <v>3404464.8504400002</v>
      </c>
      <c r="E46" s="4">
        <v>6504389.9529400002</v>
      </c>
      <c r="F46" s="4">
        <v>10283564.773330001</v>
      </c>
      <c r="G46" s="4">
        <v>21821865.043340005</v>
      </c>
      <c r="H46" s="4">
        <v>35242807.100000001</v>
      </c>
      <c r="I46" s="4">
        <v>41008939.899999999</v>
      </c>
      <c r="J46" s="4">
        <v>39099065.199999996</v>
      </c>
      <c r="K46" s="4">
        <v>-1909874.700000003</v>
      </c>
      <c r="L46" s="4"/>
      <c r="M46" s="4">
        <v>8444304.232520001</v>
      </c>
      <c r="N46" s="4">
        <v>8190614.2442899998</v>
      </c>
      <c r="O46" s="4">
        <v>3177568.18444</v>
      </c>
      <c r="P46" s="4">
        <v>6012063.2239399999</v>
      </c>
      <c r="Q46" s="4">
        <v>8837844.1302300021</v>
      </c>
      <c r="R46" s="4">
        <v>17624049.305040002</v>
      </c>
      <c r="S46" s="4">
        <v>35242807.100000001</v>
      </c>
      <c r="T46" s="4">
        <v>40974499.899999999</v>
      </c>
      <c r="U46" s="4">
        <v>39081845.199999996</v>
      </c>
      <c r="V46" s="4">
        <v>39081845.199999996</v>
      </c>
      <c r="W46" s="78">
        <v>0</v>
      </c>
      <c r="X46" s="4">
        <v>-1892654.700000003</v>
      </c>
      <c r="Y46" s="4"/>
      <c r="Z46" s="4">
        <v>2098870.08923</v>
      </c>
      <c r="AA46" s="4">
        <v>2633661.4595199996</v>
      </c>
      <c r="AB46" s="4">
        <v>226896.666</v>
      </c>
      <c r="AC46" s="4">
        <v>492326.72899999999</v>
      </c>
      <c r="AD46" s="4">
        <v>1445720.6431</v>
      </c>
      <c r="AE46" s="4">
        <v>4197815.7382999985</v>
      </c>
      <c r="AF46" s="4">
        <v>0</v>
      </c>
      <c r="AG46" s="4">
        <v>34440</v>
      </c>
      <c r="AH46" s="78">
        <v>17220</v>
      </c>
      <c r="AI46" s="4">
        <v>-17220</v>
      </c>
      <c r="AJ46" s="4"/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/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4">
        <v>0</v>
      </c>
      <c r="BD46" s="4">
        <v>0</v>
      </c>
      <c r="BE46" s="3">
        <v>0</v>
      </c>
    </row>
    <row r="47" spans="1:57">
      <c r="A47" s="34" t="s">
        <v>2233</v>
      </c>
      <c r="B47" s="4">
        <v>12622864.20239</v>
      </c>
      <c r="C47" s="4">
        <v>15917591.273030002</v>
      </c>
      <c r="D47" s="4">
        <v>9516897.9951600004</v>
      </c>
      <c r="E47" s="4">
        <v>9138243.0644000005</v>
      </c>
      <c r="F47" s="4">
        <v>13536423.104190001</v>
      </c>
      <c r="G47" s="4">
        <v>19883398.387199998</v>
      </c>
      <c r="H47" s="4">
        <v>30809301.600000001</v>
      </c>
      <c r="I47" s="4">
        <v>25958419.800000001</v>
      </c>
      <c r="J47" s="4">
        <v>18802647.299999997</v>
      </c>
      <c r="K47" s="4">
        <v>-7155772.5000000037</v>
      </c>
      <c r="L47" s="4"/>
      <c r="M47" s="4">
        <v>8313952.2328000003</v>
      </c>
      <c r="N47" s="4">
        <v>9055118.3345300015</v>
      </c>
      <c r="O47" s="4">
        <v>6217179.2374499999</v>
      </c>
      <c r="P47" s="4">
        <v>5803472.7825699989</v>
      </c>
      <c r="Q47" s="4">
        <v>9729422.6444000006</v>
      </c>
      <c r="R47" s="4">
        <v>13152532.061180001</v>
      </c>
      <c r="S47" s="4">
        <v>24301507.5</v>
      </c>
      <c r="T47" s="4">
        <v>17919666.5</v>
      </c>
      <c r="U47" s="4">
        <v>14783267.699999996</v>
      </c>
      <c r="V47" s="4">
        <v>14783267.699999996</v>
      </c>
      <c r="W47" s="78">
        <v>0</v>
      </c>
      <c r="X47" s="4">
        <v>-3136398.8000000045</v>
      </c>
      <c r="Y47" s="4"/>
      <c r="Z47" s="4">
        <v>4092185.8917899998</v>
      </c>
      <c r="AA47" s="4">
        <v>6498084.1895000003</v>
      </c>
      <c r="AB47" s="4">
        <v>3134947.3067100001</v>
      </c>
      <c r="AC47" s="4">
        <v>3201166.7258299999</v>
      </c>
      <c r="AD47" s="4">
        <v>3584810.3587900018</v>
      </c>
      <c r="AE47" s="4">
        <v>6240004.0086199995</v>
      </c>
      <c r="AF47" s="4">
        <v>6357652.0999999996</v>
      </c>
      <c r="AG47" s="4">
        <v>7888611.2999999998</v>
      </c>
      <c r="AH47" s="78">
        <v>3944308.8</v>
      </c>
      <c r="AI47" s="4">
        <v>-3944302.5</v>
      </c>
      <c r="AJ47" s="4"/>
      <c r="AK47" s="4">
        <v>128423.0258</v>
      </c>
      <c r="AL47" s="4">
        <v>217503.85199999998</v>
      </c>
      <c r="AM47" s="4">
        <v>79868.939999999988</v>
      </c>
      <c r="AN47" s="4">
        <v>64899.189000000006</v>
      </c>
      <c r="AO47" s="4">
        <v>110794.674</v>
      </c>
      <c r="AP47" s="4">
        <v>374458.04450000002</v>
      </c>
      <c r="AQ47" s="4">
        <v>0</v>
      </c>
      <c r="AR47" s="4">
        <v>0</v>
      </c>
      <c r="AS47" s="4">
        <v>0</v>
      </c>
      <c r="AT47" s="4">
        <v>0</v>
      </c>
      <c r="AU47" s="4"/>
      <c r="AV47" s="4">
        <v>88303.051999999996</v>
      </c>
      <c r="AW47" s="4">
        <v>146884.897</v>
      </c>
      <c r="AX47" s="4">
        <v>84902.510999999999</v>
      </c>
      <c r="AY47" s="4">
        <v>68704.366999999998</v>
      </c>
      <c r="AZ47" s="4">
        <v>111395.427</v>
      </c>
      <c r="BA47" s="4">
        <v>116404.27290000001</v>
      </c>
      <c r="BB47" s="4">
        <v>150142</v>
      </c>
      <c r="BC47" s="4">
        <v>150142</v>
      </c>
      <c r="BD47" s="4">
        <v>75070.8</v>
      </c>
      <c r="BE47" s="3">
        <v>-75071.199999999997</v>
      </c>
    </row>
    <row r="48" spans="1:57">
      <c r="A48" s="34" t="s">
        <v>2234</v>
      </c>
      <c r="B48" s="4">
        <v>3643847.4195900001</v>
      </c>
      <c r="C48" s="4">
        <v>5500988.7691700002</v>
      </c>
      <c r="D48" s="4">
        <v>3573090.3641500003</v>
      </c>
      <c r="E48" s="4">
        <v>4355873.7439400004</v>
      </c>
      <c r="F48" s="4">
        <v>4900862.1959899999</v>
      </c>
      <c r="G48" s="4">
        <v>7534495.5783200003</v>
      </c>
      <c r="H48" s="4">
        <v>10602241.4</v>
      </c>
      <c r="I48" s="4">
        <v>21971571.199999999</v>
      </c>
      <c r="J48" s="4">
        <v>23475552.700000003</v>
      </c>
      <c r="K48" s="4">
        <v>1503981.5000000037</v>
      </c>
      <c r="L48" s="4"/>
      <c r="M48" s="4">
        <v>2770474.1227299999</v>
      </c>
      <c r="N48" s="4">
        <v>3769127.4417499998</v>
      </c>
      <c r="O48" s="4">
        <v>3025692.4851500001</v>
      </c>
      <c r="P48" s="4">
        <v>3560433.8355399999</v>
      </c>
      <c r="Q48" s="4">
        <v>4137199.6241699997</v>
      </c>
      <c r="R48" s="4">
        <v>5900843.0713100005</v>
      </c>
      <c r="S48" s="4">
        <v>10602241.4</v>
      </c>
      <c r="T48" s="4">
        <v>21892938.399999999</v>
      </c>
      <c r="U48" s="4">
        <v>23436236.500000004</v>
      </c>
      <c r="V48" s="4">
        <v>23436236.500000004</v>
      </c>
      <c r="W48" s="78">
        <v>0</v>
      </c>
      <c r="X48" s="4">
        <v>1543298.1000000052</v>
      </c>
      <c r="Y48" s="4"/>
      <c r="Z48" s="4">
        <v>873373.29686</v>
      </c>
      <c r="AA48" s="4">
        <v>1730861.3274200002</v>
      </c>
      <c r="AB48" s="4">
        <v>546647.87899999996</v>
      </c>
      <c r="AC48" s="4">
        <v>794689.90839999996</v>
      </c>
      <c r="AD48" s="4">
        <v>763662.57181999995</v>
      </c>
      <c r="AE48" s="4">
        <v>1633652.5070099996</v>
      </c>
      <c r="AF48" s="4">
        <v>0</v>
      </c>
      <c r="AG48" s="4">
        <v>78632.800000000003</v>
      </c>
      <c r="AH48" s="78">
        <v>39316.200000000004</v>
      </c>
      <c r="AI48" s="4">
        <v>-39316.6</v>
      </c>
      <c r="AJ48" s="4"/>
      <c r="AK48" s="4">
        <v>0</v>
      </c>
      <c r="AL48" s="4">
        <v>1000</v>
      </c>
      <c r="AM48" s="4">
        <v>750</v>
      </c>
      <c r="AN48" s="4">
        <v>750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/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3">
        <v>0</v>
      </c>
    </row>
    <row r="49" spans="1:57">
      <c r="A49" s="87" t="s">
        <v>2235</v>
      </c>
      <c r="B49" s="3">
        <v>413837074.47886997</v>
      </c>
      <c r="C49" s="3">
        <v>577176999.3089</v>
      </c>
      <c r="D49" s="3">
        <v>783373489.48191988</v>
      </c>
      <c r="E49" s="3">
        <v>805600920.62854016</v>
      </c>
      <c r="F49" s="3">
        <v>784786816.54594004</v>
      </c>
      <c r="G49" s="3">
        <v>1018114786.4790698</v>
      </c>
      <c r="H49" s="3">
        <v>1496973739.6999998</v>
      </c>
      <c r="I49" s="3">
        <v>1881152771.2999997</v>
      </c>
      <c r="J49" s="3">
        <v>1346539499.8000002</v>
      </c>
      <c r="K49" s="3">
        <v>-534613271.49999952</v>
      </c>
      <c r="L49" s="3"/>
      <c r="M49" s="3">
        <v>281446244.54215997</v>
      </c>
      <c r="N49" s="3">
        <v>405634952.69505006</v>
      </c>
      <c r="O49" s="3">
        <v>574452033.28061998</v>
      </c>
      <c r="P49" s="3">
        <v>629488989.84636009</v>
      </c>
      <c r="Q49" s="3">
        <v>546104783.66339982</v>
      </c>
      <c r="R49" s="3">
        <v>704423607.31580997</v>
      </c>
      <c r="S49" s="3">
        <v>1071796244.3</v>
      </c>
      <c r="T49" s="3">
        <v>1399264063.8999999</v>
      </c>
      <c r="U49" s="3">
        <v>1062043036.3000002</v>
      </c>
      <c r="V49" s="3">
        <v>843043036.30000019</v>
      </c>
      <c r="W49" s="3">
        <v>219000000</v>
      </c>
      <c r="X49" s="3">
        <v>-337221027.59999967</v>
      </c>
      <c r="Y49" s="3"/>
      <c r="Z49" s="3">
        <v>129366475.71705</v>
      </c>
      <c r="AA49" s="3">
        <v>168011111.78820997</v>
      </c>
      <c r="AB49" s="3">
        <v>196333583.32439002</v>
      </c>
      <c r="AC49" s="3">
        <v>172309593.4091</v>
      </c>
      <c r="AD49" s="3">
        <v>230223286.7402299</v>
      </c>
      <c r="AE49" s="3">
        <v>309880220.96650004</v>
      </c>
      <c r="AF49" s="3">
        <v>419342847.10000002</v>
      </c>
      <c r="AG49" s="3">
        <v>475508190.29999989</v>
      </c>
      <c r="AH49" s="3">
        <v>280749651.69999987</v>
      </c>
      <c r="AI49" s="3">
        <v>-194758538.60000002</v>
      </c>
      <c r="AJ49" s="3"/>
      <c r="AK49" s="3">
        <v>1712561.4049299997</v>
      </c>
      <c r="AL49" s="3">
        <v>2143281.6280300003</v>
      </c>
      <c r="AM49" s="3">
        <v>2149506.1907000002</v>
      </c>
      <c r="AN49" s="3">
        <v>2151263.8600700004</v>
      </c>
      <c r="AO49" s="3">
        <v>1278589.5206500001</v>
      </c>
      <c r="AP49" s="3">
        <v>1497495.0981200002</v>
      </c>
      <c r="AQ49" s="3">
        <v>1058726</v>
      </c>
      <c r="AR49" s="3">
        <v>1389594.8</v>
      </c>
      <c r="AS49" s="3">
        <v>1389594.8</v>
      </c>
      <c r="AT49" s="3">
        <v>0</v>
      </c>
      <c r="AU49" s="3"/>
      <c r="AV49" s="3">
        <v>1311792.81473</v>
      </c>
      <c r="AW49" s="3">
        <v>1387653.1976099999</v>
      </c>
      <c r="AX49" s="3">
        <v>10438366.686209999</v>
      </c>
      <c r="AY49" s="3">
        <v>1651073.5130099999</v>
      </c>
      <c r="AZ49" s="3">
        <v>7180156.6216599997</v>
      </c>
      <c r="BA49" s="3">
        <v>2313463.09864</v>
      </c>
      <c r="BB49" s="3">
        <v>4775922.3</v>
      </c>
      <c r="BC49" s="3">
        <v>4990922.3</v>
      </c>
      <c r="BD49" s="3">
        <v>2357217</v>
      </c>
      <c r="BE49" s="3">
        <v>-2633705.2999999998</v>
      </c>
    </row>
    <row r="50" spans="1:57">
      <c r="A50" s="34" t="s">
        <v>2236</v>
      </c>
      <c r="B50" s="4">
        <v>383553589.04354</v>
      </c>
      <c r="C50" s="4">
        <v>542109321.58280003</v>
      </c>
      <c r="D50" s="4">
        <v>742038329.39760995</v>
      </c>
      <c r="E50" s="4">
        <v>761310785.87850022</v>
      </c>
      <c r="F50" s="4">
        <v>737513271.61642003</v>
      </c>
      <c r="G50" s="4">
        <v>957093403.81374967</v>
      </c>
      <c r="H50" s="4">
        <v>1396610056.3</v>
      </c>
      <c r="I50" s="4">
        <v>1755361745.4000001</v>
      </c>
      <c r="J50" s="4">
        <v>1221278157.0000002</v>
      </c>
      <c r="K50" s="4">
        <v>-534083588.39999986</v>
      </c>
      <c r="L50" s="4"/>
      <c r="M50" s="4">
        <v>255447080.77195999</v>
      </c>
      <c r="N50" s="4">
        <v>376555209.87607002</v>
      </c>
      <c r="O50" s="4">
        <v>538954692.82187998</v>
      </c>
      <c r="P50" s="4">
        <v>592021087.64416003</v>
      </c>
      <c r="Q50" s="4">
        <v>510895985.08101004</v>
      </c>
      <c r="R50" s="4">
        <v>653759612.21474981</v>
      </c>
      <c r="S50" s="4">
        <v>979517116</v>
      </c>
      <c r="T50" s="4">
        <v>1284300139.9000001</v>
      </c>
      <c r="U50" s="4">
        <v>947108795.40000033</v>
      </c>
      <c r="V50" s="4">
        <v>728108795.40000033</v>
      </c>
      <c r="W50" s="78">
        <v>219000000</v>
      </c>
      <c r="X50" s="4">
        <v>-337191344.49999976</v>
      </c>
      <c r="Y50" s="4"/>
      <c r="Z50" s="4">
        <v>126304236.68839</v>
      </c>
      <c r="AA50" s="4">
        <v>163735382.32563996</v>
      </c>
      <c r="AB50" s="4">
        <v>191607812.52195901</v>
      </c>
      <c r="AC50" s="4">
        <v>167641242.65455002</v>
      </c>
      <c r="AD50" s="4">
        <v>225843792.47840998</v>
      </c>
      <c r="AE50" s="4">
        <v>302182550.70635998</v>
      </c>
      <c r="AF50" s="4">
        <v>414134590.5</v>
      </c>
      <c r="AG50" s="4">
        <v>467884819.19999999</v>
      </c>
      <c r="AH50" s="78">
        <v>273126280.59999996</v>
      </c>
      <c r="AI50" s="4">
        <v>-194758538.60000002</v>
      </c>
      <c r="AJ50" s="4"/>
      <c r="AK50" s="4">
        <v>902266.65646000009</v>
      </c>
      <c r="AL50" s="4">
        <v>1185577.2444800001</v>
      </c>
      <c r="AM50" s="4">
        <v>1174709.1295599998</v>
      </c>
      <c r="AN50" s="4">
        <v>1214902.0047899997</v>
      </c>
      <c r="AO50" s="4">
        <v>353874.16700000002</v>
      </c>
      <c r="AP50" s="4">
        <v>529032.99400000006</v>
      </c>
      <c r="AQ50" s="4">
        <v>745069.5</v>
      </c>
      <c r="AR50" s="4">
        <v>748506</v>
      </c>
      <c r="AS50" s="4">
        <v>748506</v>
      </c>
      <c r="AT50" s="4">
        <v>0</v>
      </c>
      <c r="AU50" s="4"/>
      <c r="AV50" s="4">
        <v>900004.92673000006</v>
      </c>
      <c r="AW50" s="4">
        <v>633152.13661000005</v>
      </c>
      <c r="AX50" s="4">
        <v>10301114.924209999</v>
      </c>
      <c r="AY50" s="4">
        <v>433553.57500000001</v>
      </c>
      <c r="AZ50" s="4">
        <v>419619.89</v>
      </c>
      <c r="BA50" s="4">
        <v>622207.89863999991</v>
      </c>
      <c r="BB50" s="4">
        <v>2213280.2999999998</v>
      </c>
      <c r="BC50" s="4">
        <v>2428280.2999999998</v>
      </c>
      <c r="BD50" s="4">
        <v>294574.99999999988</v>
      </c>
      <c r="BE50" s="3">
        <v>-2133705.2999999998</v>
      </c>
    </row>
    <row r="51" spans="1:57">
      <c r="A51" s="34" t="s">
        <v>2237</v>
      </c>
      <c r="B51" s="4">
        <v>1327209.4633799999</v>
      </c>
      <c r="C51" s="4">
        <v>1697839.49869</v>
      </c>
      <c r="D51" s="4">
        <v>2129431.5518499999</v>
      </c>
      <c r="E51" s="4">
        <v>1917947.83626</v>
      </c>
      <c r="F51" s="4">
        <v>1213768.5692499999</v>
      </c>
      <c r="G51" s="4">
        <v>1524067.8369099998</v>
      </c>
      <c r="H51" s="4">
        <v>1808127.1</v>
      </c>
      <c r="I51" s="4">
        <v>2098472.6</v>
      </c>
      <c r="J51" s="4">
        <v>2062584.2999999998</v>
      </c>
      <c r="K51" s="4">
        <v>-35888.300000000279</v>
      </c>
      <c r="L51" s="4"/>
      <c r="M51" s="4">
        <v>916536.22217999992</v>
      </c>
      <c r="N51" s="4">
        <v>1003377.24269</v>
      </c>
      <c r="O51" s="4">
        <v>1101847.4738099999</v>
      </c>
      <c r="P51" s="4">
        <v>952460.53126000008</v>
      </c>
      <c r="Q51" s="4">
        <v>878969.06024999998</v>
      </c>
      <c r="R51" s="4">
        <v>1053816.7039099999</v>
      </c>
      <c r="S51" s="4">
        <v>1222656.8</v>
      </c>
      <c r="T51" s="4">
        <v>1469384.7</v>
      </c>
      <c r="U51" s="4">
        <v>1433496.4</v>
      </c>
      <c r="V51" s="4">
        <v>1433496.4</v>
      </c>
      <c r="W51" s="78">
        <v>0</v>
      </c>
      <c r="X51" s="4">
        <v>-35888.300000000047</v>
      </c>
      <c r="Y51" s="4"/>
      <c r="Z51" s="4">
        <v>363767.14120000001</v>
      </c>
      <c r="AA51" s="4">
        <v>625140.55599999998</v>
      </c>
      <c r="AB51" s="4">
        <v>940852.27804</v>
      </c>
      <c r="AC51" s="4">
        <v>894600.90500000003</v>
      </c>
      <c r="AD51" s="4">
        <v>249762.989</v>
      </c>
      <c r="AE51" s="4">
        <v>363639.913</v>
      </c>
      <c r="AF51" s="4">
        <v>585470.30000000005</v>
      </c>
      <c r="AG51" s="4">
        <v>629087.9</v>
      </c>
      <c r="AH51" s="78">
        <v>629087.9</v>
      </c>
      <c r="AI51" s="4">
        <v>0</v>
      </c>
      <c r="AJ51" s="4"/>
      <c r="AK51" s="4">
        <v>46906.1</v>
      </c>
      <c r="AL51" s="4">
        <v>69321.700000000012</v>
      </c>
      <c r="AM51" s="4">
        <v>86731.8</v>
      </c>
      <c r="AN51" s="4">
        <v>70886.399999999994</v>
      </c>
      <c r="AO51" s="4">
        <v>85036.51999999999</v>
      </c>
      <c r="AP51" s="4">
        <v>106611.22</v>
      </c>
      <c r="AQ51" s="4">
        <v>0</v>
      </c>
      <c r="AR51" s="4">
        <v>0</v>
      </c>
      <c r="AS51" s="4">
        <v>0</v>
      </c>
      <c r="AT51" s="4">
        <v>0</v>
      </c>
      <c r="AU51" s="4"/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3">
        <v>0</v>
      </c>
    </row>
    <row r="52" spans="1:57">
      <c r="A52" s="34" t="s">
        <v>2238</v>
      </c>
      <c r="B52" s="4">
        <v>9507146.3819300011</v>
      </c>
      <c r="C52" s="4">
        <v>10362086.622539999</v>
      </c>
      <c r="D52" s="4">
        <v>11583130.197130002</v>
      </c>
      <c r="E52" s="4">
        <v>15160442.189319996</v>
      </c>
      <c r="F52" s="4">
        <v>17078135.74659</v>
      </c>
      <c r="G52" s="4">
        <v>18384601.533409998</v>
      </c>
      <c r="H52" s="4">
        <v>32087056</v>
      </c>
      <c r="I52" s="4">
        <v>37971069.600000001</v>
      </c>
      <c r="J52" s="4">
        <v>39513455.900000006</v>
      </c>
      <c r="K52" s="4">
        <v>1542386.3000000045</v>
      </c>
      <c r="L52" s="4"/>
      <c r="M52" s="4">
        <v>9151242.1202000007</v>
      </c>
      <c r="N52" s="4">
        <v>9932868.4514700007</v>
      </c>
      <c r="O52" s="4">
        <v>11106515.494129999</v>
      </c>
      <c r="P52" s="4">
        <v>14652804.056319997</v>
      </c>
      <c r="Q52" s="4">
        <v>16679495.201590002</v>
      </c>
      <c r="R52" s="4">
        <v>17873209.17571</v>
      </c>
      <c r="S52" s="4">
        <v>31490718.199999999</v>
      </c>
      <c r="T52" s="4">
        <v>37306855.899999999</v>
      </c>
      <c r="U52" s="4">
        <v>38849242.200000003</v>
      </c>
      <c r="V52" s="4">
        <v>38849242.200000003</v>
      </c>
      <c r="W52" s="78">
        <v>0</v>
      </c>
      <c r="X52" s="4">
        <v>1542386.3000000045</v>
      </c>
      <c r="Y52" s="4"/>
      <c r="Z52" s="4">
        <v>324768.495</v>
      </c>
      <c r="AA52" s="4">
        <v>380278.98300000001</v>
      </c>
      <c r="AB52" s="4">
        <v>420365.23499999999</v>
      </c>
      <c r="AC52" s="4">
        <v>463507.16499999998</v>
      </c>
      <c r="AD52" s="4">
        <v>354623.40500000032</v>
      </c>
      <c r="AE52" s="4">
        <v>461931.75630000001</v>
      </c>
      <c r="AF52" s="4">
        <v>594375.80000000005</v>
      </c>
      <c r="AG52" s="4">
        <v>662251.69999999995</v>
      </c>
      <c r="AH52" s="78">
        <v>662251.69999999995</v>
      </c>
      <c r="AI52" s="4">
        <v>0</v>
      </c>
      <c r="AJ52" s="4"/>
      <c r="AK52" s="4">
        <v>29312.546730000002</v>
      </c>
      <c r="AL52" s="4">
        <v>43999.504070000003</v>
      </c>
      <c r="AM52" s="4">
        <v>50230.227999999996</v>
      </c>
      <c r="AN52" s="4">
        <v>37889.414000000004</v>
      </c>
      <c r="AO52" s="4">
        <v>42018.004000000001</v>
      </c>
      <c r="AP52" s="4">
        <v>47460.6014</v>
      </c>
      <c r="AQ52" s="4">
        <v>0</v>
      </c>
      <c r="AR52" s="4">
        <v>0</v>
      </c>
      <c r="AS52" s="4">
        <v>0</v>
      </c>
      <c r="AT52" s="4">
        <v>0</v>
      </c>
      <c r="AU52" s="4"/>
      <c r="AV52" s="4">
        <v>1823.22</v>
      </c>
      <c r="AW52" s="4">
        <v>4939.6839999999993</v>
      </c>
      <c r="AX52" s="4">
        <v>6019.24</v>
      </c>
      <c r="AY52" s="4">
        <v>6241.5540000000001</v>
      </c>
      <c r="AZ52" s="4">
        <v>1999.136</v>
      </c>
      <c r="BA52" s="4">
        <v>2000</v>
      </c>
      <c r="BB52" s="4">
        <v>1962</v>
      </c>
      <c r="BC52" s="4">
        <v>1962</v>
      </c>
      <c r="BD52" s="4">
        <v>1962</v>
      </c>
      <c r="BE52" s="3">
        <v>0</v>
      </c>
    </row>
    <row r="53" spans="1:57">
      <c r="A53" s="34" t="s">
        <v>2239</v>
      </c>
      <c r="B53" s="4">
        <v>546240.13959999999</v>
      </c>
      <c r="C53" s="4">
        <v>579136.60242999997</v>
      </c>
      <c r="D53" s="4">
        <v>1031171.4423400001</v>
      </c>
      <c r="E53" s="4">
        <v>609231.86347999994</v>
      </c>
      <c r="F53" s="4">
        <v>606453.18385000003</v>
      </c>
      <c r="G53" s="4">
        <v>1106808.28709</v>
      </c>
      <c r="H53" s="4">
        <v>803498.3</v>
      </c>
      <c r="I53" s="4">
        <v>864141</v>
      </c>
      <c r="J53" s="4">
        <v>1084271.7000000002</v>
      </c>
      <c r="K53" s="4">
        <v>220130.70000000019</v>
      </c>
      <c r="L53" s="4"/>
      <c r="M53" s="4">
        <v>407177.72860000003</v>
      </c>
      <c r="N53" s="4">
        <v>417036.03572000004</v>
      </c>
      <c r="O53" s="4">
        <v>871889.63964000007</v>
      </c>
      <c r="P53" s="4">
        <v>437796.40662999998</v>
      </c>
      <c r="Q53" s="4">
        <v>448421.90601999999</v>
      </c>
      <c r="R53" s="4">
        <v>938056.96403000015</v>
      </c>
      <c r="S53" s="4">
        <v>549029.5</v>
      </c>
      <c r="T53" s="4">
        <v>584154.6</v>
      </c>
      <c r="U53" s="4">
        <v>804285.3</v>
      </c>
      <c r="V53" s="4">
        <v>804285.3</v>
      </c>
      <c r="W53" s="78">
        <v>0</v>
      </c>
      <c r="X53" s="4">
        <v>220130.70000000007</v>
      </c>
      <c r="Y53" s="4"/>
      <c r="Z53" s="4">
        <v>133959.20199999999</v>
      </c>
      <c r="AA53" s="4">
        <v>153295.63370999999</v>
      </c>
      <c r="AB53" s="4">
        <v>155035.72169999999</v>
      </c>
      <c r="AC53" s="4">
        <v>166773.50284999996</v>
      </c>
      <c r="AD53" s="4">
        <v>153342.06783000004</v>
      </c>
      <c r="AE53" s="4">
        <v>163057.31101999999</v>
      </c>
      <c r="AF53" s="4">
        <v>252506.8</v>
      </c>
      <c r="AG53" s="4">
        <v>278024.40000000002</v>
      </c>
      <c r="AH53" s="78">
        <v>278024.40000000002</v>
      </c>
      <c r="AI53" s="4">
        <v>0</v>
      </c>
      <c r="AJ53" s="4"/>
      <c r="AK53" s="4">
        <v>5103.2089999999998</v>
      </c>
      <c r="AL53" s="4">
        <v>8804.9330000000009</v>
      </c>
      <c r="AM53" s="4">
        <v>3964.9869999999996</v>
      </c>
      <c r="AN53" s="4">
        <v>3898.7930000000001</v>
      </c>
      <c r="AO53" s="4">
        <v>3720.4519999999998</v>
      </c>
      <c r="AP53" s="4">
        <v>3694.0120400000001</v>
      </c>
      <c r="AQ53" s="4">
        <v>0</v>
      </c>
      <c r="AR53" s="4">
        <v>0</v>
      </c>
      <c r="AS53" s="4">
        <v>0</v>
      </c>
      <c r="AT53" s="4">
        <v>0</v>
      </c>
      <c r="AU53" s="4"/>
      <c r="AV53" s="4">
        <v>0</v>
      </c>
      <c r="AW53" s="4">
        <v>0</v>
      </c>
      <c r="AX53" s="4">
        <v>281.09399999999999</v>
      </c>
      <c r="AY53" s="4">
        <v>763.16099999999994</v>
      </c>
      <c r="AZ53" s="4">
        <v>968.75800000000004</v>
      </c>
      <c r="BA53" s="4">
        <v>2000</v>
      </c>
      <c r="BB53" s="4">
        <v>1962</v>
      </c>
      <c r="BC53" s="4">
        <v>1962</v>
      </c>
      <c r="BD53" s="4">
        <v>1962</v>
      </c>
      <c r="BE53" s="3">
        <v>0</v>
      </c>
    </row>
    <row r="54" spans="1:57">
      <c r="A54" s="34" t="s">
        <v>2240</v>
      </c>
      <c r="B54" s="4">
        <v>196838.22899999999</v>
      </c>
      <c r="C54" s="4">
        <v>214254.25200000001</v>
      </c>
      <c r="D54" s="4">
        <v>167315.56770999997</v>
      </c>
      <c r="E54" s="4">
        <v>160098.66636999999</v>
      </c>
      <c r="F54" s="4">
        <v>152148.87392000001</v>
      </c>
      <c r="G54" s="4">
        <v>145514.09699999998</v>
      </c>
      <c r="H54" s="4">
        <v>239614.3</v>
      </c>
      <c r="I54" s="4">
        <v>295332.49999999994</v>
      </c>
      <c r="J54" s="4">
        <v>300650.49999999994</v>
      </c>
      <c r="K54" s="4">
        <v>5318</v>
      </c>
      <c r="L54" s="4"/>
      <c r="M54" s="4">
        <v>148810.44099999999</v>
      </c>
      <c r="N54" s="4">
        <v>157465.391</v>
      </c>
      <c r="O54" s="4">
        <v>113354.65570999999</v>
      </c>
      <c r="P54" s="4">
        <v>100160.52082999999</v>
      </c>
      <c r="Q54" s="4">
        <v>105213.66337000001</v>
      </c>
      <c r="R54" s="4">
        <v>98064.917000000001</v>
      </c>
      <c r="S54" s="4">
        <v>119427.9</v>
      </c>
      <c r="T54" s="4">
        <v>170220.3</v>
      </c>
      <c r="U54" s="4">
        <v>175538.3</v>
      </c>
      <c r="V54" s="4">
        <v>175538.3</v>
      </c>
      <c r="W54" s="78">
        <v>0</v>
      </c>
      <c r="X54" s="4">
        <v>5318</v>
      </c>
      <c r="Y54" s="4"/>
      <c r="Z54" s="4">
        <v>45660.487999999998</v>
      </c>
      <c r="AA54" s="4">
        <v>55899.939000000006</v>
      </c>
      <c r="AB54" s="4">
        <v>53044.962</v>
      </c>
      <c r="AC54" s="4">
        <v>59815.645539999998</v>
      </c>
      <c r="AD54" s="4">
        <v>46465.210549999996</v>
      </c>
      <c r="AE54" s="4">
        <v>46972.78</v>
      </c>
      <c r="AF54" s="4">
        <v>119719.1</v>
      </c>
      <c r="AG54" s="4">
        <v>124644.9</v>
      </c>
      <c r="AH54" s="78">
        <v>124644.9</v>
      </c>
      <c r="AI54" s="4">
        <v>0</v>
      </c>
      <c r="AJ54" s="4"/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/>
      <c r="AV54" s="4">
        <v>2367.3000000000002</v>
      </c>
      <c r="AW54" s="4">
        <v>888.92200000000003</v>
      </c>
      <c r="AX54" s="4">
        <v>915.95</v>
      </c>
      <c r="AY54" s="4">
        <v>122.5</v>
      </c>
      <c r="AZ54" s="4">
        <v>470</v>
      </c>
      <c r="BA54" s="4">
        <v>476.4</v>
      </c>
      <c r="BB54" s="4">
        <v>467.3</v>
      </c>
      <c r="BC54" s="4">
        <v>467.3</v>
      </c>
      <c r="BD54" s="4">
        <v>467.3</v>
      </c>
      <c r="BE54" s="3">
        <v>0</v>
      </c>
    </row>
    <row r="55" spans="1:57">
      <c r="A55" s="34" t="s">
        <v>2241</v>
      </c>
      <c r="B55" s="4">
        <v>9794855.2808299996</v>
      </c>
      <c r="C55" s="4">
        <v>9882317.0350600015</v>
      </c>
      <c r="D55" s="4">
        <v>12831210.944709999</v>
      </c>
      <c r="E55" s="4">
        <v>13971676.294200003</v>
      </c>
      <c r="F55" s="4">
        <v>19425646.966989998</v>
      </c>
      <c r="G55" s="4">
        <v>24279059.625639997</v>
      </c>
      <c r="H55" s="4">
        <v>43222667.600000001</v>
      </c>
      <c r="I55" s="4">
        <v>63183897.300000004</v>
      </c>
      <c r="J55" s="4">
        <v>60581762.899999991</v>
      </c>
      <c r="K55" s="4">
        <v>-2602134.4000000134</v>
      </c>
      <c r="L55" s="4"/>
      <c r="M55" s="4">
        <v>7368543.4863200001</v>
      </c>
      <c r="N55" s="4">
        <v>6457004.7496199999</v>
      </c>
      <c r="O55" s="4">
        <v>9952284.0594100002</v>
      </c>
      <c r="P55" s="4">
        <v>10221819.441830002</v>
      </c>
      <c r="Q55" s="4">
        <v>9942350.5516799986</v>
      </c>
      <c r="R55" s="4">
        <v>20177978.588609997</v>
      </c>
      <c r="S55" s="4">
        <v>38499120.700000003</v>
      </c>
      <c r="T55" s="4">
        <v>57907292.800000004</v>
      </c>
      <c r="U55" s="4">
        <v>55805158.399999991</v>
      </c>
      <c r="V55" s="4">
        <v>55805158.399999991</v>
      </c>
      <c r="W55" s="78">
        <v>0</v>
      </c>
      <c r="X55" s="4">
        <v>-2102134.4000000134</v>
      </c>
      <c r="Y55" s="4"/>
      <c r="Z55" s="4">
        <v>1591120.06941</v>
      </c>
      <c r="AA55" s="4">
        <v>2199371.1659599999</v>
      </c>
      <c r="AB55" s="4">
        <v>2224572.7115099905</v>
      </c>
      <c r="AC55" s="4">
        <v>2024173.3493600001</v>
      </c>
      <c r="AD55" s="4">
        <v>2214845.8810000001</v>
      </c>
      <c r="AE55" s="4">
        <v>1907019.9275799999</v>
      </c>
      <c r="AF55" s="4">
        <v>2169513.4</v>
      </c>
      <c r="AG55" s="4">
        <v>2722571</v>
      </c>
      <c r="AH55" s="78">
        <v>2722571</v>
      </c>
      <c r="AI55" s="4">
        <v>0</v>
      </c>
      <c r="AJ55" s="4"/>
      <c r="AK55" s="4">
        <v>431095.15710000001</v>
      </c>
      <c r="AL55" s="4">
        <v>527394.26448000001</v>
      </c>
      <c r="AM55" s="4">
        <v>525089.17579000001</v>
      </c>
      <c r="AN55" s="4">
        <v>517399.19999999995</v>
      </c>
      <c r="AO55" s="4">
        <v>511912.49565</v>
      </c>
      <c r="AP55" s="4">
        <v>511221.10944999999</v>
      </c>
      <c r="AQ55" s="4">
        <v>0</v>
      </c>
      <c r="AR55" s="4">
        <v>0</v>
      </c>
      <c r="AS55" s="4">
        <v>0</v>
      </c>
      <c r="AT55" s="4">
        <v>0</v>
      </c>
      <c r="AU55" s="4"/>
      <c r="AV55" s="4">
        <v>404096.56800000003</v>
      </c>
      <c r="AW55" s="4">
        <v>698546.8550000001</v>
      </c>
      <c r="AX55" s="4">
        <v>129264.99799999999</v>
      </c>
      <c r="AY55" s="4">
        <v>1208284.3030099999</v>
      </c>
      <c r="AZ55" s="4">
        <v>6756538.0386600001</v>
      </c>
      <c r="BA55" s="4">
        <v>1682840</v>
      </c>
      <c r="BB55" s="4">
        <v>2554033.5</v>
      </c>
      <c r="BC55" s="4">
        <v>2554033.5</v>
      </c>
      <c r="BD55" s="4">
        <v>2054033.5</v>
      </c>
      <c r="BE55" s="3">
        <v>-500000</v>
      </c>
    </row>
    <row r="56" spans="1:57">
      <c r="A56" s="34" t="s">
        <v>2242</v>
      </c>
      <c r="B56" s="4">
        <v>1020079.6435899999</v>
      </c>
      <c r="C56" s="4">
        <v>1288482.5244900002</v>
      </c>
      <c r="D56" s="4">
        <v>1576575.06571</v>
      </c>
      <c r="E56" s="4">
        <v>1687784.98746</v>
      </c>
      <c r="F56" s="4">
        <v>2217374.8039299999</v>
      </c>
      <c r="G56" s="4">
        <v>3375538.2294199998</v>
      </c>
      <c r="H56" s="4">
        <v>7085513.9000000004</v>
      </c>
      <c r="I56" s="4">
        <v>5977415.0999999996</v>
      </c>
      <c r="J56" s="4">
        <v>6512602.5999999996</v>
      </c>
      <c r="K56" s="4">
        <v>535187.5</v>
      </c>
      <c r="L56" s="4"/>
      <c r="M56" s="4">
        <v>889822.22728999995</v>
      </c>
      <c r="N56" s="4">
        <v>1048297.87759</v>
      </c>
      <c r="O56" s="4">
        <v>1123410.6892300001</v>
      </c>
      <c r="P56" s="4">
        <v>1005656.78646</v>
      </c>
      <c r="Q56" s="4">
        <v>1075722.6599299998</v>
      </c>
      <c r="R56" s="4">
        <v>1828182.5339800001</v>
      </c>
      <c r="S56" s="4">
        <v>5848967.4000000004</v>
      </c>
      <c r="T56" s="4">
        <v>3031343.3</v>
      </c>
      <c r="U56" s="4">
        <v>3566530.8</v>
      </c>
      <c r="V56" s="4">
        <v>3566530.8</v>
      </c>
      <c r="W56" s="78">
        <v>0</v>
      </c>
      <c r="X56" s="4">
        <v>535187.5</v>
      </c>
      <c r="Y56" s="4"/>
      <c r="Z56" s="4">
        <v>121139.53629999999</v>
      </c>
      <c r="AA56" s="4">
        <v>228227.8849</v>
      </c>
      <c r="AB56" s="4">
        <v>444499.87048000004</v>
      </c>
      <c r="AC56" s="4">
        <v>676613.45200000005</v>
      </c>
      <c r="AD56" s="4">
        <v>1134871.6379999993</v>
      </c>
      <c r="AE56" s="4">
        <v>1540273.7334400001</v>
      </c>
      <c r="AF56" s="4">
        <v>1235625.5</v>
      </c>
      <c r="AG56" s="4">
        <v>2945150.8</v>
      </c>
      <c r="AH56" s="78">
        <v>2945150.8</v>
      </c>
      <c r="AI56" s="4">
        <v>0</v>
      </c>
      <c r="AJ56" s="4"/>
      <c r="AK56" s="4">
        <v>9117.8799999999992</v>
      </c>
      <c r="AL56" s="4">
        <v>11956.761999999999</v>
      </c>
      <c r="AM56" s="4">
        <v>8505.0659999999989</v>
      </c>
      <c r="AN56" s="4">
        <v>5427.8090000000002</v>
      </c>
      <c r="AO56" s="4">
        <v>6415.2069999999994</v>
      </c>
      <c r="AP56" s="4">
        <v>6143.1620000000003</v>
      </c>
      <c r="AQ56" s="4">
        <v>0</v>
      </c>
      <c r="AR56" s="4">
        <v>0</v>
      </c>
      <c r="AS56" s="4">
        <v>0</v>
      </c>
      <c r="AT56" s="4">
        <v>0</v>
      </c>
      <c r="AU56" s="4"/>
      <c r="AV56" s="4">
        <v>0</v>
      </c>
      <c r="AW56" s="4">
        <v>0</v>
      </c>
      <c r="AX56" s="4">
        <v>159.44</v>
      </c>
      <c r="AY56" s="4">
        <v>86.94</v>
      </c>
      <c r="AZ56" s="4">
        <v>365.29899999999998</v>
      </c>
      <c r="BA56" s="4">
        <v>938.8</v>
      </c>
      <c r="BB56" s="4">
        <v>921</v>
      </c>
      <c r="BC56" s="4">
        <v>921</v>
      </c>
      <c r="BD56" s="4">
        <v>921</v>
      </c>
      <c r="BE56" s="3">
        <v>0</v>
      </c>
    </row>
    <row r="57" spans="1:57">
      <c r="A57" s="34" t="s">
        <v>2243</v>
      </c>
      <c r="B57" s="4">
        <v>1110323.6117799999</v>
      </c>
      <c r="C57" s="4">
        <v>1596889.7500099998</v>
      </c>
      <c r="D57" s="4">
        <v>1668406.3474700002</v>
      </c>
      <c r="E57" s="4">
        <v>1965612.63158</v>
      </c>
      <c r="F57" s="4">
        <v>2146786.9271400003</v>
      </c>
      <c r="G57" s="4">
        <v>5353892.91029</v>
      </c>
      <c r="H57" s="4">
        <v>5354152</v>
      </c>
      <c r="I57" s="4">
        <v>4484125.8</v>
      </c>
      <c r="J57" s="4">
        <v>4480668.8</v>
      </c>
      <c r="K57" s="4">
        <v>-3457</v>
      </c>
      <c r="L57" s="4"/>
      <c r="M57" s="4">
        <v>706345.43938999996</v>
      </c>
      <c r="N57" s="4">
        <v>1045045.6270100001</v>
      </c>
      <c r="O57" s="4">
        <v>1306918.7934200002</v>
      </c>
      <c r="P57" s="4">
        <v>1659762.46856</v>
      </c>
      <c r="Q57" s="4">
        <v>1803956.6117000005</v>
      </c>
      <c r="R57" s="4">
        <v>2009016.9522599999</v>
      </c>
      <c r="S57" s="4">
        <v>4985029.8</v>
      </c>
      <c r="T57" s="4">
        <v>3795963.8</v>
      </c>
      <c r="U57" s="4">
        <v>3792506.8</v>
      </c>
      <c r="V57" s="4">
        <v>3792506.8</v>
      </c>
      <c r="W57" s="78">
        <v>0</v>
      </c>
      <c r="X57" s="4">
        <v>-3457</v>
      </c>
      <c r="Y57" s="4"/>
      <c r="Z57" s="4">
        <v>214030.31675</v>
      </c>
      <c r="AA57" s="4">
        <v>353947.80300000001</v>
      </c>
      <c r="AB57" s="4">
        <v>149695.70969999998</v>
      </c>
      <c r="AC57" s="4">
        <v>92018.443740000002</v>
      </c>
      <c r="AD57" s="4">
        <v>127262.14044</v>
      </c>
      <c r="AE57" s="4">
        <v>3104635.9588000001</v>
      </c>
      <c r="AF57" s="4">
        <v>52169.5</v>
      </c>
      <c r="AG57" s="4">
        <v>43777</v>
      </c>
      <c r="AH57" s="78">
        <v>43777</v>
      </c>
      <c r="AI57" s="4">
        <v>0</v>
      </c>
      <c r="AJ57" s="4"/>
      <c r="AK57" s="4">
        <v>189759.85563999999</v>
      </c>
      <c r="AL57" s="4">
        <v>197227.22</v>
      </c>
      <c r="AM57" s="4">
        <v>211180.80434999999</v>
      </c>
      <c r="AN57" s="4">
        <v>211810.23927999998</v>
      </c>
      <c r="AO57" s="4">
        <v>215372.67499999999</v>
      </c>
      <c r="AP57" s="4">
        <v>237239.99923000002</v>
      </c>
      <c r="AQ57" s="4">
        <v>313656.5</v>
      </c>
      <c r="AR57" s="4">
        <v>641088.80000000005</v>
      </c>
      <c r="AS57" s="4">
        <v>641088.80000000005</v>
      </c>
      <c r="AT57" s="4">
        <v>0</v>
      </c>
      <c r="AU57" s="4"/>
      <c r="AV57" s="4">
        <v>188</v>
      </c>
      <c r="AW57" s="4">
        <v>669.1</v>
      </c>
      <c r="AX57" s="4">
        <v>611.04000000000008</v>
      </c>
      <c r="AY57" s="4">
        <v>2021.48</v>
      </c>
      <c r="AZ57" s="4">
        <v>195.5</v>
      </c>
      <c r="BA57" s="4">
        <v>3000</v>
      </c>
      <c r="BB57" s="4">
        <v>3296.2</v>
      </c>
      <c r="BC57" s="4">
        <v>3296.2</v>
      </c>
      <c r="BD57" s="4">
        <v>3296.2</v>
      </c>
      <c r="BE57" s="3">
        <v>0</v>
      </c>
    </row>
    <row r="58" spans="1:57">
      <c r="A58" s="34" t="s">
        <v>2244</v>
      </c>
      <c r="B58" s="4">
        <v>6780792.6852200003</v>
      </c>
      <c r="C58" s="4">
        <v>9446671.4408800006</v>
      </c>
      <c r="D58" s="4">
        <v>10347918.967390001</v>
      </c>
      <c r="E58" s="4">
        <v>8817340.2813699991</v>
      </c>
      <c r="F58" s="4">
        <v>4433229.8578499993</v>
      </c>
      <c r="G58" s="4">
        <v>6851900.1455599992</v>
      </c>
      <c r="H58" s="4">
        <v>9763054.1999999993</v>
      </c>
      <c r="I58" s="4">
        <v>10916572</v>
      </c>
      <c r="J58" s="4">
        <v>10725346.1</v>
      </c>
      <c r="K58" s="4">
        <v>-191225.90000000037</v>
      </c>
      <c r="L58" s="4"/>
      <c r="M58" s="4">
        <v>6410686.1052200003</v>
      </c>
      <c r="N58" s="4">
        <v>9018647.4438799992</v>
      </c>
      <c r="O58" s="4">
        <v>9921119.6533899996</v>
      </c>
      <c r="P58" s="4">
        <v>8437441.9903100003</v>
      </c>
      <c r="Q58" s="4">
        <v>4274668.9278499996</v>
      </c>
      <c r="R58" s="4">
        <v>6685669.2655599993</v>
      </c>
      <c r="S58" s="4">
        <v>9564178</v>
      </c>
      <c r="T58" s="4">
        <v>10698708.6</v>
      </c>
      <c r="U58" s="4">
        <v>10507482.699999999</v>
      </c>
      <c r="V58" s="4">
        <v>10507482.699999999</v>
      </c>
      <c r="W58" s="78">
        <v>0</v>
      </c>
      <c r="X58" s="4">
        <v>-191225.90000000037</v>
      </c>
      <c r="Y58" s="4"/>
      <c r="Z58" s="4">
        <v>267793.78000000003</v>
      </c>
      <c r="AA58" s="4">
        <v>279567.49699999997</v>
      </c>
      <c r="AB58" s="4">
        <v>337704.31400000001</v>
      </c>
      <c r="AC58" s="4">
        <v>290848.29106000002</v>
      </c>
      <c r="AD58" s="4">
        <v>98320.930000000022</v>
      </c>
      <c r="AE58" s="4">
        <v>110138.88</v>
      </c>
      <c r="AF58" s="4">
        <v>198876.2</v>
      </c>
      <c r="AG58" s="4">
        <v>217863.4</v>
      </c>
      <c r="AH58" s="78">
        <v>217863.4</v>
      </c>
      <c r="AI58" s="4">
        <v>0</v>
      </c>
      <c r="AJ58" s="4"/>
      <c r="AK58" s="4">
        <v>99000</v>
      </c>
      <c r="AL58" s="4">
        <v>99000</v>
      </c>
      <c r="AM58" s="4">
        <v>89095</v>
      </c>
      <c r="AN58" s="4">
        <v>89050</v>
      </c>
      <c r="AO58" s="4">
        <v>60240</v>
      </c>
      <c r="AP58" s="4">
        <v>56092</v>
      </c>
      <c r="AQ58" s="4">
        <v>0</v>
      </c>
      <c r="AR58" s="4">
        <v>0</v>
      </c>
      <c r="AS58" s="4">
        <v>0</v>
      </c>
      <c r="AT58" s="4">
        <v>0</v>
      </c>
      <c r="AU58" s="4"/>
      <c r="AV58" s="4">
        <v>3312.8</v>
      </c>
      <c r="AW58" s="4">
        <v>49456.5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4">
        <v>0</v>
      </c>
      <c r="BE58" s="3">
        <v>0</v>
      </c>
    </row>
    <row r="59" spans="1:57">
      <c r="A59" s="87" t="s">
        <v>2245</v>
      </c>
      <c r="B59" s="3">
        <v>284169122.84007001</v>
      </c>
      <c r="C59" s="3">
        <v>334695147.44504005</v>
      </c>
      <c r="D59" s="3">
        <v>471854586.57265991</v>
      </c>
      <c r="E59" s="3">
        <v>504543524.72767997</v>
      </c>
      <c r="F59" s="3">
        <v>475135625.78056002</v>
      </c>
      <c r="G59" s="3">
        <v>709066310.34786987</v>
      </c>
      <c r="H59" s="3">
        <v>936155592.30000007</v>
      </c>
      <c r="I59" s="3">
        <v>841867538.60000014</v>
      </c>
      <c r="J59" s="3">
        <v>715080388.99999988</v>
      </c>
      <c r="K59" s="3">
        <v>-126787149.60000026</v>
      </c>
      <c r="L59" s="3"/>
      <c r="M59" s="3">
        <v>173480742.07344002</v>
      </c>
      <c r="N59" s="3">
        <v>196263128.67831999</v>
      </c>
      <c r="O59" s="3">
        <v>286038546.30642992</v>
      </c>
      <c r="P59" s="3">
        <v>257420424.02546999</v>
      </c>
      <c r="Q59" s="3">
        <v>244730370.52345002</v>
      </c>
      <c r="R59" s="3">
        <v>375374086.63639998</v>
      </c>
      <c r="S59" s="3">
        <v>794145867.80000007</v>
      </c>
      <c r="T59" s="3">
        <v>746005526.4000001</v>
      </c>
      <c r="U59" s="3">
        <v>672001199.19999993</v>
      </c>
      <c r="V59" s="3">
        <v>672001199.19999993</v>
      </c>
      <c r="W59" s="3">
        <v>0</v>
      </c>
      <c r="X59" s="3">
        <v>-74004327.200000167</v>
      </c>
      <c r="Y59" s="3"/>
      <c r="Z59" s="3">
        <v>110406526.09763001</v>
      </c>
      <c r="AA59" s="3">
        <v>137965722.97071999</v>
      </c>
      <c r="AB59" s="3">
        <v>185493567.35723001</v>
      </c>
      <c r="AC59" s="3">
        <v>206586672.16321003</v>
      </c>
      <c r="AD59" s="3">
        <v>190044006.73260006</v>
      </c>
      <c r="AE59" s="3">
        <v>293341766.54247004</v>
      </c>
      <c r="AF59" s="3">
        <v>87736207.600000009</v>
      </c>
      <c r="AG59" s="3">
        <v>95151095.299999997</v>
      </c>
      <c r="AH59" s="3">
        <v>42985352.299999997</v>
      </c>
      <c r="AI59" s="3">
        <v>-52165743</v>
      </c>
      <c r="AJ59" s="3"/>
      <c r="AK59" s="3">
        <v>158629.59400000001</v>
      </c>
      <c r="AL59" s="3">
        <v>278123.56199999998</v>
      </c>
      <c r="AM59" s="3">
        <v>99521.863999999987</v>
      </c>
      <c r="AN59" s="3">
        <v>151427.82199999999</v>
      </c>
      <c r="AO59" s="3">
        <v>159707.27651</v>
      </c>
      <c r="AP59" s="3">
        <v>182484.856</v>
      </c>
      <c r="AQ59" s="3">
        <v>0</v>
      </c>
      <c r="AR59" s="3">
        <v>0</v>
      </c>
      <c r="AS59" s="3">
        <v>0</v>
      </c>
      <c r="AT59" s="3">
        <v>0</v>
      </c>
      <c r="AU59" s="3"/>
      <c r="AV59" s="3">
        <v>123225.075</v>
      </c>
      <c r="AW59" s="3">
        <v>188172.234</v>
      </c>
      <c r="AX59" s="3">
        <v>222951.04499999998</v>
      </c>
      <c r="AY59" s="3">
        <v>40385000.717</v>
      </c>
      <c r="AZ59" s="3">
        <v>40201541.248000003</v>
      </c>
      <c r="BA59" s="3">
        <v>40167972.313000001</v>
      </c>
      <c r="BB59" s="3">
        <v>54273516.899999999</v>
      </c>
      <c r="BC59" s="3">
        <v>710916.9</v>
      </c>
      <c r="BD59" s="3">
        <v>93837.500000000029</v>
      </c>
      <c r="BE59" s="3">
        <v>-617079.4</v>
      </c>
    </row>
    <row r="60" spans="1:57">
      <c r="A60" s="34" t="s">
        <v>2246</v>
      </c>
      <c r="B60" s="4">
        <v>248747546.19211999</v>
      </c>
      <c r="C60" s="4">
        <v>296179469.42204005</v>
      </c>
      <c r="D60" s="4">
        <v>437280580.44601989</v>
      </c>
      <c r="E60" s="4">
        <v>469304338.29307997</v>
      </c>
      <c r="F60" s="4">
        <v>450511524.84281999</v>
      </c>
      <c r="G60" s="4">
        <v>673556836.22542989</v>
      </c>
      <c r="H60" s="4">
        <v>904053844.80000007</v>
      </c>
      <c r="I60" s="4">
        <v>810021069.9000001</v>
      </c>
      <c r="J60" s="4">
        <v>689987318.29999983</v>
      </c>
      <c r="K60" s="4">
        <v>-120033751.60000026</v>
      </c>
      <c r="L60" s="4"/>
      <c r="M60" s="4">
        <v>148281099.49004</v>
      </c>
      <c r="N60" s="4">
        <v>172055851.4131</v>
      </c>
      <c r="O60" s="4">
        <v>265192553.09269992</v>
      </c>
      <c r="P60" s="4">
        <v>235445395.78562</v>
      </c>
      <c r="Q60" s="4">
        <v>224362631.39052004</v>
      </c>
      <c r="R60" s="4">
        <v>346029043.38384986</v>
      </c>
      <c r="S60" s="4">
        <v>765064625.10000002</v>
      </c>
      <c r="T60" s="4">
        <v>718383100.20000005</v>
      </c>
      <c r="U60" s="4">
        <v>649020152.49999988</v>
      </c>
      <c r="V60" s="4">
        <v>649020152.49999988</v>
      </c>
      <c r="W60" s="78">
        <v>0</v>
      </c>
      <c r="X60" s="4">
        <v>-69362947.700000167</v>
      </c>
      <c r="Y60" s="4"/>
      <c r="Z60" s="4">
        <v>100352626.62708001</v>
      </c>
      <c r="AA60" s="4">
        <v>123944849.45093998</v>
      </c>
      <c r="AB60" s="4">
        <v>171909006.45332</v>
      </c>
      <c r="AC60" s="4">
        <v>193513204.74046001</v>
      </c>
      <c r="AD60" s="4">
        <v>185980273.20430005</v>
      </c>
      <c r="AE60" s="4">
        <v>287417403.94158012</v>
      </c>
      <c r="AF60" s="4">
        <v>84780120.200000003</v>
      </c>
      <c r="AG60" s="4">
        <v>90991470.200000003</v>
      </c>
      <c r="AH60" s="78">
        <v>40905536.899999999</v>
      </c>
      <c r="AI60" s="4">
        <v>-50085933.300000004</v>
      </c>
      <c r="AJ60" s="4"/>
      <c r="AK60" s="4">
        <v>0</v>
      </c>
      <c r="AL60" s="4">
        <v>0</v>
      </c>
      <c r="AM60" s="4">
        <v>0</v>
      </c>
      <c r="AN60" s="4">
        <v>0</v>
      </c>
      <c r="AO60" s="4">
        <v>12120.5</v>
      </c>
      <c r="AP60" s="4">
        <v>1368</v>
      </c>
      <c r="AQ60" s="4">
        <v>0</v>
      </c>
      <c r="AR60" s="4">
        <v>0</v>
      </c>
      <c r="AS60" s="4">
        <v>0</v>
      </c>
      <c r="AT60" s="4">
        <v>0</v>
      </c>
      <c r="AU60" s="4"/>
      <c r="AV60" s="4">
        <v>113820.075</v>
      </c>
      <c r="AW60" s="4">
        <v>178768.55800000002</v>
      </c>
      <c r="AX60" s="4">
        <v>179020.90000000002</v>
      </c>
      <c r="AY60" s="4">
        <v>40345737.766999997</v>
      </c>
      <c r="AZ60" s="4">
        <v>40156499.748000003</v>
      </c>
      <c r="BA60" s="4">
        <v>40109020.900000006</v>
      </c>
      <c r="BB60" s="4">
        <v>54209099.5</v>
      </c>
      <c r="BC60" s="4">
        <v>646499.5</v>
      </c>
      <c r="BD60" s="4">
        <v>61628.900000000023</v>
      </c>
      <c r="BE60" s="3">
        <v>-584870.6</v>
      </c>
    </row>
    <row r="61" spans="1:57">
      <c r="A61" s="34" t="s">
        <v>2247</v>
      </c>
      <c r="B61" s="4">
        <v>35421576.647949994</v>
      </c>
      <c r="C61" s="4">
        <v>38515678.023000002</v>
      </c>
      <c r="D61" s="4">
        <v>34574006.126639999</v>
      </c>
      <c r="E61" s="4">
        <v>35239186.434599996</v>
      </c>
      <c r="F61" s="4">
        <v>24624100.937740002</v>
      </c>
      <c r="G61" s="4">
        <v>35509474.122439995</v>
      </c>
      <c r="H61" s="4">
        <v>32101747.499999996</v>
      </c>
      <c r="I61" s="4">
        <v>31846468.699999999</v>
      </c>
      <c r="J61" s="4">
        <v>25093070.699999996</v>
      </c>
      <c r="K61" s="4">
        <v>-6753398.0000000037</v>
      </c>
      <c r="L61" s="4"/>
      <c r="M61" s="4">
        <v>25199642.5834</v>
      </c>
      <c r="N61" s="4">
        <v>24207277.265220001</v>
      </c>
      <c r="O61" s="4">
        <v>20845993.21373</v>
      </c>
      <c r="P61" s="4">
        <v>21975028.23985</v>
      </c>
      <c r="Q61" s="4">
        <v>20367739.132929999</v>
      </c>
      <c r="R61" s="4">
        <v>29345043.252549995</v>
      </c>
      <c r="S61" s="4">
        <v>29081242.699999999</v>
      </c>
      <c r="T61" s="4">
        <v>27622426.199999999</v>
      </c>
      <c r="U61" s="4">
        <v>22981046.699999996</v>
      </c>
      <c r="V61" s="4">
        <v>22981046.699999996</v>
      </c>
      <c r="W61" s="78">
        <v>0</v>
      </c>
      <c r="X61" s="4">
        <v>-4641379.5000000037</v>
      </c>
      <c r="Y61" s="4"/>
      <c r="Z61" s="4">
        <v>10053899.470549999</v>
      </c>
      <c r="AA61" s="4">
        <v>14020873.519779999</v>
      </c>
      <c r="AB61" s="4">
        <v>13584560.90391</v>
      </c>
      <c r="AC61" s="4">
        <v>13073467.42275</v>
      </c>
      <c r="AD61" s="4">
        <v>4063733.5282999976</v>
      </c>
      <c r="AE61" s="4">
        <v>5924362.6008900004</v>
      </c>
      <c r="AF61" s="4">
        <v>2956087.4</v>
      </c>
      <c r="AG61" s="4">
        <v>4159625.1</v>
      </c>
      <c r="AH61" s="78">
        <v>2079815.4000000001</v>
      </c>
      <c r="AI61" s="4">
        <v>-2079809.7</v>
      </c>
      <c r="AJ61" s="4"/>
      <c r="AK61" s="4">
        <v>158629.59400000001</v>
      </c>
      <c r="AL61" s="4">
        <v>278123.56199999998</v>
      </c>
      <c r="AM61" s="4">
        <v>99521.863999999987</v>
      </c>
      <c r="AN61" s="4">
        <v>151427.82199999999</v>
      </c>
      <c r="AO61" s="4">
        <v>147586.77651</v>
      </c>
      <c r="AP61" s="4">
        <v>181116.856</v>
      </c>
      <c r="AQ61" s="4">
        <v>0</v>
      </c>
      <c r="AR61" s="4">
        <v>0</v>
      </c>
      <c r="AS61" s="4">
        <v>0</v>
      </c>
      <c r="AT61" s="4">
        <v>0</v>
      </c>
      <c r="AU61" s="4"/>
      <c r="AV61" s="4">
        <v>9405</v>
      </c>
      <c r="AW61" s="4">
        <v>9403.6760000000013</v>
      </c>
      <c r="AX61" s="4">
        <v>43930.145000000004</v>
      </c>
      <c r="AY61" s="4">
        <v>39262.949999999997</v>
      </c>
      <c r="AZ61" s="4">
        <v>45041.5</v>
      </c>
      <c r="BA61" s="4">
        <v>58951.413</v>
      </c>
      <c r="BB61" s="4">
        <v>64417.4</v>
      </c>
      <c r="BC61" s="4">
        <v>64417.4</v>
      </c>
      <c r="BD61" s="4">
        <v>32208.600000000002</v>
      </c>
      <c r="BE61" s="3">
        <v>-32208.799999999999</v>
      </c>
    </row>
    <row r="62" spans="1:57">
      <c r="A62" s="87" t="s">
        <v>2248</v>
      </c>
      <c r="B62" s="3">
        <v>1046419829.69427</v>
      </c>
      <c r="C62" s="3">
        <v>860980817.18205011</v>
      </c>
      <c r="D62" s="3">
        <v>939200629.0357101</v>
      </c>
      <c r="E62" s="3">
        <v>835652181.76320004</v>
      </c>
      <c r="F62" s="3">
        <v>797778081.85418999</v>
      </c>
      <c r="G62" s="3">
        <v>1149991404.1268001</v>
      </c>
      <c r="H62" s="3">
        <v>1173620160</v>
      </c>
      <c r="I62" s="3">
        <v>1297070700</v>
      </c>
      <c r="J62" s="3">
        <v>1292936468.2</v>
      </c>
      <c r="K62" s="3">
        <v>-4134231.7999999523</v>
      </c>
      <c r="L62" s="3"/>
      <c r="M62" s="3">
        <v>1046419829.69427</v>
      </c>
      <c r="N62" s="3">
        <v>860980817.18205011</v>
      </c>
      <c r="O62" s="3">
        <v>932819892.63571</v>
      </c>
      <c r="P62" s="3">
        <v>829631086.26320004</v>
      </c>
      <c r="Q62" s="3">
        <v>807981603.20183992</v>
      </c>
      <c r="R62" s="3">
        <v>1092614176.6164999</v>
      </c>
      <c r="S62" s="3">
        <v>1173620160</v>
      </c>
      <c r="T62" s="3">
        <v>1297070700</v>
      </c>
      <c r="U62" s="3">
        <v>1292936468.2</v>
      </c>
      <c r="V62" s="3">
        <v>1292936468.2</v>
      </c>
      <c r="W62" s="3">
        <v>0</v>
      </c>
      <c r="X62" s="3">
        <v>-4134231.7999999523</v>
      </c>
      <c r="Y62" s="3"/>
      <c r="Z62" s="3">
        <v>0</v>
      </c>
      <c r="AA62" s="3">
        <v>0</v>
      </c>
      <c r="AB62" s="3">
        <v>6380736.3999999994</v>
      </c>
      <c r="AC62" s="3">
        <v>6021095.5</v>
      </c>
      <c r="AD62" s="3">
        <v>24796478.652350001</v>
      </c>
      <c r="AE62" s="3">
        <v>57377227.510300003</v>
      </c>
      <c r="AF62" s="3">
        <v>31171266.5</v>
      </c>
      <c r="AG62" s="3">
        <v>28236180.800000001</v>
      </c>
      <c r="AH62" s="3">
        <v>28236180.800000001</v>
      </c>
      <c r="AI62" s="3">
        <v>0</v>
      </c>
      <c r="AJ62" s="3"/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/>
      <c r="AV62" s="3">
        <v>0</v>
      </c>
      <c r="AW62" s="3">
        <v>0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</row>
    <row r="63" spans="1:57">
      <c r="A63" s="87" t="s">
        <v>2249</v>
      </c>
      <c r="B63" s="3">
        <v>692238173.60899997</v>
      </c>
      <c r="C63" s="3">
        <v>675227619.78528011</v>
      </c>
      <c r="D63" s="3">
        <v>775752425.38689005</v>
      </c>
      <c r="E63" s="3">
        <v>680982375.86427999</v>
      </c>
      <c r="F63" s="3">
        <v>693640401.63512003</v>
      </c>
      <c r="G63" s="3">
        <v>1054460486.9863601</v>
      </c>
      <c r="H63" s="3">
        <v>1083428230</v>
      </c>
      <c r="I63" s="3">
        <v>1251898346.9000001</v>
      </c>
      <c r="J63" s="3">
        <v>1247764115.1000001</v>
      </c>
      <c r="K63" s="3">
        <v>-4134231.7999999523</v>
      </c>
      <c r="L63" s="3"/>
      <c r="M63" s="3">
        <v>692238173.60899997</v>
      </c>
      <c r="N63" s="3">
        <v>675227619.78528011</v>
      </c>
      <c r="O63" s="3">
        <v>775752425.38689005</v>
      </c>
      <c r="P63" s="3">
        <v>680982375.86427999</v>
      </c>
      <c r="Q63" s="3">
        <v>693640401.63512003</v>
      </c>
      <c r="R63" s="3">
        <v>1012934927.9863602</v>
      </c>
      <c r="S63" s="3">
        <v>1083428230</v>
      </c>
      <c r="T63" s="3">
        <v>1251898346.9000001</v>
      </c>
      <c r="U63" s="3">
        <v>1247764115.1000001</v>
      </c>
      <c r="V63" s="3">
        <v>1247764115.1000001</v>
      </c>
      <c r="W63" s="3">
        <v>0</v>
      </c>
      <c r="X63" s="3">
        <v>-4134231.7999999523</v>
      </c>
      <c r="Y63" s="3"/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41525559</v>
      </c>
      <c r="AF63" s="3">
        <v>0</v>
      </c>
      <c r="AG63" s="3">
        <v>0</v>
      </c>
      <c r="AH63" s="3">
        <v>0</v>
      </c>
      <c r="AI63" s="3">
        <v>0</v>
      </c>
      <c r="AJ63" s="3"/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/>
      <c r="AV63" s="3">
        <v>0</v>
      </c>
      <c r="AW63" s="3">
        <v>0</v>
      </c>
      <c r="AX63" s="3">
        <v>0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</row>
    <row r="64" spans="1:57">
      <c r="A64" s="34" t="s">
        <v>2250</v>
      </c>
      <c r="B64" s="4">
        <v>692238173.60899997</v>
      </c>
      <c r="C64" s="4">
        <v>675227619.78528011</v>
      </c>
      <c r="D64" s="4">
        <v>775752425.38689005</v>
      </c>
      <c r="E64" s="4">
        <v>680982375.86427999</v>
      </c>
      <c r="F64" s="4">
        <v>693640401.63512003</v>
      </c>
      <c r="G64" s="4">
        <v>1054460486.9863601</v>
      </c>
      <c r="H64" s="4">
        <v>1083428230</v>
      </c>
      <c r="I64" s="4">
        <v>1251898346.9000001</v>
      </c>
      <c r="J64" s="4">
        <v>1247764115.1000001</v>
      </c>
      <c r="K64" s="4">
        <v>-4134231.7999999523</v>
      </c>
      <c r="L64" s="4"/>
      <c r="M64" s="4">
        <v>692238173.60899997</v>
      </c>
      <c r="N64" s="4">
        <v>675227619.78528011</v>
      </c>
      <c r="O64" s="4">
        <v>775752425.38689005</v>
      </c>
      <c r="P64" s="4">
        <v>680982375.86427999</v>
      </c>
      <c r="Q64" s="4">
        <v>693640401.63512003</v>
      </c>
      <c r="R64" s="4">
        <v>1012934927.9863602</v>
      </c>
      <c r="S64" s="4">
        <v>1083428230</v>
      </c>
      <c r="T64" s="4">
        <v>1251898346.9000001</v>
      </c>
      <c r="U64" s="4">
        <v>1247764115.1000001</v>
      </c>
      <c r="V64" s="4">
        <v>1247764115.1000001</v>
      </c>
      <c r="W64" s="78">
        <v>0</v>
      </c>
      <c r="X64" s="4">
        <v>-4134231.7999999523</v>
      </c>
      <c r="Y64" s="4"/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41525559</v>
      </c>
      <c r="AF64" s="4">
        <v>0</v>
      </c>
      <c r="AG64" s="4">
        <v>0</v>
      </c>
      <c r="AH64" s="78">
        <v>0</v>
      </c>
      <c r="AI64" s="4">
        <v>0</v>
      </c>
      <c r="AJ64" s="4"/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/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3">
        <v>0</v>
      </c>
    </row>
    <row r="65" spans="1:57">
      <c r="A65" s="87" t="s">
        <v>2251</v>
      </c>
      <c r="B65" s="3">
        <v>354181656.08527005</v>
      </c>
      <c r="C65" s="3">
        <v>185753197.39677</v>
      </c>
      <c r="D65" s="3">
        <v>163448203.64881998</v>
      </c>
      <c r="E65" s="3">
        <v>154669805.89892003</v>
      </c>
      <c r="F65" s="3">
        <v>104137680.21907</v>
      </c>
      <c r="G65" s="3">
        <v>95530917.140440017</v>
      </c>
      <c r="H65" s="3">
        <v>90191930</v>
      </c>
      <c r="I65" s="3">
        <v>45172353.100000009</v>
      </c>
      <c r="J65" s="3">
        <v>45172353.100000009</v>
      </c>
      <c r="K65" s="3">
        <v>0</v>
      </c>
      <c r="L65" s="3"/>
      <c r="M65" s="3">
        <v>354181656.08527005</v>
      </c>
      <c r="N65" s="3">
        <v>185753197.39677</v>
      </c>
      <c r="O65" s="3">
        <v>157067467.24882001</v>
      </c>
      <c r="P65" s="3">
        <v>148648710.39892003</v>
      </c>
      <c r="Q65" s="3">
        <v>114341201.56672001</v>
      </c>
      <c r="R65" s="3">
        <v>79679248.630140007</v>
      </c>
      <c r="S65" s="3">
        <v>90191930</v>
      </c>
      <c r="T65" s="3">
        <v>45172353.100000001</v>
      </c>
      <c r="U65" s="3">
        <v>45172353.100000001</v>
      </c>
      <c r="V65" s="3">
        <v>45172353.100000001</v>
      </c>
      <c r="W65" s="3">
        <v>0</v>
      </c>
      <c r="X65" s="3">
        <v>0</v>
      </c>
      <c r="Y65" s="3"/>
      <c r="Z65" s="3">
        <v>0</v>
      </c>
      <c r="AA65" s="3">
        <v>0</v>
      </c>
      <c r="AB65" s="3">
        <v>6380736.3999999994</v>
      </c>
      <c r="AC65" s="3">
        <v>6021095.5</v>
      </c>
      <c r="AD65" s="3">
        <v>24796478.652350001</v>
      </c>
      <c r="AE65" s="3">
        <v>15851668.510299999</v>
      </c>
      <c r="AF65" s="3">
        <v>31171266.5</v>
      </c>
      <c r="AG65" s="3">
        <v>28236180.800000001</v>
      </c>
      <c r="AH65" s="3">
        <v>28236180.800000001</v>
      </c>
      <c r="AI65" s="3">
        <v>0</v>
      </c>
      <c r="AJ65" s="3"/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  <c r="AU65" s="3"/>
      <c r="AV65" s="3">
        <v>0</v>
      </c>
      <c r="AW65" s="3">
        <v>0</v>
      </c>
      <c r="AX65" s="3">
        <v>0</v>
      </c>
      <c r="AY65" s="3">
        <v>0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  <c r="BE65" s="3">
        <v>0</v>
      </c>
    </row>
    <row r="66" spans="1:57">
      <c r="A66" s="34" t="s">
        <v>2252</v>
      </c>
      <c r="B66" s="4">
        <v>354181656.08527005</v>
      </c>
      <c r="C66" s="4">
        <v>185753197.39677</v>
      </c>
      <c r="D66" s="4">
        <v>163448203.64881998</v>
      </c>
      <c r="E66" s="4">
        <v>154669805.89892003</v>
      </c>
      <c r="F66" s="4">
        <v>104137680.21907</v>
      </c>
      <c r="G66" s="4">
        <v>95530917.140440017</v>
      </c>
      <c r="H66" s="4">
        <v>90191930</v>
      </c>
      <c r="I66" s="4">
        <v>45172353.100000009</v>
      </c>
      <c r="J66" s="4">
        <v>45172353.100000009</v>
      </c>
      <c r="K66" s="4">
        <v>0</v>
      </c>
      <c r="L66" s="4"/>
      <c r="M66" s="4">
        <v>354181656.08527005</v>
      </c>
      <c r="N66" s="4">
        <v>185753197.39677</v>
      </c>
      <c r="O66" s="4">
        <v>157067467.24882001</v>
      </c>
      <c r="P66" s="4">
        <v>148648710.39892003</v>
      </c>
      <c r="Q66" s="4">
        <v>114341201.56672001</v>
      </c>
      <c r="R66" s="4">
        <v>79679248.630140007</v>
      </c>
      <c r="S66" s="4">
        <v>90191930</v>
      </c>
      <c r="T66" s="4">
        <v>45172353.100000001</v>
      </c>
      <c r="U66" s="4">
        <v>45172353.100000001</v>
      </c>
      <c r="V66" s="4">
        <v>45172353.100000001</v>
      </c>
      <c r="W66" s="78">
        <v>0</v>
      </c>
      <c r="X66" s="4">
        <v>0</v>
      </c>
      <c r="Y66" s="4"/>
      <c r="Z66" s="4">
        <v>0</v>
      </c>
      <c r="AA66" s="4">
        <v>0</v>
      </c>
      <c r="AB66" s="4">
        <v>6380736.3999999994</v>
      </c>
      <c r="AC66" s="4">
        <v>6021095.5</v>
      </c>
      <c r="AD66" s="4">
        <v>24796478.652350001</v>
      </c>
      <c r="AE66" s="4">
        <v>15851668.510299999</v>
      </c>
      <c r="AF66" s="4">
        <v>31171266.5</v>
      </c>
      <c r="AG66" s="4">
        <v>28236180.800000001</v>
      </c>
      <c r="AH66" s="78">
        <v>28236180.800000001</v>
      </c>
      <c r="AI66" s="4">
        <v>0</v>
      </c>
      <c r="AJ66" s="4"/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/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  <c r="BD66" s="4">
        <v>0</v>
      </c>
      <c r="BE66" s="3">
        <v>0</v>
      </c>
    </row>
    <row r="67" spans="1:57">
      <c r="A67" s="87" t="s">
        <v>2253</v>
      </c>
      <c r="B67" s="3">
        <v>230028702.90647998</v>
      </c>
      <c r="C67" s="3">
        <v>298900808.61846006</v>
      </c>
      <c r="D67" s="3">
        <v>375070747.41755003</v>
      </c>
      <c r="E67" s="3">
        <v>453698164.95151997</v>
      </c>
      <c r="F67" s="3">
        <v>537068183.51876998</v>
      </c>
      <c r="G67" s="3">
        <v>579683155.5724901</v>
      </c>
      <c r="H67" s="3">
        <v>904328781.4000001</v>
      </c>
      <c r="I67" s="3">
        <v>945090956.60000002</v>
      </c>
      <c r="J67" s="3">
        <v>864331547.79999995</v>
      </c>
      <c r="K67" s="3">
        <v>-80759408.800000072</v>
      </c>
      <c r="L67" s="3"/>
      <c r="M67" s="3">
        <v>698745023.64308</v>
      </c>
      <c r="N67" s="3">
        <v>705770013.0533402</v>
      </c>
      <c r="O67" s="3">
        <v>564733441.63072991</v>
      </c>
      <c r="P67" s="3">
        <v>810854974.33571994</v>
      </c>
      <c r="Q67" s="3">
        <v>1140498108.0940602</v>
      </c>
      <c r="R67" s="3">
        <v>1033104388.42503</v>
      </c>
      <c r="S67" s="3">
        <v>1841577925.7</v>
      </c>
      <c r="T67" s="3">
        <v>2102144341.9000001</v>
      </c>
      <c r="U67" s="3">
        <v>2065701908.4000001</v>
      </c>
      <c r="V67" s="3">
        <v>2065701908.4000001</v>
      </c>
      <c r="W67" s="3">
        <v>0</v>
      </c>
      <c r="X67" s="3">
        <v>-36442433.5</v>
      </c>
      <c r="Y67" s="3"/>
      <c r="Z67" s="3">
        <v>103322053.90777999</v>
      </c>
      <c r="AA67" s="3">
        <v>158074364.33502999</v>
      </c>
      <c r="AB67" s="3">
        <v>168646270.65881902</v>
      </c>
      <c r="AC67" s="3">
        <v>175529413.36980003</v>
      </c>
      <c r="AD67" s="3">
        <v>172045842.50271004</v>
      </c>
      <c r="AE67" s="3">
        <v>220954390.99838004</v>
      </c>
      <c r="AF67" s="3">
        <v>237724823.5</v>
      </c>
      <c r="AG67" s="3">
        <v>295446498.19999999</v>
      </c>
      <c r="AH67" s="3">
        <v>251129522.89999998</v>
      </c>
      <c r="AI67" s="3">
        <v>-44316975.300000012</v>
      </c>
      <c r="AJ67" s="3"/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/>
      <c r="AV67" s="3">
        <v>37779297.355620004</v>
      </c>
      <c r="AW67" s="3">
        <v>40549224.530089997</v>
      </c>
      <c r="AX67" s="3">
        <v>41108635.127999999</v>
      </c>
      <c r="AY67" s="3">
        <v>61166336.245999999</v>
      </c>
      <c r="AZ67" s="3">
        <v>67299941.397</v>
      </c>
      <c r="BA67" s="3">
        <v>89976040.812999994</v>
      </c>
      <c r="BB67" s="3">
        <v>0</v>
      </c>
      <c r="BC67" s="3">
        <v>0</v>
      </c>
      <c r="BD67" s="3">
        <v>0</v>
      </c>
      <c r="BE67" s="3">
        <v>0</v>
      </c>
    </row>
    <row r="68" spans="1:57">
      <c r="A68" s="87" t="s">
        <v>2254</v>
      </c>
      <c r="B68" s="3">
        <v>29591060.004000001</v>
      </c>
      <c r="C68" s="3">
        <v>73520245.915430069</v>
      </c>
      <c r="D68" s="3">
        <v>106167431.84627004</v>
      </c>
      <c r="E68" s="3">
        <v>65415427.108809933</v>
      </c>
      <c r="F68" s="3">
        <v>115420455.8450001</v>
      </c>
      <c r="G68" s="3">
        <v>152230209.10288998</v>
      </c>
      <c r="H68" s="3">
        <v>275051828.20000005</v>
      </c>
      <c r="I68" s="3">
        <v>87947091</v>
      </c>
      <c r="J68" s="3">
        <v>87335848.299999952</v>
      </c>
      <c r="K68" s="3">
        <v>-611242.70000004768</v>
      </c>
      <c r="L68" s="3"/>
      <c r="M68" s="3">
        <v>636175686.5</v>
      </c>
      <c r="N68" s="3">
        <v>644620844.11143017</v>
      </c>
      <c r="O68" s="3">
        <v>476996297.04327005</v>
      </c>
      <c r="P68" s="3">
        <v>637309203.85793996</v>
      </c>
      <c r="Q68" s="3">
        <v>925358507.375</v>
      </c>
      <c r="R68" s="3">
        <v>865207025.39071012</v>
      </c>
      <c r="S68" s="3">
        <v>1432657880.4000001</v>
      </c>
      <c r="T68" s="3">
        <v>1538766039.2</v>
      </c>
      <c r="U68" s="3">
        <v>1538406937.2</v>
      </c>
      <c r="V68" s="3">
        <v>1538406937.2</v>
      </c>
      <c r="W68" s="3">
        <v>0</v>
      </c>
      <c r="X68" s="3">
        <v>-359102</v>
      </c>
      <c r="Y68" s="3"/>
      <c r="Z68" s="3">
        <v>3233045.5040000002</v>
      </c>
      <c r="AA68" s="3">
        <v>34392195.104000002</v>
      </c>
      <c r="AB68" s="3">
        <v>28588734.802999999</v>
      </c>
      <c r="AC68" s="3">
        <v>21958782.250869997</v>
      </c>
      <c r="AD68" s="3">
        <v>32837656.945000004</v>
      </c>
      <c r="AE68" s="3">
        <v>51374848.376099996</v>
      </c>
      <c r="AF68" s="3">
        <v>17367915.600000001</v>
      </c>
      <c r="AG68" s="3">
        <v>1680935.3</v>
      </c>
      <c r="AH68" s="3">
        <v>1428794.6</v>
      </c>
      <c r="AI68" s="3">
        <v>-252140.69999999995</v>
      </c>
      <c r="AJ68" s="3"/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/>
      <c r="AV68" s="3">
        <v>0</v>
      </c>
      <c r="AW68" s="3">
        <v>0</v>
      </c>
      <c r="AX68" s="3">
        <v>0</v>
      </c>
      <c r="AY68" s="3">
        <v>0</v>
      </c>
      <c r="AZ68" s="3">
        <v>0</v>
      </c>
      <c r="BA68" s="3">
        <v>0</v>
      </c>
      <c r="BB68" s="3">
        <v>0</v>
      </c>
      <c r="BC68" s="3">
        <v>0</v>
      </c>
      <c r="BD68" s="3">
        <v>0</v>
      </c>
      <c r="BE68" s="3">
        <v>0</v>
      </c>
    </row>
    <row r="69" spans="1:57">
      <c r="A69" s="34" t="s">
        <v>2255</v>
      </c>
      <c r="B69" s="4">
        <v>29591060.004000001</v>
      </c>
      <c r="C69" s="4">
        <v>73520245.915430069</v>
      </c>
      <c r="D69" s="4">
        <v>106167431.84627004</v>
      </c>
      <c r="E69" s="4">
        <v>65415427.108809933</v>
      </c>
      <c r="F69" s="4">
        <v>115420455.8450001</v>
      </c>
      <c r="G69" s="4">
        <v>152230209.10288998</v>
      </c>
      <c r="H69" s="4">
        <v>275051828.20000005</v>
      </c>
      <c r="I69" s="4">
        <v>87947091</v>
      </c>
      <c r="J69" s="4">
        <v>87335848.299999952</v>
      </c>
      <c r="K69" s="4">
        <v>-611242.70000004768</v>
      </c>
      <c r="L69" s="4"/>
      <c r="M69" s="4">
        <v>636175686.5</v>
      </c>
      <c r="N69" s="4">
        <v>644620844.11143017</v>
      </c>
      <c r="O69" s="4">
        <v>476996297.04327005</v>
      </c>
      <c r="P69" s="4">
        <v>637309203.85793996</v>
      </c>
      <c r="Q69" s="4">
        <v>925358507.375</v>
      </c>
      <c r="R69" s="4">
        <v>865207025.39071012</v>
      </c>
      <c r="S69" s="4">
        <v>1432657880.4000001</v>
      </c>
      <c r="T69" s="4">
        <v>1538766039.2</v>
      </c>
      <c r="U69" s="4">
        <v>1538406937.2</v>
      </c>
      <c r="V69" s="4">
        <v>1538406937.2</v>
      </c>
      <c r="W69" s="78">
        <v>0</v>
      </c>
      <c r="X69" s="4">
        <v>-359102</v>
      </c>
      <c r="Y69" s="4"/>
      <c r="Z69" s="4">
        <v>3233045.5040000002</v>
      </c>
      <c r="AA69" s="4">
        <v>34392195.104000002</v>
      </c>
      <c r="AB69" s="4">
        <v>28588734.802999999</v>
      </c>
      <c r="AC69" s="4">
        <v>21958782.250869997</v>
      </c>
      <c r="AD69" s="4">
        <v>32837656.945000004</v>
      </c>
      <c r="AE69" s="4">
        <v>51374848.376099996</v>
      </c>
      <c r="AF69" s="4">
        <v>17367915.600000001</v>
      </c>
      <c r="AG69" s="4">
        <v>1680935.3</v>
      </c>
      <c r="AH69" s="78">
        <v>1428794.6</v>
      </c>
      <c r="AI69" s="4">
        <v>-252140.69999999995</v>
      </c>
      <c r="AJ69" s="4"/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/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4">
        <v>0</v>
      </c>
      <c r="BE69" s="3">
        <v>0</v>
      </c>
    </row>
    <row r="70" spans="1:57">
      <c r="A70" s="87" t="s">
        <v>2256</v>
      </c>
      <c r="B70" s="3">
        <v>200437642.90247998</v>
      </c>
      <c r="C70" s="3">
        <v>225380562.70303005</v>
      </c>
      <c r="D70" s="3">
        <v>268903315.57127994</v>
      </c>
      <c r="E70" s="3">
        <v>388282737.84271008</v>
      </c>
      <c r="F70" s="3">
        <v>421647727.67376995</v>
      </c>
      <c r="G70" s="3">
        <v>427452946.46960002</v>
      </c>
      <c r="H70" s="3">
        <v>629276953.20000005</v>
      </c>
      <c r="I70" s="3">
        <v>857143865.60000002</v>
      </c>
      <c r="J70" s="3">
        <v>776995699.5</v>
      </c>
      <c r="K70" s="3">
        <v>-80148166.100000024</v>
      </c>
      <c r="L70" s="3"/>
      <c r="M70" s="3">
        <v>62569337.143080004</v>
      </c>
      <c r="N70" s="3">
        <v>61149168.941909999</v>
      </c>
      <c r="O70" s="3">
        <v>87737144.587459996</v>
      </c>
      <c r="P70" s="3">
        <v>173545770.47777998</v>
      </c>
      <c r="Q70" s="3">
        <v>215139600.71906</v>
      </c>
      <c r="R70" s="3">
        <v>167897363.03432</v>
      </c>
      <c r="S70" s="3">
        <v>408920045.30000001</v>
      </c>
      <c r="T70" s="3">
        <v>563378302.70000005</v>
      </c>
      <c r="U70" s="3">
        <v>527294971.20000005</v>
      </c>
      <c r="V70" s="3">
        <v>527294971.20000005</v>
      </c>
      <c r="W70" s="3">
        <v>0</v>
      </c>
      <c r="X70" s="3">
        <v>-36083331.5</v>
      </c>
      <c r="Y70" s="3"/>
      <c r="Z70" s="3">
        <v>100089008.40378</v>
      </c>
      <c r="AA70" s="3">
        <v>123682169.23102999</v>
      </c>
      <c r="AB70" s="3">
        <v>140057535.85582</v>
      </c>
      <c r="AC70" s="3">
        <v>153570631.11893004</v>
      </c>
      <c r="AD70" s="3">
        <v>139208185.55771002</v>
      </c>
      <c r="AE70" s="3">
        <v>169579542.62228</v>
      </c>
      <c r="AF70" s="3">
        <v>220356907.90000001</v>
      </c>
      <c r="AG70" s="3">
        <v>293765562.89999998</v>
      </c>
      <c r="AH70" s="3">
        <v>249700728.29999998</v>
      </c>
      <c r="AI70" s="3">
        <v>-44064834.599999994</v>
      </c>
      <c r="AJ70" s="3"/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/>
      <c r="AV70" s="3">
        <v>37779297.355620004</v>
      </c>
      <c r="AW70" s="3">
        <v>40549224.530089997</v>
      </c>
      <c r="AX70" s="3">
        <v>41108635.127999999</v>
      </c>
      <c r="AY70" s="3">
        <v>61166336.245999999</v>
      </c>
      <c r="AZ70" s="3">
        <v>67299941.397</v>
      </c>
      <c r="BA70" s="3">
        <v>89976040.812999994</v>
      </c>
      <c r="BB70" s="3">
        <v>0</v>
      </c>
      <c r="BC70" s="3">
        <v>0</v>
      </c>
      <c r="BD70" s="3">
        <v>0</v>
      </c>
      <c r="BE70" s="3">
        <v>0</v>
      </c>
    </row>
    <row r="71" spans="1:57">
      <c r="A71" s="34" t="s">
        <v>2257</v>
      </c>
      <c r="B71" s="4">
        <v>200437642.90247998</v>
      </c>
      <c r="C71" s="4">
        <v>225380562.70303005</v>
      </c>
      <c r="D71" s="4">
        <v>268903315.57127994</v>
      </c>
      <c r="E71" s="4">
        <v>388282737.84271008</v>
      </c>
      <c r="F71" s="4">
        <v>421647727.67376995</v>
      </c>
      <c r="G71" s="4">
        <v>427452946.46960002</v>
      </c>
      <c r="H71" s="4">
        <v>629276953.20000005</v>
      </c>
      <c r="I71" s="4">
        <v>857143865.60000002</v>
      </c>
      <c r="J71" s="4">
        <v>776995699.5</v>
      </c>
      <c r="K71" s="4">
        <v>-80148166.100000024</v>
      </c>
      <c r="L71" s="4"/>
      <c r="M71" s="4">
        <v>62569337.143080004</v>
      </c>
      <c r="N71" s="4">
        <v>61149168.941909999</v>
      </c>
      <c r="O71" s="4">
        <v>87737144.587459996</v>
      </c>
      <c r="P71" s="4">
        <v>173545770.47777998</v>
      </c>
      <c r="Q71" s="4">
        <v>215139600.71906</v>
      </c>
      <c r="R71" s="4">
        <v>167897363.03432</v>
      </c>
      <c r="S71" s="4">
        <v>408920045.30000001</v>
      </c>
      <c r="T71" s="4">
        <v>563378302.70000005</v>
      </c>
      <c r="U71" s="4">
        <v>527294971.20000005</v>
      </c>
      <c r="V71" s="4">
        <v>527294971.20000005</v>
      </c>
      <c r="W71" s="78">
        <v>0</v>
      </c>
      <c r="X71" s="4">
        <v>-36083331.5</v>
      </c>
      <c r="Y71" s="4"/>
      <c r="Z71" s="4">
        <v>100089008.40378</v>
      </c>
      <c r="AA71" s="4">
        <v>123682169.23102999</v>
      </c>
      <c r="AB71" s="4">
        <v>140057535.85582</v>
      </c>
      <c r="AC71" s="4">
        <v>153570631.11893004</v>
      </c>
      <c r="AD71" s="4">
        <v>139208185.55771002</v>
      </c>
      <c r="AE71" s="4">
        <v>169579542.62228</v>
      </c>
      <c r="AF71" s="4">
        <v>220356907.90000001</v>
      </c>
      <c r="AG71" s="4">
        <v>293765562.89999998</v>
      </c>
      <c r="AH71" s="78">
        <v>249700728.29999998</v>
      </c>
      <c r="AI71" s="4">
        <v>-44064834.599999994</v>
      </c>
      <c r="AJ71" s="4"/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/>
      <c r="AV71" s="4">
        <v>37779297.355620004</v>
      </c>
      <c r="AW71" s="4">
        <v>40549224.530089997</v>
      </c>
      <c r="AX71" s="4">
        <v>41108635.127999999</v>
      </c>
      <c r="AY71" s="4">
        <v>61166336.245999999</v>
      </c>
      <c r="AZ71" s="4">
        <v>67299941.397</v>
      </c>
      <c r="BA71" s="4">
        <v>89976040.812999994</v>
      </c>
      <c r="BB71" s="4">
        <v>0</v>
      </c>
      <c r="BC71" s="4">
        <v>0</v>
      </c>
      <c r="BD71" s="4">
        <v>0</v>
      </c>
      <c r="BE71" s="3">
        <v>0</v>
      </c>
    </row>
    <row r="72" spans="1:57">
      <c r="A72" s="87" t="s">
        <v>2258</v>
      </c>
      <c r="B72" s="3">
        <v>2746379409.7944102</v>
      </c>
      <c r="C72" s="3">
        <v>3068233725.4080997</v>
      </c>
      <c r="D72" s="3">
        <v>4663467772.7755318</v>
      </c>
      <c r="E72" s="3">
        <v>6812580504.5169916</v>
      </c>
      <c r="F72" s="3">
        <v>9088492025.902771</v>
      </c>
      <c r="G72" s="3">
        <v>10276321850.900902</v>
      </c>
      <c r="H72" s="3">
        <v>11175554932.699999</v>
      </c>
      <c r="I72" s="3">
        <v>11987484672.700003</v>
      </c>
      <c r="J72" s="3">
        <v>11892059657.099998</v>
      </c>
      <c r="K72" s="3">
        <v>-95425015.600004196</v>
      </c>
      <c r="L72" s="3"/>
      <c r="M72" s="3">
        <v>1974689406.8543801</v>
      </c>
      <c r="N72" s="3">
        <v>2427263543.43964</v>
      </c>
      <c r="O72" s="3">
        <v>3805380396.1268301</v>
      </c>
      <c r="P72" s="3">
        <v>5474019543.9087505</v>
      </c>
      <c r="Q72" s="3">
        <v>3846033819.788301</v>
      </c>
      <c r="R72" s="3">
        <v>6220399660.1614304</v>
      </c>
      <c r="S72" s="3">
        <v>5443163570.3000011</v>
      </c>
      <c r="T72" s="3">
        <v>6173243690.1000004</v>
      </c>
      <c r="U72" s="3">
        <v>5726575285.6999989</v>
      </c>
      <c r="V72" s="3">
        <v>5726575285.6999989</v>
      </c>
      <c r="W72" s="3">
        <v>0</v>
      </c>
      <c r="X72" s="3">
        <v>-446668404.40000153</v>
      </c>
      <c r="Y72" s="3"/>
      <c r="Z72" s="3">
        <v>663231904.26020002</v>
      </c>
      <c r="AA72" s="3">
        <v>430298275.15419012</v>
      </c>
      <c r="AB72" s="3">
        <v>246432493.01004997</v>
      </c>
      <c r="AC72" s="3">
        <v>603868666.07868993</v>
      </c>
      <c r="AD72" s="3">
        <v>478135534.49116993</v>
      </c>
      <c r="AE72" s="3">
        <v>1173352721.5159101</v>
      </c>
      <c r="AF72" s="3">
        <v>2231990217.1999998</v>
      </c>
      <c r="AG72" s="3">
        <v>1963075320.8999999</v>
      </c>
      <c r="AH72" s="3">
        <v>1831293624.3</v>
      </c>
      <c r="AI72" s="3">
        <v>-131781696.5999999</v>
      </c>
      <c r="AJ72" s="3"/>
      <c r="AK72" s="3">
        <v>1796234269.94786</v>
      </c>
      <c r="AL72" s="3">
        <v>2038821759.2749302</v>
      </c>
      <c r="AM72" s="3">
        <v>2425906448.2055202</v>
      </c>
      <c r="AN72" s="3">
        <v>2539757911.0225506</v>
      </c>
      <c r="AO72" s="3">
        <v>3385593133.9539194</v>
      </c>
      <c r="AP72" s="3">
        <v>3994037088.7776203</v>
      </c>
      <c r="AQ72" s="3">
        <v>5187344598.6000004</v>
      </c>
      <c r="AR72" s="3">
        <v>5881369167.6000004</v>
      </c>
      <c r="AS72" s="3">
        <v>5881369167.6000004</v>
      </c>
      <c r="AT72" s="3">
        <v>0</v>
      </c>
      <c r="AU72" s="3"/>
      <c r="AV72" s="3">
        <v>270586905.49065</v>
      </c>
      <c r="AW72" s="3">
        <v>305951893.46572995</v>
      </c>
      <c r="AX72" s="3">
        <v>371024184.56361002</v>
      </c>
      <c r="AY72" s="3">
        <v>1099534631.6698399</v>
      </c>
      <c r="AZ72" s="3">
        <v>1359684524.5332398</v>
      </c>
      <c r="BA72" s="3">
        <v>1462793647.2717199</v>
      </c>
      <c r="BB72" s="3">
        <v>1863604592.0999999</v>
      </c>
      <c r="BC72" s="3">
        <v>2276786852.9000001</v>
      </c>
      <c r="BD72" s="3">
        <v>2233557443.5999999</v>
      </c>
      <c r="BE72" s="3">
        <v>-43229409.300000191</v>
      </c>
    </row>
    <row r="73" spans="1:57">
      <c r="A73" s="87" t="s">
        <v>2259</v>
      </c>
      <c r="B73" s="3">
        <v>70927485.670059934</v>
      </c>
      <c r="C73" s="3">
        <v>82412810.523839593</v>
      </c>
      <c r="D73" s="3">
        <v>181522235.18991071</v>
      </c>
      <c r="E73" s="3">
        <v>906773870.53798151</v>
      </c>
      <c r="F73" s="3">
        <v>4711874496.6459198</v>
      </c>
      <c r="G73" s="3">
        <v>3595064211.3116407</v>
      </c>
      <c r="H73" s="3">
        <v>2123858986.2999995</v>
      </c>
      <c r="I73" s="3">
        <v>2554594178.2000003</v>
      </c>
      <c r="J73" s="3">
        <v>2495884089.0999985</v>
      </c>
      <c r="K73" s="3">
        <v>-58710089.100001812</v>
      </c>
      <c r="L73" s="3"/>
      <c r="M73" s="3">
        <v>1460348254.9068401</v>
      </c>
      <c r="N73" s="3">
        <v>1532118748.2438109</v>
      </c>
      <c r="O73" s="3">
        <v>1796322435.61394</v>
      </c>
      <c r="P73" s="3">
        <v>2158591577.9761591</v>
      </c>
      <c r="Q73" s="3">
        <v>2889988683.9356499</v>
      </c>
      <c r="R73" s="3">
        <v>3566751636.4517398</v>
      </c>
      <c r="S73" s="3">
        <v>2213878640.4000001</v>
      </c>
      <c r="T73" s="3">
        <v>2651718457.6000004</v>
      </c>
      <c r="U73" s="3">
        <v>2238688086.6999993</v>
      </c>
      <c r="V73" s="3">
        <v>2238688086.6999993</v>
      </c>
      <c r="W73" s="3">
        <v>0</v>
      </c>
      <c r="X73" s="3">
        <v>-413030370.90000105</v>
      </c>
      <c r="Y73" s="3"/>
      <c r="Z73" s="3">
        <v>298550581.72178</v>
      </c>
      <c r="AA73" s="3">
        <v>378817100.66499996</v>
      </c>
      <c r="AB73" s="3">
        <v>199760225.52199998</v>
      </c>
      <c r="AC73" s="3">
        <v>553666476.02566004</v>
      </c>
      <c r="AD73" s="3">
        <v>443665335.95912999</v>
      </c>
      <c r="AE73" s="3">
        <v>1140348896.0038099</v>
      </c>
      <c r="AF73" s="3">
        <v>1597836124.6000001</v>
      </c>
      <c r="AG73" s="3">
        <v>1933982242.5999999</v>
      </c>
      <c r="AH73" s="3">
        <v>1805222797.3</v>
      </c>
      <c r="AI73" s="3">
        <v>-128759445.29999995</v>
      </c>
      <c r="AJ73" s="3"/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3">
        <v>0</v>
      </c>
      <c r="AT73" s="3">
        <v>0</v>
      </c>
      <c r="AU73" s="3"/>
      <c r="AV73" s="3">
        <v>270391725.80012</v>
      </c>
      <c r="AW73" s="3">
        <v>305578707.54141998</v>
      </c>
      <c r="AX73" s="3">
        <v>370715323.18445003</v>
      </c>
      <c r="AY73" s="3">
        <v>1099116064.6989999</v>
      </c>
      <c r="AZ73" s="3">
        <v>1359175463.615</v>
      </c>
      <c r="BA73" s="3">
        <v>1462224945.6818702</v>
      </c>
      <c r="BB73" s="3">
        <v>1862692266.8</v>
      </c>
      <c r="BC73" s="3">
        <v>2275883836.8000002</v>
      </c>
      <c r="BD73" s="3">
        <v>2232709069.1999998</v>
      </c>
      <c r="BE73" s="3">
        <v>-43174767.600000381</v>
      </c>
    </row>
    <row r="74" spans="1:57">
      <c r="A74" s="34" t="s">
        <v>2260</v>
      </c>
      <c r="B74" s="4">
        <v>64370387.742189944</v>
      </c>
      <c r="C74" s="4">
        <v>75782024.152789593</v>
      </c>
      <c r="D74" s="4">
        <v>174684402.25773072</v>
      </c>
      <c r="E74" s="4">
        <v>900742385.29217148</v>
      </c>
      <c r="F74" s="4">
        <v>4704570893.5249405</v>
      </c>
      <c r="G74" s="4">
        <v>3587945544.6515403</v>
      </c>
      <c r="H74" s="4">
        <v>2110179616.6999996</v>
      </c>
      <c r="I74" s="4">
        <v>2530760884.9000001</v>
      </c>
      <c r="J74" s="4">
        <v>2472282008.9999986</v>
      </c>
      <c r="K74" s="4">
        <v>-58478875.900001526</v>
      </c>
      <c r="L74" s="4"/>
      <c r="M74" s="4">
        <v>1453791156.9789701</v>
      </c>
      <c r="N74" s="4">
        <v>1525487961.8727608</v>
      </c>
      <c r="O74" s="4">
        <v>1789484602.6817601</v>
      </c>
      <c r="P74" s="4">
        <v>2152560092.7303495</v>
      </c>
      <c r="Q74" s="4">
        <v>2882685080.8146701</v>
      </c>
      <c r="R74" s="4">
        <v>3559632969.7916403</v>
      </c>
      <c r="S74" s="4">
        <v>2202751945.5</v>
      </c>
      <c r="T74" s="4">
        <v>2630085164.3000002</v>
      </c>
      <c r="U74" s="4">
        <v>2217286006.5999994</v>
      </c>
      <c r="V74" s="4">
        <v>2217286006.5999994</v>
      </c>
      <c r="W74" s="78">
        <v>0</v>
      </c>
      <c r="X74" s="4">
        <v>-412799157.70000076</v>
      </c>
      <c r="Y74" s="4"/>
      <c r="Z74" s="4">
        <v>298550581.72178</v>
      </c>
      <c r="AA74" s="4">
        <v>378817100.66499996</v>
      </c>
      <c r="AB74" s="4">
        <v>199760225.52199998</v>
      </c>
      <c r="AC74" s="4">
        <v>553666476.02566004</v>
      </c>
      <c r="AD74" s="4">
        <v>443665335.95912999</v>
      </c>
      <c r="AE74" s="4">
        <v>1140348896.0038099</v>
      </c>
      <c r="AF74" s="4">
        <v>1595283449.9000001</v>
      </c>
      <c r="AG74" s="4">
        <v>1931782242.5999999</v>
      </c>
      <c r="AH74" s="78">
        <v>1803022797.3</v>
      </c>
      <c r="AI74" s="4">
        <v>-128759445.29999995</v>
      </c>
      <c r="AJ74" s="4"/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/>
      <c r="AV74" s="4">
        <v>270391725.80012</v>
      </c>
      <c r="AW74" s="4">
        <v>305578707.54141998</v>
      </c>
      <c r="AX74" s="4">
        <v>370715323.18445003</v>
      </c>
      <c r="AY74" s="4">
        <v>1078449974.5817401</v>
      </c>
      <c r="AZ74" s="4">
        <v>1359175463.615</v>
      </c>
      <c r="BA74" s="4">
        <v>1462224945.6818702</v>
      </c>
      <c r="BB74" s="4">
        <v>1862692266.8</v>
      </c>
      <c r="BC74" s="4">
        <v>2275883836.8000002</v>
      </c>
      <c r="BD74" s="4">
        <v>2232709069.1999998</v>
      </c>
      <c r="BE74" s="3">
        <v>-43174767.600000381</v>
      </c>
    </row>
    <row r="75" spans="1:57">
      <c r="A75" s="34" t="s">
        <v>2261</v>
      </c>
      <c r="B75" s="4">
        <v>6557097.9278699998</v>
      </c>
      <c r="C75" s="4">
        <v>6630786.3710500002</v>
      </c>
      <c r="D75" s="4">
        <v>6837832.9321800005</v>
      </c>
      <c r="E75" s="4">
        <v>6031485.2458099993</v>
      </c>
      <c r="F75" s="4">
        <v>7303603.1209799992</v>
      </c>
      <c r="G75" s="4">
        <v>7118666.6601</v>
      </c>
      <c r="H75" s="4">
        <v>13679369.600000001</v>
      </c>
      <c r="I75" s="4">
        <v>23833293.300000001</v>
      </c>
      <c r="J75" s="4">
        <v>23602080.100000001</v>
      </c>
      <c r="K75" s="4">
        <v>-231213.19999999925</v>
      </c>
      <c r="L75" s="4"/>
      <c r="M75" s="4">
        <v>6557097.9278699998</v>
      </c>
      <c r="N75" s="4">
        <v>6630786.3710500002</v>
      </c>
      <c r="O75" s="4">
        <v>6837832.9321800005</v>
      </c>
      <c r="P75" s="4">
        <v>6031485.2458099993</v>
      </c>
      <c r="Q75" s="4">
        <v>7303603.1209799992</v>
      </c>
      <c r="R75" s="4">
        <v>7118666.6601</v>
      </c>
      <c r="S75" s="4">
        <v>11126694.9</v>
      </c>
      <c r="T75" s="4">
        <v>21633293.300000001</v>
      </c>
      <c r="U75" s="4">
        <v>21402080.100000001</v>
      </c>
      <c r="V75" s="4">
        <v>21402080.100000001</v>
      </c>
      <c r="W75" s="78">
        <v>0</v>
      </c>
      <c r="X75" s="4">
        <v>-231213.19999999925</v>
      </c>
      <c r="Y75" s="4"/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2552674.7000000002</v>
      </c>
      <c r="AG75" s="4">
        <v>2200000</v>
      </c>
      <c r="AH75" s="78">
        <v>2200000</v>
      </c>
      <c r="AI75" s="4">
        <v>0</v>
      </c>
      <c r="AJ75" s="4"/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/>
      <c r="AV75" s="4">
        <v>0</v>
      </c>
      <c r="AW75" s="4">
        <v>0</v>
      </c>
      <c r="AX75" s="4">
        <v>0</v>
      </c>
      <c r="AY75" s="4">
        <v>20666090.117259998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3">
        <v>0</v>
      </c>
    </row>
    <row r="76" spans="1:57">
      <c r="A76" s="87" t="s">
        <v>2262</v>
      </c>
      <c r="B76" s="3">
        <v>2675451924.1243501</v>
      </c>
      <c r="C76" s="3">
        <v>2985820914.8842602</v>
      </c>
      <c r="D76" s="3">
        <v>4481945537.5856209</v>
      </c>
      <c r="E76" s="3">
        <v>5905806633.9790106</v>
      </c>
      <c r="F76" s="3">
        <v>4376617529.2568512</v>
      </c>
      <c r="G76" s="3">
        <v>6681257639.5892601</v>
      </c>
      <c r="H76" s="3">
        <v>9051695946.3999996</v>
      </c>
      <c r="I76" s="3">
        <v>9432890494.5000019</v>
      </c>
      <c r="J76" s="3">
        <v>9396175568</v>
      </c>
      <c r="K76" s="3">
        <v>-36714926.500001907</v>
      </c>
      <c r="L76" s="3"/>
      <c r="M76" s="3">
        <v>514341151.94753999</v>
      </c>
      <c r="N76" s="3">
        <v>895144795.19582999</v>
      </c>
      <c r="O76" s="3">
        <v>2009057960.5128899</v>
      </c>
      <c r="P76" s="3">
        <v>3315427965.93259</v>
      </c>
      <c r="Q76" s="3">
        <v>956045135.85264981</v>
      </c>
      <c r="R76" s="3">
        <v>2653648023.7096901</v>
      </c>
      <c r="S76" s="3">
        <v>3229284929.9000006</v>
      </c>
      <c r="T76" s="3">
        <v>3521525232.5</v>
      </c>
      <c r="U76" s="3">
        <v>3487887199</v>
      </c>
      <c r="V76" s="3">
        <v>3487887199</v>
      </c>
      <c r="W76" s="3">
        <v>0</v>
      </c>
      <c r="X76" s="3">
        <v>-33638033.5</v>
      </c>
      <c r="Y76" s="3"/>
      <c r="Z76" s="3">
        <v>364681322.53842002</v>
      </c>
      <c r="AA76" s="3">
        <v>51481174.489189997</v>
      </c>
      <c r="AB76" s="3">
        <v>46672267.488049895</v>
      </c>
      <c r="AC76" s="3">
        <v>50202190.053029992</v>
      </c>
      <c r="AD76" s="3">
        <v>34470198.532039993</v>
      </c>
      <c r="AE76" s="3">
        <v>33003825.512099996</v>
      </c>
      <c r="AF76" s="3">
        <v>634154092.5999999</v>
      </c>
      <c r="AG76" s="3">
        <v>29093078.300000001</v>
      </c>
      <c r="AH76" s="3">
        <v>26070827.000000004</v>
      </c>
      <c r="AI76" s="3">
        <v>-3022251.299999997</v>
      </c>
      <c r="AJ76" s="3"/>
      <c r="AK76" s="3">
        <v>1796234269.94786</v>
      </c>
      <c r="AL76" s="3">
        <v>2038821759.2749302</v>
      </c>
      <c r="AM76" s="3">
        <v>2425906448.2055202</v>
      </c>
      <c r="AN76" s="3">
        <v>2539757911.0225506</v>
      </c>
      <c r="AO76" s="3">
        <v>3385593133.9539194</v>
      </c>
      <c r="AP76" s="3">
        <v>3994037088.7776203</v>
      </c>
      <c r="AQ76" s="3">
        <v>5187344598.6000004</v>
      </c>
      <c r="AR76" s="3">
        <v>5881369167.6000004</v>
      </c>
      <c r="AS76" s="3">
        <v>5881369167.6000004</v>
      </c>
      <c r="AT76" s="3">
        <v>0</v>
      </c>
      <c r="AU76" s="3"/>
      <c r="AV76" s="3">
        <v>195179.69052999999</v>
      </c>
      <c r="AW76" s="3">
        <v>373185.92431000003</v>
      </c>
      <c r="AX76" s="3">
        <v>308861.37915999896</v>
      </c>
      <c r="AY76" s="3">
        <v>418566.97084000002</v>
      </c>
      <c r="AZ76" s="3">
        <v>509060.91824000003</v>
      </c>
      <c r="BA76" s="3">
        <v>568701.58984999987</v>
      </c>
      <c r="BB76" s="3">
        <v>912325.29999999993</v>
      </c>
      <c r="BC76" s="3">
        <v>903016.1</v>
      </c>
      <c r="BD76" s="3">
        <v>848374.4</v>
      </c>
      <c r="BE76" s="3">
        <v>-54641.699999999953</v>
      </c>
    </row>
    <row r="77" spans="1:57">
      <c r="A77" s="34" t="s">
        <v>2263</v>
      </c>
      <c r="B77" s="4">
        <v>1796203407.3743901</v>
      </c>
      <c r="C77" s="4">
        <v>2037886617.2556803</v>
      </c>
      <c r="D77" s="4">
        <v>2425014652.3296804</v>
      </c>
      <c r="E77" s="4">
        <v>2538901818.7633901</v>
      </c>
      <c r="F77" s="4">
        <v>3384728219.01928</v>
      </c>
      <c r="G77" s="4">
        <v>3993050413.9450698</v>
      </c>
      <c r="H77" s="4">
        <v>5222625142.5</v>
      </c>
      <c r="I77" s="4">
        <v>5918827263.2000008</v>
      </c>
      <c r="J77" s="4">
        <v>5918827263.2000008</v>
      </c>
      <c r="K77" s="4">
        <v>0</v>
      </c>
      <c r="L77" s="4"/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34809663.899999999</v>
      </c>
      <c r="T77" s="4">
        <v>37258095.600000001</v>
      </c>
      <c r="U77" s="4">
        <v>37258095.600000001</v>
      </c>
      <c r="V77" s="4">
        <v>37258095.600000001</v>
      </c>
      <c r="W77" s="78">
        <v>0</v>
      </c>
      <c r="X77" s="4">
        <v>0</v>
      </c>
      <c r="Y77" s="4"/>
      <c r="Z77" s="4">
        <v>435479</v>
      </c>
      <c r="AA77" s="4">
        <v>0</v>
      </c>
      <c r="AB77" s="4">
        <v>0</v>
      </c>
      <c r="AC77" s="4">
        <v>70000</v>
      </c>
      <c r="AD77" s="4">
        <v>78705.100000000006</v>
      </c>
      <c r="AE77" s="4">
        <v>0</v>
      </c>
      <c r="AF77" s="4">
        <v>0</v>
      </c>
      <c r="AG77" s="4">
        <v>0</v>
      </c>
      <c r="AH77" s="78">
        <v>0</v>
      </c>
      <c r="AI77" s="4">
        <v>0</v>
      </c>
      <c r="AJ77" s="4"/>
      <c r="AK77" s="4">
        <v>1795589152.0838602</v>
      </c>
      <c r="AL77" s="4">
        <v>2037627573.3143702</v>
      </c>
      <c r="AM77" s="4">
        <v>2424813089.6465201</v>
      </c>
      <c r="AN77" s="4">
        <v>2538751829.4045501</v>
      </c>
      <c r="AO77" s="4">
        <v>3384300980.3280396</v>
      </c>
      <c r="AP77" s="4">
        <v>3992736472.6076097</v>
      </c>
      <c r="AQ77" s="4">
        <v>5187344598.6000004</v>
      </c>
      <c r="AR77" s="4">
        <v>5881369167.6000004</v>
      </c>
      <c r="AS77" s="4">
        <v>5881369167.6000004</v>
      </c>
      <c r="AT77" s="4">
        <v>0</v>
      </c>
      <c r="AU77" s="4"/>
      <c r="AV77" s="4">
        <v>178776.29053</v>
      </c>
      <c r="AW77" s="4">
        <v>259043.94130999997</v>
      </c>
      <c r="AX77" s="4">
        <v>201562.68316000002</v>
      </c>
      <c r="AY77" s="4">
        <v>79989.358840000015</v>
      </c>
      <c r="AZ77" s="4">
        <v>348533.59124000004</v>
      </c>
      <c r="BA77" s="4">
        <v>313941.33746000001</v>
      </c>
      <c r="BB77" s="4">
        <v>470880</v>
      </c>
      <c r="BC77" s="4">
        <v>200000</v>
      </c>
      <c r="BD77" s="4">
        <v>200000</v>
      </c>
      <c r="BE77" s="3">
        <v>0</v>
      </c>
    </row>
    <row r="78" spans="1:57">
      <c r="A78" s="34" t="s">
        <v>2264</v>
      </c>
      <c r="B78" s="4">
        <v>605182192.43360996</v>
      </c>
      <c r="C78" s="4">
        <v>673094555.48322988</v>
      </c>
      <c r="D78" s="4">
        <v>1539650409.8907299</v>
      </c>
      <c r="E78" s="4">
        <v>1857141622.4416399</v>
      </c>
      <c r="F78" s="4">
        <v>516606686.02013999</v>
      </c>
      <c r="G78" s="4">
        <v>2125842765.19045</v>
      </c>
      <c r="H78" s="4">
        <v>2358112618</v>
      </c>
      <c r="I78" s="4">
        <v>2529083716.0999999</v>
      </c>
      <c r="J78" s="4">
        <v>2529083716.0999999</v>
      </c>
      <c r="K78" s="4">
        <v>0</v>
      </c>
      <c r="L78" s="4"/>
      <c r="M78" s="4">
        <v>340484629.28131002</v>
      </c>
      <c r="N78" s="4">
        <v>666485246.13406014</v>
      </c>
      <c r="O78" s="4">
        <v>1532864127.2105801</v>
      </c>
      <c r="P78" s="4">
        <v>1851728641.30563</v>
      </c>
      <c r="Q78" s="4">
        <v>510486888.12821001</v>
      </c>
      <c r="R78" s="4">
        <v>2117874594.0324502</v>
      </c>
      <c r="S78" s="4">
        <v>2350539614.8000002</v>
      </c>
      <c r="T78" s="4">
        <v>2518664490.5999999</v>
      </c>
      <c r="U78" s="4">
        <v>2518664490.5999999</v>
      </c>
      <c r="V78" s="4">
        <v>2518664490.5999999</v>
      </c>
      <c r="W78" s="78">
        <v>0</v>
      </c>
      <c r="X78" s="4">
        <v>0</v>
      </c>
      <c r="Y78" s="4"/>
      <c r="Z78" s="4">
        <v>264697563.1523</v>
      </c>
      <c r="AA78" s="4">
        <v>6609309.3491700003</v>
      </c>
      <c r="AB78" s="4">
        <v>6786282.6801499901</v>
      </c>
      <c r="AC78" s="4">
        <v>5412981.1360100005</v>
      </c>
      <c r="AD78" s="4">
        <v>6119797.891929999</v>
      </c>
      <c r="AE78" s="4">
        <v>7968171.1579999998</v>
      </c>
      <c r="AF78" s="4">
        <v>7573003.2000000002</v>
      </c>
      <c r="AG78" s="4">
        <v>10419225.5</v>
      </c>
      <c r="AH78" s="78">
        <v>10419225.5</v>
      </c>
      <c r="AI78" s="4">
        <v>0</v>
      </c>
      <c r="AJ78" s="4"/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</v>
      </c>
      <c r="AT78" s="4">
        <v>0</v>
      </c>
      <c r="AU78" s="4"/>
      <c r="AV78" s="4">
        <v>0</v>
      </c>
      <c r="AW78" s="4">
        <v>0</v>
      </c>
      <c r="AX78" s="4">
        <v>0</v>
      </c>
      <c r="AY78" s="4">
        <v>0</v>
      </c>
      <c r="AZ78" s="4">
        <v>0</v>
      </c>
      <c r="BA78" s="4">
        <v>0</v>
      </c>
      <c r="BB78" s="4">
        <v>0</v>
      </c>
      <c r="BC78" s="4">
        <v>0</v>
      </c>
      <c r="BD78" s="4">
        <v>0</v>
      </c>
      <c r="BE78" s="3">
        <v>0</v>
      </c>
    </row>
    <row r="79" spans="1:57">
      <c r="A79" s="34" t="s">
        <v>2265</v>
      </c>
      <c r="B79" s="4">
        <v>6126464.1713000005</v>
      </c>
      <c r="C79" s="4">
        <v>6480077.8736000005</v>
      </c>
      <c r="D79" s="4">
        <v>9100947.4267699979</v>
      </c>
      <c r="E79" s="4">
        <v>53084784.568140008</v>
      </c>
      <c r="F79" s="4">
        <v>8298029.9226799998</v>
      </c>
      <c r="G79" s="4">
        <v>19070181.331039999</v>
      </c>
      <c r="H79" s="4">
        <v>10838699.5</v>
      </c>
      <c r="I79" s="4">
        <v>22653182.899999999</v>
      </c>
      <c r="J79" s="4">
        <v>2833752.5</v>
      </c>
      <c r="K79" s="4">
        <v>-19819430.399999999</v>
      </c>
      <c r="L79" s="4"/>
      <c r="M79" s="4">
        <v>4322802.71208</v>
      </c>
      <c r="N79" s="4">
        <v>4346615.3692100001</v>
      </c>
      <c r="O79" s="4">
        <v>6634991.8921699999</v>
      </c>
      <c r="P79" s="4">
        <v>50952820.310720004</v>
      </c>
      <c r="Q79" s="4">
        <v>5036525.2783399997</v>
      </c>
      <c r="R79" s="4">
        <v>16056741.847690001</v>
      </c>
      <c r="S79" s="4">
        <v>10291226.300000001</v>
      </c>
      <c r="T79" s="4">
        <v>21663942.399999999</v>
      </c>
      <c r="U79" s="4">
        <v>2339131.7000000002</v>
      </c>
      <c r="V79" s="4">
        <v>2339131.7000000002</v>
      </c>
      <c r="W79" s="78">
        <v>0</v>
      </c>
      <c r="X79" s="4">
        <v>-19324810.699999999</v>
      </c>
      <c r="Y79" s="4"/>
      <c r="Z79" s="4">
        <v>1558988.29522</v>
      </c>
      <c r="AA79" s="4">
        <v>1788696.0013900001</v>
      </c>
      <c r="AB79" s="4">
        <v>2185784.7045999998</v>
      </c>
      <c r="AC79" s="4">
        <v>1849742.1954200002</v>
      </c>
      <c r="AD79" s="4">
        <v>2933374.3394599995</v>
      </c>
      <c r="AE79" s="4">
        <v>2707440.7809700002</v>
      </c>
      <c r="AF79" s="4">
        <v>547473.19999999995</v>
      </c>
      <c r="AG79" s="4">
        <v>989240.5</v>
      </c>
      <c r="AH79" s="78">
        <v>494620.8</v>
      </c>
      <c r="AI79" s="4">
        <v>-494619.7</v>
      </c>
      <c r="AJ79" s="4"/>
      <c r="AK79" s="4">
        <v>244673.16399999999</v>
      </c>
      <c r="AL79" s="4">
        <v>342266.50300000003</v>
      </c>
      <c r="AM79" s="4">
        <v>280170.83</v>
      </c>
      <c r="AN79" s="4">
        <v>282222.06199999998</v>
      </c>
      <c r="AO79" s="4">
        <v>328130.30488000001</v>
      </c>
      <c r="AP79" s="4">
        <v>305998.70237999997</v>
      </c>
      <c r="AQ79" s="4">
        <v>0</v>
      </c>
      <c r="AR79" s="4">
        <v>0</v>
      </c>
      <c r="AS79" s="4">
        <v>0</v>
      </c>
      <c r="AT79" s="4">
        <v>0</v>
      </c>
      <c r="AU79" s="4"/>
      <c r="AV79" s="4">
        <v>0</v>
      </c>
      <c r="AW79" s="4">
        <v>2500</v>
      </c>
      <c r="AX79" s="4">
        <v>0</v>
      </c>
      <c r="AY79" s="4">
        <v>0</v>
      </c>
      <c r="AZ79" s="4">
        <v>0</v>
      </c>
      <c r="BA79" s="4">
        <v>0</v>
      </c>
      <c r="BB79" s="4">
        <v>0</v>
      </c>
      <c r="BC79" s="4">
        <v>0</v>
      </c>
      <c r="BD79" s="4">
        <v>0</v>
      </c>
      <c r="BE79" s="3">
        <v>0</v>
      </c>
    </row>
    <row r="80" spans="1:57">
      <c r="A80" s="34" t="s">
        <v>2266</v>
      </c>
      <c r="B80" s="4">
        <v>139260038.44226998</v>
      </c>
      <c r="C80" s="4">
        <v>116473655.53187999</v>
      </c>
      <c r="D80" s="4">
        <v>329598208.40732998</v>
      </c>
      <c r="E80" s="4">
        <v>272260193.90938002</v>
      </c>
      <c r="F80" s="4">
        <v>216759751.41528001</v>
      </c>
      <c r="G80" s="4">
        <v>268699800.78922999</v>
      </c>
      <c r="H80" s="4">
        <v>969919839.29999995</v>
      </c>
      <c r="I80" s="4">
        <v>506332865.39999998</v>
      </c>
      <c r="J80" s="4">
        <v>529449771.30000001</v>
      </c>
      <c r="K80" s="4">
        <v>23116905.900000036</v>
      </c>
      <c r="L80" s="4"/>
      <c r="M80" s="4">
        <v>82484432.713839993</v>
      </c>
      <c r="N80" s="4">
        <v>88331680.475219995</v>
      </c>
      <c r="O80" s="4">
        <v>313736671.69986999</v>
      </c>
      <c r="P80" s="4">
        <v>249427315.20172</v>
      </c>
      <c r="Q80" s="4">
        <v>208076720.88160002</v>
      </c>
      <c r="R80" s="4">
        <v>265028056.13556999</v>
      </c>
      <c r="S80" s="4">
        <v>385576494.5</v>
      </c>
      <c r="T80" s="4">
        <v>506332865.39999998</v>
      </c>
      <c r="U80" s="4">
        <v>529449771.30000001</v>
      </c>
      <c r="V80" s="4">
        <v>529449771.30000001</v>
      </c>
      <c r="W80" s="78">
        <v>0</v>
      </c>
      <c r="X80" s="4">
        <v>23116905.900000036</v>
      </c>
      <c r="Y80" s="4"/>
      <c r="Z80" s="4">
        <v>56775605.728430003</v>
      </c>
      <c r="AA80" s="4">
        <v>28141975.05666</v>
      </c>
      <c r="AB80" s="4">
        <v>15861536.707459999</v>
      </c>
      <c r="AC80" s="4">
        <v>22832878.707660001</v>
      </c>
      <c r="AD80" s="4">
        <v>8683030.5336800031</v>
      </c>
      <c r="AE80" s="4">
        <v>3671744.6536599998</v>
      </c>
      <c r="AF80" s="4">
        <v>584343344.79999995</v>
      </c>
      <c r="AG80" s="4">
        <v>0</v>
      </c>
      <c r="AH80" s="78">
        <v>0</v>
      </c>
      <c r="AI80" s="4">
        <v>0</v>
      </c>
      <c r="AJ80" s="4"/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v>0</v>
      </c>
      <c r="AS80" s="4">
        <v>0</v>
      </c>
      <c r="AT80" s="4">
        <v>0</v>
      </c>
      <c r="AU80" s="4"/>
      <c r="AV80" s="4">
        <v>0</v>
      </c>
      <c r="AW80" s="4">
        <v>0</v>
      </c>
      <c r="AX80" s="4">
        <v>0</v>
      </c>
      <c r="AY80" s="4">
        <v>0</v>
      </c>
      <c r="AZ80" s="4">
        <v>0</v>
      </c>
      <c r="BA80" s="4">
        <v>0</v>
      </c>
      <c r="BB80" s="4">
        <v>0</v>
      </c>
      <c r="BC80" s="4">
        <v>0</v>
      </c>
      <c r="BD80" s="4">
        <v>0</v>
      </c>
      <c r="BE80" s="3">
        <v>0</v>
      </c>
    </row>
    <row r="81" spans="1:57">
      <c r="A81" s="34" t="s">
        <v>2267</v>
      </c>
      <c r="B81" s="4">
        <v>8931.4</v>
      </c>
      <c r="C81" s="4">
        <v>11658.4</v>
      </c>
      <c r="D81" s="4">
        <v>6212.6799999999994</v>
      </c>
      <c r="E81" s="4">
        <v>5538.2999999999993</v>
      </c>
      <c r="F81" s="4">
        <v>0</v>
      </c>
      <c r="G81" s="4">
        <v>0</v>
      </c>
      <c r="H81" s="4">
        <v>0</v>
      </c>
      <c r="I81" s="4">
        <v>0</v>
      </c>
      <c r="J81" s="4">
        <v>30000</v>
      </c>
      <c r="K81" s="4">
        <v>30000</v>
      </c>
      <c r="L81" s="4"/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30000</v>
      </c>
      <c r="V81" s="4">
        <v>30000</v>
      </c>
      <c r="W81" s="78">
        <v>0</v>
      </c>
      <c r="X81" s="4">
        <v>30000</v>
      </c>
      <c r="Y81" s="4"/>
      <c r="Z81" s="4">
        <v>8931.4</v>
      </c>
      <c r="AA81" s="4">
        <v>11658.4</v>
      </c>
      <c r="AB81" s="4">
        <v>6212.6799999999994</v>
      </c>
      <c r="AC81" s="4">
        <v>5538.2999999999993</v>
      </c>
      <c r="AD81" s="4">
        <v>0</v>
      </c>
      <c r="AE81" s="4">
        <v>0</v>
      </c>
      <c r="AF81" s="4">
        <v>0</v>
      </c>
      <c r="AG81" s="4">
        <v>0</v>
      </c>
      <c r="AH81" s="78">
        <v>0</v>
      </c>
      <c r="AI81" s="4">
        <v>0</v>
      </c>
      <c r="AJ81" s="4"/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>
        <v>0</v>
      </c>
      <c r="AS81" s="4">
        <v>0</v>
      </c>
      <c r="AT81" s="4">
        <v>0</v>
      </c>
      <c r="AU81" s="4"/>
      <c r="AV81" s="4">
        <v>0</v>
      </c>
      <c r="AW81" s="4">
        <v>0</v>
      </c>
      <c r="AX81" s="4">
        <v>0</v>
      </c>
      <c r="AY81" s="4">
        <v>0</v>
      </c>
      <c r="AZ81" s="4">
        <v>0</v>
      </c>
      <c r="BA81" s="4">
        <v>0</v>
      </c>
      <c r="BB81" s="4">
        <v>0</v>
      </c>
      <c r="BC81" s="4">
        <v>0</v>
      </c>
      <c r="BD81" s="4">
        <v>0</v>
      </c>
      <c r="BE81" s="3">
        <v>0</v>
      </c>
    </row>
    <row r="82" spans="1:57">
      <c r="A82" s="34" t="s">
        <v>2268</v>
      </c>
      <c r="B82" s="4">
        <v>78222678.387600005</v>
      </c>
      <c r="C82" s="4">
        <v>96298356.95882</v>
      </c>
      <c r="D82" s="4">
        <v>120514515.98282</v>
      </c>
      <c r="E82" s="4">
        <v>114733925.71322002</v>
      </c>
      <c r="F82" s="4">
        <v>154427218.91934004</v>
      </c>
      <c r="G82" s="4">
        <v>165102437.13391003</v>
      </c>
      <c r="H82" s="4">
        <v>225562597.39999998</v>
      </c>
      <c r="I82" s="4">
        <v>269613906.09999996</v>
      </c>
      <c r="J82" s="4">
        <v>239861441.80000001</v>
      </c>
      <c r="K82" s="4">
        <v>-29752464.299999952</v>
      </c>
      <c r="L82" s="4"/>
      <c r="M82" s="4">
        <v>60250498.692139998</v>
      </c>
      <c r="N82" s="4">
        <v>91063375.979259983</v>
      </c>
      <c r="O82" s="4">
        <v>109006616.23796999</v>
      </c>
      <c r="P82" s="4">
        <v>104807017.06552002</v>
      </c>
      <c r="Q82" s="4">
        <v>146745899.08244005</v>
      </c>
      <c r="R82" s="4">
        <v>157463927.50498</v>
      </c>
      <c r="S82" s="4">
        <v>216474278</v>
      </c>
      <c r="T82" s="4">
        <v>259708199.29999998</v>
      </c>
      <c r="U82" s="4">
        <v>229955735</v>
      </c>
      <c r="V82" s="4">
        <v>229955735</v>
      </c>
      <c r="W82" s="78">
        <v>0</v>
      </c>
      <c r="X82" s="4">
        <v>-29752464.299999982</v>
      </c>
      <c r="Y82" s="4"/>
      <c r="Z82" s="4">
        <v>17580301.49546</v>
      </c>
      <c r="AA82" s="4">
        <v>4276167.5389999999</v>
      </c>
      <c r="AB82" s="4">
        <v>10634045.315850001</v>
      </c>
      <c r="AC82" s="4">
        <v>9132738.0717000011</v>
      </c>
      <c r="AD82" s="4">
        <v>6649489.9589000009</v>
      </c>
      <c r="AE82" s="4">
        <v>6467777.4229099993</v>
      </c>
      <c r="AF82" s="4">
        <v>8742619.6999999993</v>
      </c>
      <c r="AG82" s="4">
        <v>9298436.3000000007</v>
      </c>
      <c r="AH82" s="78">
        <v>9298436.3000000007</v>
      </c>
      <c r="AI82" s="4">
        <v>0</v>
      </c>
      <c r="AJ82" s="4"/>
      <c r="AK82" s="4">
        <v>376057</v>
      </c>
      <c r="AL82" s="4">
        <v>847171.45755999989</v>
      </c>
      <c r="AM82" s="4">
        <v>810287.72900000005</v>
      </c>
      <c r="AN82" s="4">
        <v>723859.55599999998</v>
      </c>
      <c r="AO82" s="4">
        <v>948532.70399999991</v>
      </c>
      <c r="AP82" s="4">
        <v>994418.71762999997</v>
      </c>
      <c r="AQ82" s="4">
        <v>0</v>
      </c>
      <c r="AR82" s="4">
        <v>0</v>
      </c>
      <c r="AS82" s="4">
        <v>0</v>
      </c>
      <c r="AT82" s="4">
        <v>0</v>
      </c>
      <c r="AU82" s="4"/>
      <c r="AV82" s="4">
        <v>15821.2</v>
      </c>
      <c r="AW82" s="4">
        <v>111641.98299999999</v>
      </c>
      <c r="AX82" s="4">
        <v>63566.7</v>
      </c>
      <c r="AY82" s="4">
        <v>70311.02</v>
      </c>
      <c r="AZ82" s="4">
        <v>83297.173999999999</v>
      </c>
      <c r="BA82" s="4">
        <v>176313.48838999998</v>
      </c>
      <c r="BB82" s="4">
        <v>345699.7</v>
      </c>
      <c r="BC82" s="4">
        <v>607270.5</v>
      </c>
      <c r="BD82" s="4">
        <v>607270.5</v>
      </c>
      <c r="BE82" s="3">
        <v>0</v>
      </c>
    </row>
    <row r="83" spans="1:57">
      <c r="A83" s="34" t="s">
        <v>2269</v>
      </c>
      <c r="B83" s="4">
        <v>40779401.628250003</v>
      </c>
      <c r="C83" s="4">
        <v>37731669.979000002</v>
      </c>
      <c r="D83" s="4">
        <v>38832642.946000002</v>
      </c>
      <c r="E83" s="4">
        <v>50261939.743999995</v>
      </c>
      <c r="F83" s="4">
        <v>76764625.296000004</v>
      </c>
      <c r="G83" s="4">
        <v>75750593.844530001</v>
      </c>
      <c r="H83" s="4">
        <v>253149447.70000002</v>
      </c>
      <c r="I83" s="4">
        <v>169459133.19999999</v>
      </c>
      <c r="J83" s="4">
        <v>166319648.79999998</v>
      </c>
      <c r="K83" s="4">
        <v>-3139484.400000006</v>
      </c>
      <c r="L83" s="4"/>
      <c r="M83" s="4">
        <v>25733108.607250001</v>
      </c>
      <c r="N83" s="4">
        <v>37724276.077</v>
      </c>
      <c r="O83" s="4">
        <v>38812236.656999998</v>
      </c>
      <c r="P83" s="4">
        <v>50261739.743999995</v>
      </c>
      <c r="Q83" s="4">
        <v>76764625.296000004</v>
      </c>
      <c r="R83" s="4">
        <v>75750593.844530001</v>
      </c>
      <c r="S83" s="4">
        <v>222065029.90000001</v>
      </c>
      <c r="T83" s="4">
        <v>166128232.19999999</v>
      </c>
      <c r="U83" s="4">
        <v>162988747.79999998</v>
      </c>
      <c r="V83" s="4">
        <v>162988747.79999998</v>
      </c>
      <c r="W83" s="78">
        <v>0</v>
      </c>
      <c r="X83" s="4">
        <v>-3139484.400000006</v>
      </c>
      <c r="Y83" s="4"/>
      <c r="Z83" s="4">
        <v>15046293.021</v>
      </c>
      <c r="AA83" s="4">
        <v>7393.902</v>
      </c>
      <c r="AB83" s="4">
        <v>20406.289000000001</v>
      </c>
      <c r="AC83" s="4">
        <v>200</v>
      </c>
      <c r="AD83" s="4">
        <v>0</v>
      </c>
      <c r="AE83" s="4">
        <v>0</v>
      </c>
      <c r="AF83" s="4">
        <v>31084417.800000001</v>
      </c>
      <c r="AG83" s="4">
        <v>3330901</v>
      </c>
      <c r="AH83" s="78">
        <v>3330901</v>
      </c>
      <c r="AI83" s="4">
        <v>0</v>
      </c>
      <c r="AJ83" s="4"/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/>
      <c r="AV83" s="4">
        <v>0</v>
      </c>
      <c r="AW83" s="4">
        <v>0</v>
      </c>
      <c r="AX83" s="4">
        <v>0</v>
      </c>
      <c r="AY83" s="4">
        <v>0</v>
      </c>
      <c r="AZ83" s="4">
        <v>0</v>
      </c>
      <c r="BA83" s="4">
        <v>0</v>
      </c>
      <c r="BB83" s="4">
        <v>0</v>
      </c>
      <c r="BC83" s="4">
        <v>0</v>
      </c>
      <c r="BD83" s="4">
        <v>0</v>
      </c>
      <c r="BE83" s="3">
        <v>0</v>
      </c>
    </row>
    <row r="84" spans="1:57">
      <c r="A84" s="34" t="s">
        <v>2270</v>
      </c>
      <c r="B84" s="4">
        <v>9668810.2869300004</v>
      </c>
      <c r="C84" s="4">
        <v>17844323.40205</v>
      </c>
      <c r="D84" s="4">
        <v>19227947.922290001</v>
      </c>
      <c r="E84" s="4">
        <v>1019416810.53924</v>
      </c>
      <c r="F84" s="4">
        <v>19032998.664129999</v>
      </c>
      <c r="G84" s="4">
        <v>33741447.35503</v>
      </c>
      <c r="H84" s="4">
        <v>11487602</v>
      </c>
      <c r="I84" s="4">
        <v>16920427.600000001</v>
      </c>
      <c r="J84" s="4">
        <v>9769974.2999999989</v>
      </c>
      <c r="K84" s="4">
        <v>-7150453.3000000026</v>
      </c>
      <c r="L84" s="4"/>
      <c r="M84" s="4">
        <v>1065679.94092</v>
      </c>
      <c r="N84" s="4">
        <v>7193601.16108</v>
      </c>
      <c r="O84" s="4">
        <v>8003316.8153000008</v>
      </c>
      <c r="P84" s="4">
        <v>1008250432.3050001</v>
      </c>
      <c r="Q84" s="4">
        <v>8934477.1860600002</v>
      </c>
      <c r="R84" s="4">
        <v>21474110.344470002</v>
      </c>
      <c r="S84" s="4">
        <v>9528622.5</v>
      </c>
      <c r="T84" s="4">
        <v>11769407</v>
      </c>
      <c r="U84" s="4">
        <v>7201226.9999999991</v>
      </c>
      <c r="V84" s="4">
        <v>7201226.9999999991</v>
      </c>
      <c r="W84" s="78">
        <v>0</v>
      </c>
      <c r="X84" s="4">
        <v>-4568180.0000000009</v>
      </c>
      <c r="Y84" s="4"/>
      <c r="Z84" s="4">
        <v>8578160.446010001</v>
      </c>
      <c r="AA84" s="4">
        <v>10645974.240969999</v>
      </c>
      <c r="AB84" s="4">
        <v>11177999.110990001</v>
      </c>
      <c r="AC84" s="4">
        <v>10898111.642240001</v>
      </c>
      <c r="AD84" s="4">
        <v>10005800.708069999</v>
      </c>
      <c r="AE84" s="4">
        <v>12188691.496559998</v>
      </c>
      <c r="AF84" s="4">
        <v>1863233.9</v>
      </c>
      <c r="AG84" s="4">
        <v>5055275</v>
      </c>
      <c r="AH84" s="78">
        <v>2527643.4</v>
      </c>
      <c r="AI84" s="4">
        <v>-2527631.6</v>
      </c>
      <c r="AJ84" s="4"/>
      <c r="AK84" s="4">
        <v>24387.7</v>
      </c>
      <c r="AL84" s="4">
        <v>4748</v>
      </c>
      <c r="AM84" s="4">
        <v>2900</v>
      </c>
      <c r="AN84" s="4">
        <v>0</v>
      </c>
      <c r="AO84" s="4">
        <v>15490.617</v>
      </c>
      <c r="AP84" s="4">
        <v>198.75</v>
      </c>
      <c r="AQ84" s="4">
        <v>0</v>
      </c>
      <c r="AR84" s="4">
        <v>0</v>
      </c>
      <c r="AS84" s="4">
        <v>0</v>
      </c>
      <c r="AT84" s="4">
        <v>0</v>
      </c>
      <c r="AU84" s="4"/>
      <c r="AV84" s="4">
        <v>582.20000000000005</v>
      </c>
      <c r="AW84" s="4">
        <v>0</v>
      </c>
      <c r="AX84" s="4">
        <v>43731.995999999999</v>
      </c>
      <c r="AY84" s="4">
        <v>268266.592</v>
      </c>
      <c r="AZ84" s="4">
        <v>77230.153000000006</v>
      </c>
      <c r="BA84" s="4">
        <v>78446.763999999996</v>
      </c>
      <c r="BB84" s="4">
        <v>95745.600000000006</v>
      </c>
      <c r="BC84" s="4">
        <v>95745.600000000006</v>
      </c>
      <c r="BD84" s="4">
        <v>41103.900000000009</v>
      </c>
      <c r="BE84" s="3">
        <v>-54641.7</v>
      </c>
    </row>
    <row r="85" spans="1:57">
      <c r="A85" s="34" t="s">
        <v>2271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/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78">
        <v>0</v>
      </c>
      <c r="X85" s="4">
        <v>0</v>
      </c>
      <c r="Y85" s="4"/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  <c r="AH85" s="78">
        <v>0</v>
      </c>
      <c r="AI85" s="4">
        <v>0</v>
      </c>
      <c r="AJ85" s="4"/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  <c r="AR85" s="4">
        <v>0</v>
      </c>
      <c r="AS85" s="4">
        <v>0</v>
      </c>
      <c r="AT85" s="4">
        <v>0</v>
      </c>
      <c r="AU85" s="4"/>
      <c r="AV85" s="4">
        <v>0</v>
      </c>
      <c r="AW85" s="4">
        <v>0</v>
      </c>
      <c r="AX85" s="4">
        <v>0</v>
      </c>
      <c r="AY85" s="4">
        <v>0</v>
      </c>
      <c r="AZ85" s="4">
        <v>0</v>
      </c>
      <c r="BA85" s="4">
        <v>0</v>
      </c>
      <c r="BB85" s="4">
        <v>0</v>
      </c>
      <c r="BC85" s="4">
        <v>0</v>
      </c>
      <c r="BD85" s="4">
        <v>0</v>
      </c>
      <c r="BE85" s="3">
        <v>0</v>
      </c>
    </row>
    <row r="86" spans="1:57">
      <c r="A86" s="87" t="s">
        <v>2272</v>
      </c>
      <c r="B86" s="3">
        <v>1680430195.1049502</v>
      </c>
      <c r="C86" s="3">
        <v>3016672207.9671907</v>
      </c>
      <c r="D86" s="3">
        <v>3034235944.55018</v>
      </c>
      <c r="E86" s="3">
        <v>2982240672.7315001</v>
      </c>
      <c r="F86" s="3">
        <v>3803404460.3620801</v>
      </c>
      <c r="G86" s="3">
        <v>5188218406.6694794</v>
      </c>
      <c r="H86" s="3">
        <v>8066166660.499999</v>
      </c>
      <c r="I86" s="3">
        <v>8340315874.7000008</v>
      </c>
      <c r="J86" s="3">
        <v>7841360869.6000004</v>
      </c>
      <c r="K86" s="3">
        <v>-498955005.10000038</v>
      </c>
      <c r="L86" s="3"/>
      <c r="M86" s="3">
        <v>1206425148.3943901</v>
      </c>
      <c r="N86" s="3">
        <v>2548153563.8807797</v>
      </c>
      <c r="O86" s="3">
        <v>2487461939.4510098</v>
      </c>
      <c r="P86" s="3">
        <v>2543694394.4891109</v>
      </c>
      <c r="Q86" s="3">
        <v>2764200915.2986794</v>
      </c>
      <c r="R86" s="3">
        <v>3951897311.0691276</v>
      </c>
      <c r="S86" s="3">
        <v>6107035975.499999</v>
      </c>
      <c r="T86" s="3">
        <v>5119992957.3999996</v>
      </c>
      <c r="U86" s="3">
        <v>4667937953.3999996</v>
      </c>
      <c r="V86" s="3">
        <v>3136185253.4000001</v>
      </c>
      <c r="W86" s="3">
        <v>1531752700</v>
      </c>
      <c r="X86" s="3">
        <v>-452055004</v>
      </c>
      <c r="Y86" s="3"/>
      <c r="Z86" s="3">
        <v>474005046.71056002</v>
      </c>
      <c r="AA86" s="3">
        <v>468518644.08640999</v>
      </c>
      <c r="AB86" s="3">
        <v>546774005.09916997</v>
      </c>
      <c r="AC86" s="3">
        <v>438546278.24239004</v>
      </c>
      <c r="AD86" s="3">
        <v>1039203545.0634001</v>
      </c>
      <c r="AE86" s="3">
        <v>1236321095.6003499</v>
      </c>
      <c r="AF86" s="3">
        <v>1959130685</v>
      </c>
      <c r="AG86" s="3">
        <v>3220322917.3000002</v>
      </c>
      <c r="AH86" s="3">
        <v>3173422916.2000003</v>
      </c>
      <c r="AI86" s="3">
        <v>-46900001.099999905</v>
      </c>
      <c r="AJ86" s="3"/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3">
        <v>0</v>
      </c>
      <c r="AT86" s="3">
        <v>0</v>
      </c>
      <c r="AU86" s="3"/>
      <c r="AV86" s="3">
        <v>0</v>
      </c>
      <c r="AW86" s="3">
        <v>0</v>
      </c>
      <c r="AX86" s="3">
        <v>0</v>
      </c>
      <c r="AY86" s="3">
        <v>0</v>
      </c>
      <c r="AZ86" s="3">
        <v>0</v>
      </c>
      <c r="BA86" s="3">
        <v>0</v>
      </c>
      <c r="BB86" s="3">
        <v>0</v>
      </c>
      <c r="BC86" s="3">
        <v>0</v>
      </c>
      <c r="BD86" s="3">
        <v>0</v>
      </c>
      <c r="BE86" s="3">
        <v>0</v>
      </c>
    </row>
    <row r="87" spans="1:57">
      <c r="A87" s="34" t="s">
        <v>2273</v>
      </c>
      <c r="B87" s="4">
        <v>1094565942.7992599</v>
      </c>
      <c r="C87" s="4">
        <v>2256789160.71421</v>
      </c>
      <c r="D87" s="4">
        <v>2071989335.9391501</v>
      </c>
      <c r="E87" s="4">
        <v>1941065602.97142</v>
      </c>
      <c r="F87" s="4">
        <v>2923510159.5209594</v>
      </c>
      <c r="G87" s="4">
        <v>3730257577.3659992</v>
      </c>
      <c r="H87" s="4">
        <v>5292911549.8999996</v>
      </c>
      <c r="I87" s="4">
        <v>4030565200</v>
      </c>
      <c r="J87" s="4">
        <v>3962130032.9000001</v>
      </c>
      <c r="K87" s="4">
        <v>-68435167.099999905</v>
      </c>
      <c r="L87" s="4"/>
      <c r="M87" s="4">
        <v>820222046.98782992</v>
      </c>
      <c r="N87" s="4">
        <v>2059785584.1974297</v>
      </c>
      <c r="O87" s="4">
        <v>1847721519.9976499</v>
      </c>
      <c r="P87" s="4">
        <v>1792410158.7288401</v>
      </c>
      <c r="Q87" s="4">
        <v>2371462567.7270093</v>
      </c>
      <c r="R87" s="4">
        <v>3263280420.1238489</v>
      </c>
      <c r="S87" s="4">
        <v>5109122694.8999996</v>
      </c>
      <c r="T87" s="4">
        <v>4030565200</v>
      </c>
      <c r="U87" s="4">
        <v>3962130032.9000001</v>
      </c>
      <c r="V87" s="4">
        <v>2545039422.9000001</v>
      </c>
      <c r="W87" s="78">
        <v>1417090610</v>
      </c>
      <c r="X87" s="4">
        <v>-68435167.099999905</v>
      </c>
      <c r="Y87" s="4"/>
      <c r="Z87" s="4">
        <v>274343895.81142998</v>
      </c>
      <c r="AA87" s="4">
        <v>197003576.51678005</v>
      </c>
      <c r="AB87" s="4">
        <v>224267815.94150001</v>
      </c>
      <c r="AC87" s="4">
        <v>148655444.24258</v>
      </c>
      <c r="AD87" s="4">
        <v>552047591.79394996</v>
      </c>
      <c r="AE87" s="4">
        <v>466977157.24215007</v>
      </c>
      <c r="AF87" s="4">
        <v>183788855</v>
      </c>
      <c r="AG87" s="4">
        <v>0</v>
      </c>
      <c r="AH87" s="78">
        <v>0</v>
      </c>
      <c r="AI87" s="4">
        <v>0</v>
      </c>
      <c r="AJ87" s="4"/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0</v>
      </c>
      <c r="AU87" s="4"/>
      <c r="AV87" s="4">
        <v>0</v>
      </c>
      <c r="AW87" s="4">
        <v>0</v>
      </c>
      <c r="AX87" s="4">
        <v>0</v>
      </c>
      <c r="AY87" s="4">
        <v>0</v>
      </c>
      <c r="AZ87" s="4">
        <v>0</v>
      </c>
      <c r="BA87" s="4">
        <v>0</v>
      </c>
      <c r="BB87" s="4">
        <v>0</v>
      </c>
      <c r="BC87" s="4">
        <v>0</v>
      </c>
      <c r="BD87" s="4">
        <v>0</v>
      </c>
      <c r="BE87" s="3">
        <v>0</v>
      </c>
    </row>
    <row r="88" spans="1:57">
      <c r="A88" s="34" t="s">
        <v>2274</v>
      </c>
      <c r="B88" s="4">
        <v>89926969.759199992</v>
      </c>
      <c r="C88" s="4">
        <v>161645202.18790001</v>
      </c>
      <c r="D88" s="4">
        <v>144987765.91358</v>
      </c>
      <c r="E88" s="4">
        <v>128506660.00798999</v>
      </c>
      <c r="F88" s="4">
        <v>142886296.24586999</v>
      </c>
      <c r="G88" s="4">
        <v>172336100.05772001</v>
      </c>
      <c r="H88" s="4">
        <v>174209664.90000001</v>
      </c>
      <c r="I88" s="4">
        <v>257429310.80000001</v>
      </c>
      <c r="J88" s="4">
        <v>208150245.40000001</v>
      </c>
      <c r="K88" s="4">
        <v>-49279065.400000006</v>
      </c>
      <c r="L88" s="4"/>
      <c r="M88" s="4">
        <v>75752575.287200004</v>
      </c>
      <c r="N88" s="4">
        <v>134448260.79913002</v>
      </c>
      <c r="O88" s="4">
        <v>115182330.87828</v>
      </c>
      <c r="P88" s="4">
        <v>95001165.091089979</v>
      </c>
      <c r="Q88" s="4">
        <v>53009077.497610003</v>
      </c>
      <c r="R88" s="4">
        <v>104790457.1918</v>
      </c>
      <c r="S88" s="4">
        <v>83409663.900000006</v>
      </c>
      <c r="T88" s="4">
        <v>132271960</v>
      </c>
      <c r="U88" s="4">
        <v>119840100</v>
      </c>
      <c r="V88" s="4">
        <v>119385100</v>
      </c>
      <c r="W88" s="78">
        <v>455000</v>
      </c>
      <c r="X88" s="4">
        <v>-12431860</v>
      </c>
      <c r="Y88" s="4"/>
      <c r="Z88" s="4">
        <v>14174394.471999999</v>
      </c>
      <c r="AA88" s="4">
        <v>27196941.388769999</v>
      </c>
      <c r="AB88" s="4">
        <v>29805435.035300002</v>
      </c>
      <c r="AC88" s="4">
        <v>33505494.916900001</v>
      </c>
      <c r="AD88" s="4">
        <v>89877218.748259977</v>
      </c>
      <c r="AE88" s="4">
        <v>67545642.865920007</v>
      </c>
      <c r="AF88" s="4">
        <v>90800001</v>
      </c>
      <c r="AG88" s="4">
        <v>125157350.8</v>
      </c>
      <c r="AH88" s="78">
        <v>88310145.400000006</v>
      </c>
      <c r="AI88" s="4">
        <v>-36847205.399999991</v>
      </c>
      <c r="AJ88" s="4"/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0</v>
      </c>
      <c r="AT88" s="4">
        <v>0</v>
      </c>
      <c r="AU88" s="4"/>
      <c r="AV88" s="4">
        <v>0</v>
      </c>
      <c r="AW88" s="4">
        <v>0</v>
      </c>
      <c r="AX88" s="4">
        <v>0</v>
      </c>
      <c r="AY88" s="4">
        <v>0</v>
      </c>
      <c r="AZ88" s="4">
        <v>0</v>
      </c>
      <c r="BA88" s="4">
        <v>0</v>
      </c>
      <c r="BB88" s="4">
        <v>0</v>
      </c>
      <c r="BC88" s="4">
        <v>0</v>
      </c>
      <c r="BD88" s="4">
        <v>0</v>
      </c>
      <c r="BE88" s="3">
        <v>0</v>
      </c>
    </row>
    <row r="89" spans="1:57">
      <c r="A89" s="34" t="s">
        <v>2275</v>
      </c>
      <c r="B89" s="4">
        <v>173855759.85510001</v>
      </c>
      <c r="C89" s="4">
        <v>243954543.92276001</v>
      </c>
      <c r="D89" s="4">
        <v>420789841.16156006</v>
      </c>
      <c r="E89" s="4">
        <v>409368978.84214002</v>
      </c>
      <c r="F89" s="4">
        <v>239778460.27055001</v>
      </c>
      <c r="G89" s="4">
        <v>491053360.66761994</v>
      </c>
      <c r="H89" s="4">
        <v>699812504.79999995</v>
      </c>
      <c r="I89" s="4">
        <v>541713600</v>
      </c>
      <c r="J89" s="4">
        <v>424408950</v>
      </c>
      <c r="K89" s="4">
        <v>-117304650</v>
      </c>
      <c r="L89" s="4"/>
      <c r="M89" s="4">
        <v>164966723.50292</v>
      </c>
      <c r="N89" s="4">
        <v>234200565.86326</v>
      </c>
      <c r="O89" s="4">
        <v>409131626.41255903</v>
      </c>
      <c r="P89" s="4">
        <v>399934537.03763998</v>
      </c>
      <c r="Q89" s="4">
        <v>214851485.29176</v>
      </c>
      <c r="R89" s="4">
        <v>450899910.62123996</v>
      </c>
      <c r="S89" s="4">
        <v>699812504.79999995</v>
      </c>
      <c r="T89" s="4">
        <v>541713600</v>
      </c>
      <c r="U89" s="4">
        <v>424408950</v>
      </c>
      <c r="V89" s="4">
        <v>318188700</v>
      </c>
      <c r="W89" s="78">
        <v>106220250</v>
      </c>
      <c r="X89" s="4">
        <v>-117304650</v>
      </c>
      <c r="Y89" s="4"/>
      <c r="Z89" s="4">
        <v>8889036.3521800004</v>
      </c>
      <c r="AA89" s="4">
        <v>9753978.0594999995</v>
      </c>
      <c r="AB89" s="4">
        <v>11658214.749</v>
      </c>
      <c r="AC89" s="4">
        <v>9434441.8045000006</v>
      </c>
      <c r="AD89" s="4">
        <v>24926974.97879</v>
      </c>
      <c r="AE89" s="4">
        <v>40153450.046380006</v>
      </c>
      <c r="AF89" s="4">
        <v>0</v>
      </c>
      <c r="AG89" s="4">
        <v>0</v>
      </c>
      <c r="AH89" s="78">
        <v>0</v>
      </c>
      <c r="AI89" s="4">
        <v>0</v>
      </c>
      <c r="AJ89" s="4"/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>
        <v>0</v>
      </c>
      <c r="AS89" s="4">
        <v>0</v>
      </c>
      <c r="AT89" s="4">
        <v>0</v>
      </c>
      <c r="AU89" s="4"/>
      <c r="AV89" s="4">
        <v>0</v>
      </c>
      <c r="AW89" s="4">
        <v>0</v>
      </c>
      <c r="AX89" s="4">
        <v>0</v>
      </c>
      <c r="AY89" s="4">
        <v>0</v>
      </c>
      <c r="AZ89" s="4">
        <v>0</v>
      </c>
      <c r="BA89" s="4">
        <v>0</v>
      </c>
      <c r="BB89" s="4">
        <v>0</v>
      </c>
      <c r="BC89" s="4">
        <v>0</v>
      </c>
      <c r="BD89" s="4">
        <v>0</v>
      </c>
      <c r="BE89" s="3">
        <v>0</v>
      </c>
    </row>
    <row r="90" spans="1:57">
      <c r="A90" s="34" t="s">
        <v>2276</v>
      </c>
      <c r="B90" s="4">
        <v>309939794.34830999</v>
      </c>
      <c r="C90" s="4">
        <v>334730865.95159996</v>
      </c>
      <c r="D90" s="4">
        <v>376712827.76328003</v>
      </c>
      <c r="E90" s="4">
        <v>487880387.31352997</v>
      </c>
      <c r="F90" s="4">
        <v>489149823.34469992</v>
      </c>
      <c r="G90" s="4">
        <v>785692014.9301399</v>
      </c>
      <c r="H90" s="4">
        <v>1888853198.7</v>
      </c>
      <c r="I90" s="4">
        <v>3496522763.9000001</v>
      </c>
      <c r="J90" s="4">
        <v>3235119141.3000002</v>
      </c>
      <c r="K90" s="4">
        <v>-261403622.5999999</v>
      </c>
      <c r="L90" s="4"/>
      <c r="M90" s="4">
        <v>133342074.27336</v>
      </c>
      <c r="N90" s="4">
        <v>100166717.83024</v>
      </c>
      <c r="O90" s="4">
        <v>95670288.389909998</v>
      </c>
      <c r="P90" s="4">
        <v>240929490.03511998</v>
      </c>
      <c r="Q90" s="4">
        <v>116798063.80229999</v>
      </c>
      <c r="R90" s="4">
        <v>124047169.48424</v>
      </c>
      <c r="S90" s="4">
        <v>204311369.69999999</v>
      </c>
      <c r="T90" s="4">
        <v>401357197.39999998</v>
      </c>
      <c r="U90" s="4">
        <v>150006370.5</v>
      </c>
      <c r="V90" s="4">
        <v>142019530.5</v>
      </c>
      <c r="W90" s="78">
        <v>7986840</v>
      </c>
      <c r="X90" s="4">
        <v>-251350826.89999998</v>
      </c>
      <c r="Y90" s="4"/>
      <c r="Z90" s="4">
        <v>176597720.07495001</v>
      </c>
      <c r="AA90" s="4">
        <v>234564148.12136</v>
      </c>
      <c r="AB90" s="4">
        <v>281042539.37336999</v>
      </c>
      <c r="AC90" s="4">
        <v>246950897.27841002</v>
      </c>
      <c r="AD90" s="4">
        <v>372351759.54240006</v>
      </c>
      <c r="AE90" s="4">
        <v>661644845.44589984</v>
      </c>
      <c r="AF90" s="4">
        <v>1684541829</v>
      </c>
      <c r="AG90" s="4">
        <v>3095165566.5</v>
      </c>
      <c r="AH90" s="78">
        <v>3085112770.8000002</v>
      </c>
      <c r="AI90" s="4">
        <v>-10052795.699999809</v>
      </c>
      <c r="AJ90" s="4"/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0</v>
      </c>
      <c r="AU90" s="4"/>
      <c r="AV90" s="4">
        <v>0</v>
      </c>
      <c r="AW90" s="4">
        <v>0</v>
      </c>
      <c r="AX90" s="4">
        <v>0</v>
      </c>
      <c r="AY90" s="4">
        <v>0</v>
      </c>
      <c r="AZ90" s="4">
        <v>0</v>
      </c>
      <c r="BA90" s="4">
        <v>0</v>
      </c>
      <c r="BB90" s="4">
        <v>0</v>
      </c>
      <c r="BC90" s="4">
        <v>0</v>
      </c>
      <c r="BD90" s="4">
        <v>0</v>
      </c>
      <c r="BE90" s="3">
        <v>0</v>
      </c>
    </row>
    <row r="91" spans="1:57">
      <c r="A91" s="34" t="s">
        <v>2277</v>
      </c>
      <c r="B91" s="4">
        <v>12141728.343079999</v>
      </c>
      <c r="C91" s="4">
        <v>19552435.190719999</v>
      </c>
      <c r="D91" s="4">
        <v>19756173.772610001</v>
      </c>
      <c r="E91" s="4">
        <v>15419043.596420001</v>
      </c>
      <c r="F91" s="4">
        <v>8079720.9800000004</v>
      </c>
      <c r="G91" s="4">
        <v>8879353.648</v>
      </c>
      <c r="H91" s="4">
        <v>10379742.199999999</v>
      </c>
      <c r="I91" s="4">
        <v>14085000</v>
      </c>
      <c r="J91" s="4">
        <v>11552500</v>
      </c>
      <c r="K91" s="4">
        <v>-2532500</v>
      </c>
      <c r="L91" s="4"/>
      <c r="M91" s="4">
        <v>12141728.343079999</v>
      </c>
      <c r="N91" s="4">
        <v>19552435.190719999</v>
      </c>
      <c r="O91" s="4">
        <v>19756173.772610001</v>
      </c>
      <c r="P91" s="4">
        <v>15419043.596420001</v>
      </c>
      <c r="Q91" s="4">
        <v>8079720.9800000004</v>
      </c>
      <c r="R91" s="4">
        <v>8879353.648</v>
      </c>
      <c r="S91" s="4">
        <v>10379742.199999999</v>
      </c>
      <c r="T91" s="4">
        <v>14085000</v>
      </c>
      <c r="U91" s="4">
        <v>11552500</v>
      </c>
      <c r="V91" s="4">
        <v>11552500</v>
      </c>
      <c r="W91" s="78">
        <v>0</v>
      </c>
      <c r="X91" s="4">
        <v>-2532500</v>
      </c>
      <c r="Y91" s="4"/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78">
        <v>0</v>
      </c>
      <c r="AI91" s="4">
        <v>0</v>
      </c>
      <c r="AJ91" s="4"/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/>
      <c r="AV91" s="4">
        <v>0</v>
      </c>
      <c r="AW91" s="4">
        <v>0</v>
      </c>
      <c r="AX91" s="4">
        <v>0</v>
      </c>
      <c r="AY91" s="4">
        <v>0</v>
      </c>
      <c r="AZ91" s="4">
        <v>0</v>
      </c>
      <c r="BA91" s="4">
        <v>0</v>
      </c>
      <c r="BB91" s="4">
        <v>0</v>
      </c>
      <c r="BC91" s="4">
        <v>0</v>
      </c>
      <c r="BD91" s="4">
        <v>0</v>
      </c>
      <c r="BE91" s="3">
        <v>0</v>
      </c>
    </row>
    <row r="92" spans="1:57">
      <c r="A92" s="34" t="s">
        <v>2278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/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78">
        <v>0</v>
      </c>
      <c r="X92" s="4">
        <v>0</v>
      </c>
      <c r="Y92" s="4"/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78">
        <v>0</v>
      </c>
      <c r="AI92" s="4">
        <v>0</v>
      </c>
      <c r="AJ92" s="4"/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>
        <v>0</v>
      </c>
      <c r="AS92" s="4">
        <v>0</v>
      </c>
      <c r="AT92" s="4">
        <v>0</v>
      </c>
      <c r="AU92" s="4"/>
      <c r="AV92" s="4">
        <v>0</v>
      </c>
      <c r="AW92" s="4">
        <v>0</v>
      </c>
      <c r="AX92" s="4">
        <v>0</v>
      </c>
      <c r="AY92" s="4">
        <v>0</v>
      </c>
      <c r="AZ92" s="4">
        <v>0</v>
      </c>
      <c r="BA92" s="4">
        <v>0</v>
      </c>
      <c r="BB92" s="4">
        <v>0</v>
      </c>
      <c r="BC92" s="4">
        <v>0</v>
      </c>
      <c r="BD92" s="4">
        <v>0</v>
      </c>
      <c r="BE92" s="3">
        <v>0</v>
      </c>
    </row>
    <row r="93" spans="1:57">
      <c r="A93" s="87" t="s">
        <v>2279</v>
      </c>
      <c r="B93" s="3">
        <v>286451709.79841</v>
      </c>
      <c r="C93" s="3">
        <v>416449831.92349994</v>
      </c>
      <c r="D93" s="3">
        <v>41110851.203289986</v>
      </c>
      <c r="E93" s="3">
        <v>-155771670.0932</v>
      </c>
      <c r="F93" s="3">
        <v>-155771670.0932</v>
      </c>
      <c r="G93" s="3">
        <v>229420647.01400998</v>
      </c>
      <c r="H93" s="3">
        <v>-49089822.299999952</v>
      </c>
      <c r="I93" s="3">
        <v>-213385916.59999999</v>
      </c>
      <c r="J93" s="3">
        <v>-271785916.60000002</v>
      </c>
      <c r="K93" s="3">
        <v>-58400000.00000003</v>
      </c>
      <c r="L93" s="3"/>
      <c r="M93" s="3">
        <v>261947742.26566997</v>
      </c>
      <c r="N93" s="3">
        <v>393451673.75105</v>
      </c>
      <c r="O93" s="3">
        <v>23326956.7963099</v>
      </c>
      <c r="P93" s="3">
        <v>-155771670.0932</v>
      </c>
      <c r="Q93" s="3">
        <v>112361367.26159002</v>
      </c>
      <c r="R93" s="3">
        <v>167251395.09722996</v>
      </c>
      <c r="S93" s="3">
        <v>103142348.60000002</v>
      </c>
      <c r="T93" s="3">
        <v>-68553745.700000018</v>
      </c>
      <c r="U93" s="3">
        <v>-126953745.70000002</v>
      </c>
      <c r="V93" s="3">
        <v>-335629418.60000002</v>
      </c>
      <c r="W93" s="3">
        <v>208675672.90000001</v>
      </c>
      <c r="X93" s="3">
        <v>-58400000</v>
      </c>
      <c r="Y93" s="3"/>
      <c r="Z93" s="3">
        <v>24503967.532740001</v>
      </c>
      <c r="AA93" s="3">
        <v>22998158.172449999</v>
      </c>
      <c r="AB93" s="3">
        <v>17783894.406979997</v>
      </c>
      <c r="AC93" s="3">
        <v>17885731.446120005</v>
      </c>
      <c r="AD93" s="3">
        <v>23643430.283370011</v>
      </c>
      <c r="AE93" s="3">
        <v>68154821.475229993</v>
      </c>
      <c r="AF93" s="3">
        <v>0</v>
      </c>
      <c r="AG93" s="3">
        <v>0</v>
      </c>
      <c r="AH93" s="3">
        <v>0</v>
      </c>
      <c r="AI93" s="3">
        <v>0</v>
      </c>
      <c r="AJ93" s="3"/>
      <c r="AK93" s="3">
        <v>0</v>
      </c>
      <c r="AL93" s="3">
        <v>0</v>
      </c>
      <c r="AM93" s="3">
        <v>0</v>
      </c>
      <c r="AN93" s="3">
        <v>-29736024.399999999</v>
      </c>
      <c r="AO93" s="3">
        <v>-1744823.85005</v>
      </c>
      <c r="AP93" s="3">
        <v>-1183043.96395</v>
      </c>
      <c r="AQ93" s="3">
        <v>-67232170.900000006</v>
      </c>
      <c r="AR93" s="3">
        <v>-67232170.900000006</v>
      </c>
      <c r="AS93" s="3">
        <v>-67232170.900000006</v>
      </c>
      <c r="AT93" s="3">
        <v>0</v>
      </c>
      <c r="AU93" s="3"/>
      <c r="AV93" s="3">
        <v>0</v>
      </c>
      <c r="AW93" s="3">
        <v>0</v>
      </c>
      <c r="AX93" s="3">
        <v>0</v>
      </c>
      <c r="AY93" s="3">
        <v>-7225187.41873</v>
      </c>
      <c r="AZ93" s="3">
        <v>-7306320.5280900002</v>
      </c>
      <c r="BA93" s="3">
        <v>-4802525.5944999997</v>
      </c>
      <c r="BB93" s="3">
        <v>-85000000</v>
      </c>
      <c r="BC93" s="3">
        <v>-77600000</v>
      </c>
      <c r="BD93" s="3">
        <v>-77600000</v>
      </c>
      <c r="BE93" s="3">
        <v>0</v>
      </c>
    </row>
    <row r="94" spans="1:57">
      <c r="A94" s="34" t="s">
        <v>2280</v>
      </c>
      <c r="B94" s="4">
        <v>179613304.26878998</v>
      </c>
      <c r="C94" s="4">
        <v>278639696.12717003</v>
      </c>
      <c r="D94" s="4">
        <v>-119522017.58958</v>
      </c>
      <c r="E94" s="4">
        <v>-311651466.57639998</v>
      </c>
      <c r="F94" s="4">
        <v>-114830192.81199998</v>
      </c>
      <c r="G94" s="4">
        <v>-52966555.021150008</v>
      </c>
      <c r="H94" s="4">
        <v>-509089822.29999995</v>
      </c>
      <c r="I94" s="4">
        <v>-440461589.5</v>
      </c>
      <c r="J94" s="4">
        <v>-480461589.5</v>
      </c>
      <c r="K94" s="4">
        <v>-40000000</v>
      </c>
      <c r="L94" s="4"/>
      <c r="M94" s="4">
        <v>162881976.00768</v>
      </c>
      <c r="N94" s="4">
        <v>255641537.95471999</v>
      </c>
      <c r="O94" s="4">
        <v>-137305911.99656001</v>
      </c>
      <c r="P94" s="4">
        <v>-136696189.72059005</v>
      </c>
      <c r="Q94" s="4">
        <v>-129422478.71722998</v>
      </c>
      <c r="R94" s="4">
        <v>-115135806.93793</v>
      </c>
      <c r="S94" s="4">
        <v>-356857651.39999998</v>
      </c>
      <c r="T94" s="4">
        <v>-295629418.60000002</v>
      </c>
      <c r="U94" s="4">
        <v>-335629418.60000002</v>
      </c>
      <c r="V94" s="4">
        <v>-335629418.60000002</v>
      </c>
      <c r="W94" s="78">
        <v>0</v>
      </c>
      <c r="X94" s="4">
        <v>-40000000</v>
      </c>
      <c r="Y94" s="4"/>
      <c r="Z94" s="4">
        <v>16731328.26111</v>
      </c>
      <c r="AA94" s="4">
        <v>22998158.172449999</v>
      </c>
      <c r="AB94" s="4">
        <v>17783894.406979997</v>
      </c>
      <c r="AC94" s="4">
        <v>17885731.446120005</v>
      </c>
      <c r="AD94" s="4">
        <v>23643430.283370011</v>
      </c>
      <c r="AE94" s="4">
        <v>68154821.475229993</v>
      </c>
      <c r="AF94" s="4">
        <v>0</v>
      </c>
      <c r="AG94" s="4">
        <v>0</v>
      </c>
      <c r="AH94" s="78">
        <v>0</v>
      </c>
      <c r="AI94" s="4">
        <v>0</v>
      </c>
      <c r="AJ94" s="4"/>
      <c r="AK94" s="4">
        <v>0</v>
      </c>
      <c r="AL94" s="4">
        <v>0</v>
      </c>
      <c r="AM94" s="4">
        <v>0</v>
      </c>
      <c r="AN94" s="4">
        <v>-29736024.399999999</v>
      </c>
      <c r="AO94" s="4">
        <v>-1744823.85005</v>
      </c>
      <c r="AP94" s="4">
        <v>-1183043.96395</v>
      </c>
      <c r="AQ94" s="4">
        <v>-67232170.900000006</v>
      </c>
      <c r="AR94" s="4">
        <v>-67232170.900000006</v>
      </c>
      <c r="AS94" s="4">
        <v>-67232170.900000006</v>
      </c>
      <c r="AT94" s="4">
        <v>0</v>
      </c>
      <c r="AU94" s="4"/>
      <c r="AV94" s="4">
        <v>0</v>
      </c>
      <c r="AW94" s="4">
        <v>0</v>
      </c>
      <c r="AX94" s="4">
        <v>0</v>
      </c>
      <c r="AY94" s="4">
        <v>-7225187.41873</v>
      </c>
      <c r="AZ94" s="4">
        <v>-7306320.5280900002</v>
      </c>
      <c r="BA94" s="4">
        <v>-4802525.5944999997</v>
      </c>
      <c r="BB94" s="4">
        <v>-85000000</v>
      </c>
      <c r="BC94" s="4">
        <v>-77600000</v>
      </c>
      <c r="BD94" s="4">
        <v>-77600000</v>
      </c>
      <c r="BE94" s="3">
        <v>0</v>
      </c>
    </row>
    <row r="95" spans="1:57">
      <c r="A95" s="34" t="s">
        <v>2281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/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78">
        <v>0</v>
      </c>
      <c r="X95" s="4">
        <v>0</v>
      </c>
      <c r="Y95" s="4"/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78">
        <v>0</v>
      </c>
      <c r="AI95" s="4">
        <v>0</v>
      </c>
      <c r="AJ95" s="4"/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/>
      <c r="AV95" s="4">
        <v>0</v>
      </c>
      <c r="AW95" s="4">
        <v>0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4">
        <v>0</v>
      </c>
      <c r="BD95" s="4">
        <v>0</v>
      </c>
      <c r="BE95" s="3">
        <v>0</v>
      </c>
    </row>
    <row r="96" spans="1:57">
      <c r="A96" s="87" t="s">
        <v>2282</v>
      </c>
      <c r="B96" s="3">
        <v>106838405.52962001</v>
      </c>
      <c r="C96" s="3">
        <v>137810135.79632998</v>
      </c>
      <c r="D96" s="3">
        <v>160632868.79286999</v>
      </c>
      <c r="E96" s="3">
        <v>155879796.48319998</v>
      </c>
      <c r="F96" s="3">
        <v>241783845.97882</v>
      </c>
      <c r="G96" s="3">
        <v>282387202.03516001</v>
      </c>
      <c r="H96" s="3">
        <v>460000000</v>
      </c>
      <c r="I96" s="3">
        <v>227075672.90000001</v>
      </c>
      <c r="J96" s="3">
        <v>208675672.90000001</v>
      </c>
      <c r="K96" s="3">
        <v>-18400000</v>
      </c>
      <c r="L96" s="3"/>
      <c r="M96" s="3">
        <v>99065766.257990003</v>
      </c>
      <c r="N96" s="3">
        <v>137810135.79633003</v>
      </c>
      <c r="O96" s="3">
        <v>160632868.79286999</v>
      </c>
      <c r="P96" s="3">
        <v>155879796.48319998</v>
      </c>
      <c r="Q96" s="3">
        <v>155879796.48319998</v>
      </c>
      <c r="R96" s="3">
        <v>282387202.03516001</v>
      </c>
      <c r="S96" s="3">
        <v>460000000</v>
      </c>
      <c r="T96" s="3">
        <v>227075672.90000001</v>
      </c>
      <c r="U96" s="3">
        <v>208675672.90000001</v>
      </c>
      <c r="V96" s="3">
        <v>0</v>
      </c>
      <c r="W96" s="3">
        <v>208675672.90000001</v>
      </c>
      <c r="X96" s="3">
        <v>-18400000</v>
      </c>
      <c r="Y96" s="3"/>
      <c r="Z96" s="3">
        <v>7772639.2716300003</v>
      </c>
      <c r="AA96" s="3">
        <v>2941141862.6415067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/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3">
        <v>0</v>
      </c>
      <c r="AU96" s="3"/>
      <c r="AV96" s="3">
        <v>0</v>
      </c>
      <c r="AW96" s="3">
        <v>0</v>
      </c>
      <c r="AX96" s="3">
        <v>0</v>
      </c>
      <c r="AY96" s="3">
        <v>0</v>
      </c>
      <c r="AZ96" s="3">
        <v>0</v>
      </c>
      <c r="BA96" s="3">
        <v>0</v>
      </c>
      <c r="BB96" s="3">
        <v>0</v>
      </c>
      <c r="BC96" s="3">
        <v>0</v>
      </c>
      <c r="BD96" s="3">
        <v>0</v>
      </c>
      <c r="BE96" s="3">
        <v>0</v>
      </c>
    </row>
    <row r="97" spans="1:57">
      <c r="A97" s="34" t="s">
        <v>2283</v>
      </c>
      <c r="B97" s="4">
        <v>106838405.52962001</v>
      </c>
      <c r="C97" s="4">
        <v>137810135.79632998</v>
      </c>
      <c r="D97" s="4">
        <v>160632868.79286999</v>
      </c>
      <c r="E97" s="4">
        <v>155879796.48319998</v>
      </c>
      <c r="F97" s="4">
        <v>241783845.97882</v>
      </c>
      <c r="G97" s="4">
        <v>282387202.03516001</v>
      </c>
      <c r="H97" s="4">
        <v>460000000</v>
      </c>
      <c r="I97" s="4">
        <v>227075672.90000001</v>
      </c>
      <c r="J97" s="4">
        <v>208675672.90000001</v>
      </c>
      <c r="K97" s="4">
        <v>-18400000</v>
      </c>
      <c r="L97" s="4"/>
      <c r="M97" s="4">
        <v>99065766.257990003</v>
      </c>
      <c r="N97" s="4">
        <v>137810135.79633003</v>
      </c>
      <c r="O97" s="4">
        <v>160632868.79286999</v>
      </c>
      <c r="P97" s="4">
        <v>155879796.48319998</v>
      </c>
      <c r="Q97" s="4">
        <v>241783845.97882</v>
      </c>
      <c r="R97" s="4">
        <v>282387202.03516001</v>
      </c>
      <c r="S97" s="4">
        <v>460000000</v>
      </c>
      <c r="T97" s="4">
        <v>227075672.90000001</v>
      </c>
      <c r="U97" s="4">
        <v>208675672.90000001</v>
      </c>
      <c r="V97" s="4">
        <v>0</v>
      </c>
      <c r="W97" s="78">
        <v>208675672.90000001</v>
      </c>
      <c r="X97" s="4">
        <v>-18400000</v>
      </c>
      <c r="Y97" s="4"/>
      <c r="Z97" s="4">
        <v>7772639.2716300003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78">
        <v>0</v>
      </c>
      <c r="AI97" s="4">
        <v>0</v>
      </c>
      <c r="AJ97" s="4"/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/>
      <c r="AV97" s="4">
        <v>0</v>
      </c>
      <c r="AW97" s="4">
        <v>0</v>
      </c>
      <c r="AX97" s="4">
        <v>0</v>
      </c>
      <c r="AY97" s="4">
        <v>0</v>
      </c>
      <c r="AZ97" s="4">
        <v>0</v>
      </c>
      <c r="BA97" s="4">
        <v>0</v>
      </c>
      <c r="BB97" s="4">
        <v>0</v>
      </c>
      <c r="BC97" s="4">
        <v>0</v>
      </c>
      <c r="BD97" s="4">
        <v>0</v>
      </c>
      <c r="BE97" s="3">
        <v>0</v>
      </c>
    </row>
    <row r="98" spans="1:57">
      <c r="A98" s="87" t="s">
        <v>2284</v>
      </c>
      <c r="B98" s="3"/>
      <c r="C98" s="3">
        <v>12747790668.209112</v>
      </c>
      <c r="D98" s="3">
        <v>15331526222.435093</v>
      </c>
      <c r="E98" s="3">
        <v>16507497249.1378</v>
      </c>
      <c r="F98" s="3">
        <v>15747744171.083361</v>
      </c>
      <c r="G98" s="3">
        <v>26462771118.116348</v>
      </c>
      <c r="H98" s="3">
        <v>30487907155.369999</v>
      </c>
      <c r="I98" s="3">
        <v>33431451369.145672</v>
      </c>
      <c r="J98" s="3">
        <v>31575099999.923386</v>
      </c>
      <c r="K98" s="3">
        <v>-1856351369.2222862</v>
      </c>
      <c r="L98" s="3"/>
      <c r="M98" s="3">
        <v>7370126295.4859695</v>
      </c>
      <c r="N98" s="3">
        <v>9435760896.9883766</v>
      </c>
      <c r="O98" s="3">
        <v>10965090162.105801</v>
      </c>
      <c r="P98" s="3">
        <v>12249948951.659069</v>
      </c>
      <c r="Q98" s="3">
        <v>11477228228.970331</v>
      </c>
      <c r="R98" s="3">
        <v>16235187751.699205</v>
      </c>
      <c r="S98" s="3">
        <v>22677835268.099998</v>
      </c>
      <c r="T98" s="3">
        <v>24209782129.999992</v>
      </c>
      <c r="U98" s="3">
        <v>22549864300.700001</v>
      </c>
      <c r="V98" s="3">
        <v>20590435927.800003</v>
      </c>
      <c r="W98" s="3">
        <v>1959428372.9000001</v>
      </c>
      <c r="X98" s="3">
        <v>-1659917829.2999916</v>
      </c>
      <c r="Y98" s="3"/>
      <c r="Z98" s="3">
        <v>2876521373.6003299</v>
      </c>
      <c r="AA98" s="3">
        <v>2941141862.6415067</v>
      </c>
      <c r="AB98" s="3">
        <v>3187699495.5557599</v>
      </c>
      <c r="AC98" s="3">
        <v>3554391449.7074847</v>
      </c>
      <c r="AD98" s="3">
        <v>2923405023.520843</v>
      </c>
      <c r="AE98" s="3">
        <v>4365321754.6216774</v>
      </c>
      <c r="AF98" s="3">
        <v>6136006112.4000006</v>
      </c>
      <c r="AG98" s="3">
        <v>7635093741.9000006</v>
      </c>
      <c r="AH98" s="3">
        <v>6939344972.9000006</v>
      </c>
      <c r="AI98" s="3">
        <v>-695748769</v>
      </c>
      <c r="AJ98" s="3"/>
      <c r="AK98" s="3">
        <v>2090066920.0641601</v>
      </c>
      <c r="AL98" s="3">
        <v>2485005692.6887898</v>
      </c>
      <c r="AM98" s="3">
        <v>1878187311.4528501</v>
      </c>
      <c r="AN98" s="3">
        <v>2702304439.8641696</v>
      </c>
      <c r="AO98" s="3">
        <v>3510780396.7722001</v>
      </c>
      <c r="AP98" s="3">
        <v>4270426617.6919398</v>
      </c>
      <c r="AQ98" s="3">
        <v>5121171153.7000008</v>
      </c>
      <c r="AR98" s="3">
        <v>5815526591.5</v>
      </c>
      <c r="AS98" s="3">
        <v>5815526591.5</v>
      </c>
      <c r="AT98" s="3">
        <v>0</v>
      </c>
      <c r="AU98" s="3"/>
      <c r="AV98" s="3">
        <v>311736371.79055005</v>
      </c>
      <c r="AW98" s="3">
        <v>469617770.11642003</v>
      </c>
      <c r="AX98" s="3">
        <v>476520280.02331001</v>
      </c>
      <c r="AY98" s="3">
        <v>1009576864.90356</v>
      </c>
      <c r="AZ98" s="3">
        <v>1231538055.4904299</v>
      </c>
      <c r="BA98" s="3">
        <v>1591834994.1035299</v>
      </c>
      <c r="BB98" s="3">
        <v>1848171586.5</v>
      </c>
      <c r="BC98" s="3">
        <v>2216294882.5999999</v>
      </c>
      <c r="BD98" s="3">
        <v>2169111465.0999999</v>
      </c>
      <c r="BE98" s="3">
        <v>-47183417.5</v>
      </c>
    </row>
    <row r="99" spans="1:57">
      <c r="A99" s="87" t="s">
        <v>2285</v>
      </c>
      <c r="B99" s="3">
        <v>5214134641.2917099</v>
      </c>
      <c r="C99" s="3">
        <v>7970481642.7855206</v>
      </c>
      <c r="D99" s="3">
        <v>9545461105.8491497</v>
      </c>
      <c r="E99" s="3">
        <v>10908799683.049799</v>
      </c>
      <c r="F99" s="3">
        <v>10418424787.124182</v>
      </c>
      <c r="G99" s="3">
        <v>15404818191.737026</v>
      </c>
      <c r="H99" s="3">
        <v>22517512816.999996</v>
      </c>
      <c r="I99" s="3">
        <v>25430282805.985668</v>
      </c>
      <c r="J99" s="3">
        <v>23292990865.44339</v>
      </c>
      <c r="K99" s="3">
        <v>-2137291940.5422783</v>
      </c>
      <c r="L99" s="3"/>
      <c r="M99" s="3">
        <v>6204950259.8265705</v>
      </c>
      <c r="N99" s="3">
        <v>7724281620.6641712</v>
      </c>
      <c r="O99" s="3">
        <v>9077590403.1667213</v>
      </c>
      <c r="P99" s="3">
        <v>10945255368.224182</v>
      </c>
      <c r="Q99" s="3">
        <v>9791000587.0525284</v>
      </c>
      <c r="R99" s="3">
        <v>14470494937.363106</v>
      </c>
      <c r="S99" s="3">
        <v>20142217970.099998</v>
      </c>
      <c r="T99" s="3">
        <v>22326571016.999996</v>
      </c>
      <c r="U99" s="3">
        <v>20669293652.500004</v>
      </c>
      <c r="V99" s="3">
        <v>20669293652.500004</v>
      </c>
      <c r="W99" s="3">
        <v>0</v>
      </c>
      <c r="X99" s="3">
        <v>-1657277364.4999924</v>
      </c>
      <c r="Y99" s="3"/>
      <c r="Z99" s="3">
        <v>1155713710.95895</v>
      </c>
      <c r="AA99" s="3">
        <v>1215686691.8849797</v>
      </c>
      <c r="AB99" s="3">
        <v>1431791679.8831</v>
      </c>
      <c r="AC99" s="3">
        <v>1492029607.9898484</v>
      </c>
      <c r="AD99" s="3">
        <v>130650851.46527</v>
      </c>
      <c r="AE99" s="3">
        <v>169971589.71000001</v>
      </c>
      <c r="AF99" s="3">
        <v>4326471390.8000002</v>
      </c>
      <c r="AG99" s="3">
        <v>5474832289.1000004</v>
      </c>
      <c r="AH99" s="3">
        <v>4597322663.7000008</v>
      </c>
      <c r="AI99" s="3">
        <v>-877509625.39999962</v>
      </c>
      <c r="AJ99" s="3"/>
      <c r="AK99" s="3">
        <v>609817672</v>
      </c>
      <c r="AL99" s="3">
        <v>605492793.30000007</v>
      </c>
      <c r="AM99" s="3">
        <v>399417600</v>
      </c>
      <c r="AN99" s="3">
        <v>593852559</v>
      </c>
      <c r="AO99" s="3">
        <v>842775708.47500002</v>
      </c>
      <c r="AP99" s="3">
        <v>764351664.66392004</v>
      </c>
      <c r="AQ99" s="3">
        <v>1174973967.8</v>
      </c>
      <c r="AR99" s="3">
        <v>1452499883.5</v>
      </c>
      <c r="AS99" s="3">
        <v>1452499883.5</v>
      </c>
      <c r="AT99" s="3">
        <v>0</v>
      </c>
      <c r="AU99" s="3"/>
      <c r="AV99" s="3">
        <v>0</v>
      </c>
      <c r="AW99" s="3">
        <v>0</v>
      </c>
      <c r="AX99" s="3">
        <v>0</v>
      </c>
      <c r="AY99" s="3">
        <v>0</v>
      </c>
      <c r="AZ99" s="3">
        <v>0</v>
      </c>
      <c r="BA99" s="3">
        <v>0</v>
      </c>
      <c r="BB99" s="3">
        <v>0</v>
      </c>
      <c r="BC99" s="3">
        <v>0</v>
      </c>
      <c r="BD99" s="3">
        <v>0</v>
      </c>
      <c r="BE99" s="3">
        <v>0</v>
      </c>
    </row>
    <row r="100" spans="1:57">
      <c r="A100" s="34" t="s">
        <v>2286</v>
      </c>
      <c r="B100" s="4">
        <v>5213782874.1327095</v>
      </c>
      <c r="C100" s="4">
        <v>6814767931.8265705</v>
      </c>
      <c r="D100" s="4">
        <v>8329774413.9641714</v>
      </c>
      <c r="E100" s="4">
        <v>9477008003.1667194</v>
      </c>
      <c r="F100" s="4">
        <v>10418424787.124182</v>
      </c>
      <c r="G100" s="4">
        <v>15234846602.027025</v>
      </c>
      <c r="H100" s="4">
        <v>22517512816.999996</v>
      </c>
      <c r="I100" s="4">
        <v>25430282805.985668</v>
      </c>
      <c r="J100" s="4">
        <v>23292989552.643391</v>
      </c>
      <c r="K100" s="4">
        <v>-2137293253.3422775</v>
      </c>
      <c r="L100" s="4"/>
      <c r="M100" s="4">
        <v>6204950259.8265705</v>
      </c>
      <c r="N100" s="4">
        <v>7724281620.6641712</v>
      </c>
      <c r="O100" s="4">
        <v>9077590403.1667118</v>
      </c>
      <c r="P100" s="4">
        <v>10945255368.224182</v>
      </c>
      <c r="Q100" s="4">
        <v>9791000587.0525284</v>
      </c>
      <c r="R100" s="4">
        <v>14470494937.363106</v>
      </c>
      <c r="S100" s="4">
        <v>20142217970.099998</v>
      </c>
      <c r="T100" s="4">
        <v>22326571016.999996</v>
      </c>
      <c r="U100" s="4">
        <v>20669292339.700005</v>
      </c>
      <c r="V100" s="4">
        <v>20669292339.700005</v>
      </c>
      <c r="W100" s="78">
        <v>0</v>
      </c>
      <c r="X100" s="4">
        <v>-1657278677.2999916</v>
      </c>
      <c r="Y100" s="4"/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4326471390.8000002</v>
      </c>
      <c r="AG100" s="4">
        <v>5474832289.1000004</v>
      </c>
      <c r="AH100" s="78">
        <v>4597322663.7000008</v>
      </c>
      <c r="AI100" s="4">
        <v>-877509625.39999962</v>
      </c>
      <c r="AJ100" s="4"/>
      <c r="AK100" s="4">
        <v>609817672</v>
      </c>
      <c r="AL100" s="4">
        <v>605492793.30000007</v>
      </c>
      <c r="AM100" s="4">
        <v>399417600</v>
      </c>
      <c r="AN100" s="4">
        <v>593852559</v>
      </c>
      <c r="AO100" s="4">
        <v>842775708.47500002</v>
      </c>
      <c r="AP100" s="4">
        <v>764351664.66392004</v>
      </c>
      <c r="AQ100" s="4">
        <v>1174973967.8</v>
      </c>
      <c r="AR100" s="4">
        <v>1452499883.5</v>
      </c>
      <c r="AS100" s="4">
        <v>1452499883.5</v>
      </c>
      <c r="AT100" s="4">
        <v>0</v>
      </c>
      <c r="AU100" s="4"/>
      <c r="AV100" s="4">
        <v>0</v>
      </c>
      <c r="AW100" s="4">
        <v>0</v>
      </c>
      <c r="AX100" s="4">
        <v>0</v>
      </c>
      <c r="AY100" s="4">
        <v>0</v>
      </c>
      <c r="AZ100" s="4">
        <v>0</v>
      </c>
      <c r="BA100" s="4">
        <v>0</v>
      </c>
      <c r="BB100" s="4">
        <v>0</v>
      </c>
      <c r="BC100" s="4">
        <v>0</v>
      </c>
      <c r="BD100" s="4">
        <v>0</v>
      </c>
      <c r="BE100" s="3">
        <v>0</v>
      </c>
    </row>
    <row r="101" spans="1:57">
      <c r="A101" s="34" t="s">
        <v>2287</v>
      </c>
      <c r="B101" s="4">
        <v>351767.15899999999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/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78">
        <v>0</v>
      </c>
      <c r="X101" s="4">
        <v>0</v>
      </c>
      <c r="Y101" s="4"/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78">
        <v>0</v>
      </c>
      <c r="AI101" s="4">
        <v>0</v>
      </c>
      <c r="AJ101" s="4"/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/>
      <c r="AV101" s="4">
        <v>0</v>
      </c>
      <c r="AW101" s="4">
        <v>0</v>
      </c>
      <c r="AX101" s="4">
        <v>0</v>
      </c>
      <c r="AY101" s="4">
        <v>0</v>
      </c>
      <c r="AZ101" s="4">
        <v>0</v>
      </c>
      <c r="BA101" s="4">
        <v>0</v>
      </c>
      <c r="BB101" s="4">
        <v>0</v>
      </c>
      <c r="BC101" s="4">
        <v>0</v>
      </c>
      <c r="BD101" s="4">
        <v>0</v>
      </c>
      <c r="BE101" s="3">
        <v>0</v>
      </c>
    </row>
    <row r="102" spans="1:57">
      <c r="A102" s="34" t="s">
        <v>2288</v>
      </c>
      <c r="B102" s="4">
        <v>0</v>
      </c>
      <c r="C102" s="4">
        <v>1108072723.6830502</v>
      </c>
      <c r="D102" s="4">
        <v>1140457078.88746</v>
      </c>
      <c r="E102" s="4">
        <v>1333947908.8831</v>
      </c>
      <c r="F102" s="4">
        <v>0</v>
      </c>
      <c r="G102" s="4">
        <v>0</v>
      </c>
      <c r="H102" s="4">
        <v>0</v>
      </c>
      <c r="I102" s="4">
        <v>0</v>
      </c>
      <c r="J102" s="4">
        <v>1312.8</v>
      </c>
      <c r="K102" s="4">
        <v>1312.8</v>
      </c>
      <c r="L102" s="4"/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1312.8</v>
      </c>
      <c r="V102" s="4">
        <v>1312.8</v>
      </c>
      <c r="W102" s="78">
        <v>0</v>
      </c>
      <c r="X102" s="4">
        <v>1312.8</v>
      </c>
      <c r="Y102" s="4"/>
      <c r="Z102" s="4">
        <v>1108072723.6830502</v>
      </c>
      <c r="AA102" s="4">
        <v>1140457078.88746</v>
      </c>
      <c r="AB102" s="4">
        <v>1333947908.8831</v>
      </c>
      <c r="AC102" s="4">
        <v>1358195359.4938483</v>
      </c>
      <c r="AD102" s="4">
        <v>0</v>
      </c>
      <c r="AE102" s="4">
        <v>0</v>
      </c>
      <c r="AF102" s="4">
        <v>0</v>
      </c>
      <c r="AG102" s="4">
        <v>0</v>
      </c>
      <c r="AH102" s="78">
        <v>0</v>
      </c>
      <c r="AI102" s="4">
        <v>0</v>
      </c>
      <c r="AJ102" s="4"/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/>
      <c r="AV102" s="4">
        <v>0</v>
      </c>
      <c r="AW102" s="4">
        <v>0</v>
      </c>
      <c r="AX102" s="4">
        <v>0</v>
      </c>
      <c r="AY102" s="4">
        <v>0</v>
      </c>
      <c r="AZ102" s="4">
        <v>0</v>
      </c>
      <c r="BA102" s="4">
        <v>0</v>
      </c>
      <c r="BB102" s="4">
        <v>0</v>
      </c>
      <c r="BC102" s="4">
        <v>0</v>
      </c>
      <c r="BD102" s="4">
        <v>0</v>
      </c>
      <c r="BE102" s="3">
        <v>0</v>
      </c>
    </row>
    <row r="103" spans="1:57">
      <c r="A103" s="34" t="s">
        <v>2289</v>
      </c>
      <c r="B103" s="4">
        <v>0</v>
      </c>
      <c r="C103" s="4">
        <v>47640987.275899999</v>
      </c>
      <c r="D103" s="4">
        <v>75671457.540570006</v>
      </c>
      <c r="E103" s="4">
        <v>97843771</v>
      </c>
      <c r="F103" s="4">
        <v>0</v>
      </c>
      <c r="G103" s="4">
        <v>169971589.71000001</v>
      </c>
      <c r="H103" s="4">
        <v>0</v>
      </c>
      <c r="I103" s="4">
        <v>0</v>
      </c>
      <c r="J103" s="4">
        <v>0</v>
      </c>
      <c r="K103" s="4">
        <v>0</v>
      </c>
      <c r="L103" s="4"/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78">
        <v>0</v>
      </c>
      <c r="X103" s="4">
        <v>0</v>
      </c>
      <c r="Y103" s="4"/>
      <c r="Z103" s="4">
        <v>47640987.275899999</v>
      </c>
      <c r="AA103" s="4">
        <v>75671457.540570006</v>
      </c>
      <c r="AB103" s="4">
        <v>97843771</v>
      </c>
      <c r="AC103" s="4">
        <v>133834248.49599999</v>
      </c>
      <c r="AD103" s="4">
        <v>130650851.46527</v>
      </c>
      <c r="AE103" s="4">
        <v>169971589.71000001</v>
      </c>
      <c r="AF103" s="4">
        <v>0</v>
      </c>
      <c r="AG103" s="4">
        <v>0</v>
      </c>
      <c r="AH103" s="78">
        <v>0</v>
      </c>
      <c r="AI103" s="4">
        <v>0</v>
      </c>
      <c r="AJ103" s="4"/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/>
      <c r="AV103" s="4">
        <v>0</v>
      </c>
      <c r="AW103" s="4">
        <v>0</v>
      </c>
      <c r="AX103" s="4">
        <v>0</v>
      </c>
      <c r="AY103" s="4">
        <v>0</v>
      </c>
      <c r="AZ103" s="4">
        <v>0</v>
      </c>
      <c r="BA103" s="4">
        <v>0</v>
      </c>
      <c r="BB103" s="4">
        <v>0</v>
      </c>
      <c r="BC103" s="4">
        <v>0</v>
      </c>
      <c r="BD103" s="4">
        <v>0</v>
      </c>
      <c r="BE103" s="3">
        <v>0</v>
      </c>
    </row>
    <row r="104" spans="1:57">
      <c r="A104" s="87" t="s">
        <v>2290</v>
      </c>
      <c r="B104" s="3">
        <v>932082984.80279005</v>
      </c>
      <c r="C104" s="3">
        <v>1507907629.8779001</v>
      </c>
      <c r="D104" s="3">
        <v>1594606687.4514503</v>
      </c>
      <c r="E104" s="3">
        <v>1658432541.87922</v>
      </c>
      <c r="F104" s="3">
        <v>1699127972.8299909</v>
      </c>
      <c r="G104" s="3">
        <v>4108629633.5304074</v>
      </c>
      <c r="H104" s="3">
        <v>170012285.67000008</v>
      </c>
      <c r="I104" s="3">
        <v>154152239.06000012</v>
      </c>
      <c r="J104" s="3">
        <v>465114649.77999991</v>
      </c>
      <c r="K104" s="3">
        <v>310962410.71999979</v>
      </c>
      <c r="L104" s="3"/>
      <c r="M104" s="3">
        <v>0</v>
      </c>
      <c r="N104" s="3">
        <v>0</v>
      </c>
      <c r="O104" s="3">
        <v>0</v>
      </c>
      <c r="P104" s="3">
        <v>1.4901161193847657E-11</v>
      </c>
      <c r="Q104" s="3">
        <v>1.4901161193847657E-11</v>
      </c>
      <c r="R104" s="3">
        <v>1.4901161193847657E-11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/>
      <c r="Z104" s="3">
        <v>1507907629.8779001</v>
      </c>
      <c r="AA104" s="3">
        <v>1594606687.4514503</v>
      </c>
      <c r="AB104" s="3">
        <v>1658432541.87921</v>
      </c>
      <c r="AC104" s="3">
        <v>1972736212.817991</v>
      </c>
      <c r="AD104" s="3">
        <v>2712696781.6555057</v>
      </c>
      <c r="AE104" s="3">
        <v>4108629633.5304074</v>
      </c>
      <c r="AF104" s="3">
        <v>1796467002.5</v>
      </c>
      <c r="AG104" s="3">
        <v>2114170662.5999999</v>
      </c>
      <c r="AH104" s="3">
        <v>2296373625.8999996</v>
      </c>
      <c r="AI104" s="3">
        <v>182202963.29999971</v>
      </c>
      <c r="AJ104" s="3"/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3">
        <v>0</v>
      </c>
      <c r="AT104" s="3">
        <v>0</v>
      </c>
      <c r="AU104" s="3"/>
      <c r="AV104" s="3">
        <v>0</v>
      </c>
      <c r="AW104" s="3">
        <v>0</v>
      </c>
      <c r="AX104" s="3">
        <v>0</v>
      </c>
      <c r="AY104" s="3">
        <v>0</v>
      </c>
      <c r="AZ104" s="3">
        <v>0</v>
      </c>
      <c r="BA104" s="3">
        <v>0</v>
      </c>
      <c r="BB104" s="3">
        <v>0</v>
      </c>
      <c r="BC104" s="3">
        <v>0</v>
      </c>
      <c r="BD104" s="3">
        <v>0</v>
      </c>
      <c r="BE104" s="3">
        <v>0</v>
      </c>
    </row>
    <row r="105" spans="1:57">
      <c r="A105" s="34" t="s">
        <v>2291</v>
      </c>
      <c r="B105" s="4">
        <v>932082984.80279005</v>
      </c>
      <c r="C105" s="4">
        <v>1466993570.6547999</v>
      </c>
      <c r="D105" s="4">
        <v>1531633510.3870103</v>
      </c>
      <c r="E105" s="4">
        <v>1590604548.19122</v>
      </c>
      <c r="F105" s="4">
        <v>1699127972.8299909</v>
      </c>
      <c r="G105" s="4">
        <v>3915909764.1274066</v>
      </c>
      <c r="H105" s="4">
        <v>170012285.67000008</v>
      </c>
      <c r="I105" s="4">
        <v>154152239.06000012</v>
      </c>
      <c r="J105" s="4">
        <v>465114649.77999991</v>
      </c>
      <c r="K105" s="4">
        <v>310962410.71999979</v>
      </c>
      <c r="L105" s="4"/>
      <c r="M105" s="4">
        <v>0</v>
      </c>
      <c r="N105" s="4">
        <v>0</v>
      </c>
      <c r="O105" s="4">
        <v>0</v>
      </c>
      <c r="P105" s="4">
        <v>1.4901161193847657E-11</v>
      </c>
      <c r="Q105" s="4">
        <v>1.4901161193847657E-11</v>
      </c>
      <c r="R105" s="4">
        <v>1.4901161193847657E-11</v>
      </c>
      <c r="S105" s="4">
        <v>0</v>
      </c>
      <c r="T105" s="4">
        <v>0</v>
      </c>
      <c r="U105" s="4">
        <v>0</v>
      </c>
      <c r="V105" s="4">
        <v>0</v>
      </c>
      <c r="W105" s="78">
        <v>0</v>
      </c>
      <c r="X105" s="4">
        <v>0</v>
      </c>
      <c r="Y105" s="4"/>
      <c r="Z105" s="4">
        <v>1466993570.6547999</v>
      </c>
      <c r="AA105" s="4">
        <v>1531633510.3870103</v>
      </c>
      <c r="AB105" s="4">
        <v>1590604548.19122</v>
      </c>
      <c r="AC105" s="4">
        <v>1878309614.6299908</v>
      </c>
      <c r="AD105" s="4">
        <v>2611796435.281919</v>
      </c>
      <c r="AE105" s="4">
        <v>3915909764.1274066</v>
      </c>
      <c r="AF105" s="4">
        <v>1796467002.5</v>
      </c>
      <c r="AG105" s="4">
        <v>2114170662.5999999</v>
      </c>
      <c r="AH105" s="78">
        <v>2296373625.8999996</v>
      </c>
      <c r="AI105" s="4">
        <v>182202963.29999971</v>
      </c>
      <c r="AJ105" s="4"/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  <c r="AT105" s="4">
        <v>0</v>
      </c>
      <c r="AU105" s="4"/>
      <c r="AV105" s="4">
        <v>0</v>
      </c>
      <c r="AW105" s="4">
        <v>0</v>
      </c>
      <c r="AX105" s="4">
        <v>0</v>
      </c>
      <c r="AY105" s="4">
        <v>0</v>
      </c>
      <c r="AZ105" s="4">
        <v>0</v>
      </c>
      <c r="BA105" s="4">
        <v>0</v>
      </c>
      <c r="BB105" s="4">
        <v>0</v>
      </c>
      <c r="BC105" s="4">
        <v>0</v>
      </c>
      <c r="BD105" s="4">
        <v>0</v>
      </c>
      <c r="BE105" s="3">
        <v>0</v>
      </c>
    </row>
    <row r="106" spans="1:57">
      <c r="A106" s="34" t="s">
        <v>2292</v>
      </c>
      <c r="B106" s="4">
        <v>0</v>
      </c>
      <c r="C106" s="4">
        <v>40914059.223099999</v>
      </c>
      <c r="D106" s="4">
        <v>62973177.064439997</v>
      </c>
      <c r="E106" s="4">
        <v>67827993.688000008</v>
      </c>
      <c r="F106" s="4">
        <v>0</v>
      </c>
      <c r="G106" s="4">
        <v>192719869.403</v>
      </c>
      <c r="H106" s="4">
        <v>0</v>
      </c>
      <c r="I106" s="4">
        <v>0</v>
      </c>
      <c r="J106" s="4">
        <v>0</v>
      </c>
      <c r="K106" s="4">
        <v>0</v>
      </c>
      <c r="L106" s="4"/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78">
        <v>0</v>
      </c>
      <c r="X106" s="4">
        <v>0</v>
      </c>
      <c r="Y106" s="4"/>
      <c r="Z106" s="4">
        <v>40914059.223099999</v>
      </c>
      <c r="AA106" s="4">
        <v>62973177.064439997</v>
      </c>
      <c r="AB106" s="4">
        <v>67827993.688000008</v>
      </c>
      <c r="AC106" s="4">
        <v>94426598.188000008</v>
      </c>
      <c r="AD106" s="4">
        <v>100900346.37359001</v>
      </c>
      <c r="AE106" s="4">
        <v>192719869.403</v>
      </c>
      <c r="AF106" s="4">
        <v>0</v>
      </c>
      <c r="AG106" s="4">
        <v>0</v>
      </c>
      <c r="AH106" s="78">
        <v>0</v>
      </c>
      <c r="AI106" s="4">
        <v>0</v>
      </c>
      <c r="AJ106" s="4"/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/>
      <c r="AV106" s="4">
        <v>0</v>
      </c>
      <c r="AW106" s="4">
        <v>0</v>
      </c>
      <c r="AX106" s="4">
        <v>0</v>
      </c>
      <c r="AY106" s="4">
        <v>0</v>
      </c>
      <c r="AZ106" s="4">
        <v>0</v>
      </c>
      <c r="BA106" s="4">
        <v>0</v>
      </c>
      <c r="BB106" s="4">
        <v>0</v>
      </c>
      <c r="BC106" s="4">
        <v>0</v>
      </c>
      <c r="BD106" s="4">
        <v>0</v>
      </c>
      <c r="BE106" s="3">
        <v>0</v>
      </c>
    </row>
    <row r="107" spans="1:57">
      <c r="A107" s="87" t="s">
        <v>2293</v>
      </c>
      <c r="B107" s="3">
        <v>1737905890.7731302</v>
      </c>
      <c r="C107" s="3">
        <v>2101735683.3763101</v>
      </c>
      <c r="D107" s="3">
        <v>2587953954.9613299</v>
      </c>
      <c r="E107" s="3">
        <v>2174973121.0826702</v>
      </c>
      <c r="F107" s="3">
        <v>2296806107.6026397</v>
      </c>
      <c r="G107" s="3">
        <v>5099351451.7753305</v>
      </c>
      <c r="H107" s="3">
        <v>5408017258.1999998</v>
      </c>
      <c r="I107" s="3">
        <v>6066634207.8999996</v>
      </c>
      <c r="J107" s="3">
        <v>6039694940.1999989</v>
      </c>
      <c r="K107" s="3">
        <v>-26939267.700000763</v>
      </c>
      <c r="L107" s="3"/>
      <c r="M107" s="3">
        <v>213315768.08007997</v>
      </c>
      <c r="N107" s="3">
        <v>236815347.86192003</v>
      </c>
      <c r="O107" s="3">
        <v>214116967.23434898</v>
      </c>
      <c r="P107" s="3">
        <v>20681110.546</v>
      </c>
      <c r="Q107" s="3">
        <v>2362660.4410000001</v>
      </c>
      <c r="R107" s="3">
        <v>2283081.7999999998</v>
      </c>
      <c r="S107" s="3">
        <v>4088051.7</v>
      </c>
      <c r="T107" s="3">
        <v>4087616.1</v>
      </c>
      <c r="U107" s="3">
        <v>4087616.1</v>
      </c>
      <c r="V107" s="3">
        <v>4087616.1</v>
      </c>
      <c r="W107" s="3">
        <v>0</v>
      </c>
      <c r="X107" s="3">
        <v>0</v>
      </c>
      <c r="Y107" s="3"/>
      <c r="Z107" s="3">
        <v>0</v>
      </c>
      <c r="AA107" s="3">
        <v>4995718.2879999997</v>
      </c>
      <c r="AB107" s="3">
        <v>7250004.2752900003</v>
      </c>
      <c r="AC107" s="3">
        <v>7295680.9124999996</v>
      </c>
      <c r="AD107" s="3">
        <v>7295680.9124999996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/>
      <c r="AK107" s="3">
        <v>1477346490.2495801</v>
      </c>
      <c r="AL107" s="3">
        <v>1876525118.6949899</v>
      </c>
      <c r="AM107" s="3">
        <v>1477090706.7127199</v>
      </c>
      <c r="AN107" s="3">
        <v>2134189489.2749195</v>
      </c>
      <c r="AO107" s="3">
        <v>2656449055.8257089</v>
      </c>
      <c r="AP107" s="3">
        <v>3500430850.2773004</v>
      </c>
      <c r="AQ107" s="3">
        <v>4013429356.8000002</v>
      </c>
      <c r="AR107" s="3">
        <v>4430258878.8999996</v>
      </c>
      <c r="AS107" s="3">
        <v>4430258878.8999996</v>
      </c>
      <c r="AT107" s="3">
        <v>0</v>
      </c>
      <c r="AU107" s="3"/>
      <c r="AV107" s="3">
        <v>311736371.79055005</v>
      </c>
      <c r="AW107" s="3">
        <v>469617770.11642003</v>
      </c>
      <c r="AX107" s="3">
        <v>476515442.86031002</v>
      </c>
      <c r="AY107" s="3">
        <v>1016796373.84229</v>
      </c>
      <c r="AZ107" s="3">
        <v>1238844376.0185199</v>
      </c>
      <c r="BA107" s="3">
        <v>1596637519.69803</v>
      </c>
      <c r="BB107" s="3">
        <v>1933171586.5</v>
      </c>
      <c r="BC107" s="3">
        <v>2293894882.5999999</v>
      </c>
      <c r="BD107" s="3">
        <v>2246711465.0999999</v>
      </c>
      <c r="BE107" s="3">
        <v>-47183417.5</v>
      </c>
    </row>
    <row r="108" spans="1:57">
      <c r="A108" s="34" t="s">
        <v>2294</v>
      </c>
      <c r="B108" s="4">
        <v>1223091163.9038601</v>
      </c>
      <c r="C108" s="4">
        <v>1477346490.2495801</v>
      </c>
      <c r="D108" s="4">
        <v>1876525118.6949899</v>
      </c>
      <c r="E108" s="4">
        <v>1475990706.7127199</v>
      </c>
      <c r="F108" s="4">
        <v>1860313431.5868394</v>
      </c>
      <c r="G108" s="4">
        <v>3500430850.2773004</v>
      </c>
      <c r="H108" s="4">
        <v>3474845671.6999998</v>
      </c>
      <c r="I108" s="4">
        <v>3772739325.2999997</v>
      </c>
      <c r="J108" s="4">
        <v>3792983475.0999994</v>
      </c>
      <c r="K108" s="4">
        <v>20244149.799999714</v>
      </c>
      <c r="L108" s="4"/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78">
        <v>0</v>
      </c>
      <c r="X108" s="4">
        <v>0</v>
      </c>
      <c r="Y108" s="4"/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78">
        <v>0</v>
      </c>
      <c r="AI108" s="4">
        <v>0</v>
      </c>
      <c r="AJ108" s="4"/>
      <c r="AK108" s="4">
        <v>1477346490.2495801</v>
      </c>
      <c r="AL108" s="4">
        <v>1876525118.6949899</v>
      </c>
      <c r="AM108" s="4">
        <v>1475990706.7127199</v>
      </c>
      <c r="AN108" s="4">
        <v>2133089489.2749195</v>
      </c>
      <c r="AO108" s="4">
        <v>2655349055.8257093</v>
      </c>
      <c r="AP108" s="4">
        <v>3500430850.2773004</v>
      </c>
      <c r="AQ108" s="4">
        <v>4013429356.8000002</v>
      </c>
      <c r="AR108" s="4">
        <v>4430258878.8999996</v>
      </c>
      <c r="AS108" s="4">
        <v>4430258878.8999996</v>
      </c>
      <c r="AT108" s="4">
        <v>0</v>
      </c>
      <c r="AU108" s="4"/>
      <c r="AV108" s="4">
        <v>0</v>
      </c>
      <c r="AW108" s="4">
        <v>0</v>
      </c>
      <c r="AX108" s="4">
        <v>0</v>
      </c>
      <c r="AY108" s="4">
        <v>0</v>
      </c>
      <c r="AZ108" s="4">
        <v>0</v>
      </c>
      <c r="BA108" s="4">
        <v>0</v>
      </c>
      <c r="BB108" s="4">
        <v>0</v>
      </c>
      <c r="BC108" s="4">
        <v>0</v>
      </c>
      <c r="BD108" s="4">
        <v>0</v>
      </c>
      <c r="BE108" s="3">
        <v>0</v>
      </c>
    </row>
    <row r="109" spans="1:57">
      <c r="A109" s="34" t="s">
        <v>2295</v>
      </c>
      <c r="B109" s="4">
        <v>514814726.86927003</v>
      </c>
      <c r="C109" s="4">
        <v>624389193.12672997</v>
      </c>
      <c r="D109" s="4">
        <v>711428836.26634014</v>
      </c>
      <c r="E109" s="4">
        <v>698982414.36994994</v>
      </c>
      <c r="F109" s="4">
        <v>436492676.01580018</v>
      </c>
      <c r="G109" s="4">
        <v>1598920601.4980302</v>
      </c>
      <c r="H109" s="4">
        <v>1933171586.5</v>
      </c>
      <c r="I109" s="4">
        <v>2293894882.5999999</v>
      </c>
      <c r="J109" s="4">
        <v>2246711465.0999999</v>
      </c>
      <c r="K109" s="4">
        <v>-47183417.5</v>
      </c>
      <c r="L109" s="4"/>
      <c r="M109" s="4">
        <v>213315768.08007997</v>
      </c>
      <c r="N109" s="4">
        <v>236815347.86192003</v>
      </c>
      <c r="O109" s="4">
        <v>214116967.23434898</v>
      </c>
      <c r="P109" s="4">
        <v>20681110.546</v>
      </c>
      <c r="Q109" s="4">
        <v>2362660.4410000001</v>
      </c>
      <c r="R109" s="4">
        <v>2283081.7999999998</v>
      </c>
      <c r="S109" s="4">
        <v>4088051.7</v>
      </c>
      <c r="T109" s="4">
        <v>4087616.1</v>
      </c>
      <c r="U109" s="4">
        <v>4087616.1</v>
      </c>
      <c r="V109" s="4">
        <v>4087616.1</v>
      </c>
      <c r="W109" s="78">
        <v>0</v>
      </c>
      <c r="X109" s="4">
        <v>0</v>
      </c>
      <c r="Y109" s="4"/>
      <c r="Z109" s="4">
        <v>0</v>
      </c>
      <c r="AA109" s="4">
        <v>4995718.2879999997</v>
      </c>
      <c r="AB109" s="4">
        <v>7250004.2752900003</v>
      </c>
      <c r="AC109" s="4">
        <v>7295680.9124999996</v>
      </c>
      <c r="AD109" s="4">
        <v>7295680.9124999996</v>
      </c>
      <c r="AE109" s="4">
        <v>0</v>
      </c>
      <c r="AF109" s="4">
        <v>0</v>
      </c>
      <c r="AG109" s="4">
        <v>0</v>
      </c>
      <c r="AH109" s="78">
        <v>0</v>
      </c>
      <c r="AI109" s="4">
        <v>0</v>
      </c>
      <c r="AJ109" s="4"/>
      <c r="AK109" s="4">
        <v>0</v>
      </c>
      <c r="AL109" s="4">
        <v>0</v>
      </c>
      <c r="AM109" s="4">
        <v>1100000</v>
      </c>
      <c r="AN109" s="4">
        <v>1100000</v>
      </c>
      <c r="AO109" s="4">
        <v>1100000</v>
      </c>
      <c r="AP109" s="4">
        <v>0</v>
      </c>
      <c r="AQ109" s="4">
        <v>0</v>
      </c>
      <c r="AR109" s="4">
        <v>0</v>
      </c>
      <c r="AS109" s="4">
        <v>0</v>
      </c>
      <c r="AT109" s="4">
        <v>0</v>
      </c>
      <c r="AU109" s="4"/>
      <c r="AV109" s="4">
        <v>311736371.79055005</v>
      </c>
      <c r="AW109" s="4">
        <v>469617770.11642003</v>
      </c>
      <c r="AX109" s="4">
        <v>476515442.86031002</v>
      </c>
      <c r="AY109" s="4">
        <v>1016796373.84229</v>
      </c>
      <c r="AZ109" s="4">
        <v>1238844376.0185199</v>
      </c>
      <c r="BA109" s="4">
        <v>1596637519.69803</v>
      </c>
      <c r="BB109" s="4">
        <v>1933171586.5</v>
      </c>
      <c r="BC109" s="4">
        <v>2293894882.5999999</v>
      </c>
      <c r="BD109" s="4">
        <v>2246711465.0999999</v>
      </c>
      <c r="BE109" s="3">
        <v>-47183417.5</v>
      </c>
    </row>
    <row r="110" spans="1:57">
      <c r="A110" s="87" t="s">
        <v>2296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/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/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/>
      <c r="AK110" s="3">
        <v>0</v>
      </c>
      <c r="AL110" s="3">
        <v>0</v>
      </c>
      <c r="AM110" s="3">
        <v>0</v>
      </c>
      <c r="AN110" s="3">
        <v>0</v>
      </c>
      <c r="AO110" s="3">
        <v>0</v>
      </c>
      <c r="AP110" s="3">
        <v>0</v>
      </c>
      <c r="AQ110" s="3">
        <v>0</v>
      </c>
      <c r="AR110" s="3">
        <v>0</v>
      </c>
      <c r="AS110" s="3">
        <v>0</v>
      </c>
      <c r="AT110" s="3">
        <v>0</v>
      </c>
      <c r="AU110" s="3"/>
      <c r="AV110" s="3">
        <v>0</v>
      </c>
      <c r="AW110" s="3">
        <v>0</v>
      </c>
      <c r="AX110" s="3">
        <v>0</v>
      </c>
      <c r="AY110" s="3">
        <v>0</v>
      </c>
      <c r="AZ110" s="3">
        <v>0</v>
      </c>
      <c r="BA110" s="3">
        <v>0</v>
      </c>
      <c r="BB110" s="3">
        <v>0</v>
      </c>
      <c r="BC110" s="3">
        <v>0</v>
      </c>
      <c r="BD110" s="3">
        <v>0</v>
      </c>
      <c r="BE110" s="3">
        <v>0</v>
      </c>
    </row>
    <row r="111" spans="1:57">
      <c r="A111" s="34" t="s">
        <v>2297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/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78">
        <v>0</v>
      </c>
      <c r="X111" s="4">
        <v>0</v>
      </c>
      <c r="Y111" s="4"/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78">
        <v>0</v>
      </c>
      <c r="AI111" s="4">
        <v>0</v>
      </c>
      <c r="AJ111" s="4"/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/>
      <c r="AV111" s="4">
        <v>0</v>
      </c>
      <c r="AW111" s="4">
        <v>0</v>
      </c>
      <c r="AX111" s="4">
        <v>0</v>
      </c>
      <c r="AY111" s="4">
        <v>0</v>
      </c>
      <c r="AZ111" s="4">
        <v>0</v>
      </c>
      <c r="BA111" s="4">
        <v>0</v>
      </c>
      <c r="BB111" s="4">
        <v>0</v>
      </c>
      <c r="BC111" s="4">
        <v>0</v>
      </c>
      <c r="BD111" s="4">
        <v>0</v>
      </c>
      <c r="BE111" s="3">
        <v>0</v>
      </c>
    </row>
    <row r="112" spans="1:57">
      <c r="A112" s="34" t="s">
        <v>2298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/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78">
        <v>0</v>
      </c>
      <c r="X112" s="4">
        <v>0</v>
      </c>
      <c r="Y112" s="4"/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78">
        <v>0</v>
      </c>
      <c r="AI112" s="4">
        <v>0</v>
      </c>
      <c r="AJ112" s="4"/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/>
      <c r="AV112" s="4">
        <v>0</v>
      </c>
      <c r="AW112" s="4">
        <v>0</v>
      </c>
      <c r="AX112" s="4">
        <v>0</v>
      </c>
      <c r="AY112" s="4">
        <v>0</v>
      </c>
      <c r="AZ112" s="4">
        <v>0</v>
      </c>
      <c r="BA112" s="4">
        <v>0</v>
      </c>
      <c r="BB112" s="4">
        <v>0</v>
      </c>
      <c r="BC112" s="4">
        <v>0</v>
      </c>
      <c r="BD112" s="4">
        <v>0</v>
      </c>
      <c r="BE112" s="3">
        <v>0</v>
      </c>
    </row>
    <row r="113" spans="1:57">
      <c r="A113" s="87" t="s">
        <v>2299</v>
      </c>
      <c r="B113" s="3">
        <v>1189604329.98581</v>
      </c>
      <c r="C113" s="3">
        <v>1196573251.9634299</v>
      </c>
      <c r="D113" s="3">
        <v>1632369029.3013499</v>
      </c>
      <c r="E113" s="3">
        <v>1784867684.0133502</v>
      </c>
      <c r="F113" s="3">
        <v>1550268550.51143</v>
      </c>
      <c r="G113" s="3">
        <v>1662881460.0638194</v>
      </c>
      <c r="H113" s="3">
        <v>2534348313.0999999</v>
      </c>
      <c r="I113" s="3">
        <v>1936923106.3000002</v>
      </c>
      <c r="J113" s="3">
        <v>1933840534.6000001</v>
      </c>
      <c r="K113" s="3">
        <v>-3082571.7000000477</v>
      </c>
      <c r="L113" s="3"/>
      <c r="M113" s="3">
        <v>997242873.12698996</v>
      </c>
      <c r="N113" s="3">
        <v>1508014230.7619998</v>
      </c>
      <c r="O113" s="3">
        <v>1697398434.5920701</v>
      </c>
      <c r="P113" s="3">
        <v>1467911508.0550303</v>
      </c>
      <c r="Q113" s="3">
        <v>1582980104.7483902</v>
      </c>
      <c r="R113" s="3">
        <v>1586546422.5218894</v>
      </c>
      <c r="S113" s="3">
        <v>2521280594</v>
      </c>
      <c r="T113" s="3">
        <v>1890832316.1000001</v>
      </c>
      <c r="U113" s="3">
        <v>1888191851.3000002</v>
      </c>
      <c r="V113" s="3">
        <v>345763478.40000004</v>
      </c>
      <c r="W113" s="3">
        <v>1542428372.9000001</v>
      </c>
      <c r="X113" s="3">
        <v>-2640464.7999999523</v>
      </c>
      <c r="Y113" s="3"/>
      <c r="Z113" s="3">
        <v>196424967.00985998</v>
      </c>
      <c r="AA113" s="3">
        <v>121367017.84554993</v>
      </c>
      <c r="AB113" s="3">
        <v>85785407.518149912</v>
      </c>
      <c r="AC113" s="3">
        <v>78352947.987149984</v>
      </c>
      <c r="AD113" s="3">
        <v>75584790.400070012</v>
      </c>
      <c r="AE113" s="3">
        <v>69507890.827259973</v>
      </c>
      <c r="AF113" s="3">
        <v>13067719.100000001</v>
      </c>
      <c r="AG113" s="3">
        <v>46090790.200000003</v>
      </c>
      <c r="AH113" s="3">
        <v>45648683.300000004</v>
      </c>
      <c r="AI113" s="3">
        <v>-442106.89999999851</v>
      </c>
      <c r="AJ113" s="3"/>
      <c r="AK113" s="3">
        <v>2902757.81458</v>
      </c>
      <c r="AL113" s="3">
        <v>2987780.6938000005</v>
      </c>
      <c r="AM113" s="3">
        <v>1679004.7401399901</v>
      </c>
      <c r="AN113" s="3">
        <v>3998415.9892500006</v>
      </c>
      <c r="AO113" s="3">
        <v>13300456.321540004</v>
      </c>
      <c r="AP113" s="3">
        <v>6827146.7146699997</v>
      </c>
      <c r="AQ113" s="3">
        <v>0</v>
      </c>
      <c r="AR113" s="3">
        <v>0</v>
      </c>
      <c r="AS113" s="3">
        <v>0</v>
      </c>
      <c r="AT113" s="3">
        <v>0</v>
      </c>
      <c r="AU113" s="3"/>
      <c r="AV113" s="3">
        <v>2654.0120000000002</v>
      </c>
      <c r="AW113" s="3">
        <v>0</v>
      </c>
      <c r="AX113" s="3">
        <v>4837.1630000000005</v>
      </c>
      <c r="AY113" s="3">
        <v>5678.4800000000005</v>
      </c>
      <c r="AZ113" s="3">
        <v>5678.4800000000005</v>
      </c>
      <c r="BA113" s="3">
        <v>0</v>
      </c>
      <c r="BB113" s="3">
        <v>0</v>
      </c>
      <c r="BC113" s="3">
        <v>0</v>
      </c>
      <c r="BD113" s="3">
        <v>0</v>
      </c>
      <c r="BE113" s="3">
        <v>0</v>
      </c>
    </row>
    <row r="114" spans="1:57">
      <c r="A114" s="34" t="s">
        <v>2300</v>
      </c>
      <c r="B114" s="4">
        <v>233977565.98618001</v>
      </c>
      <c r="C114" s="4">
        <v>233450473.50591001</v>
      </c>
      <c r="D114" s="4">
        <v>218379687.22961</v>
      </c>
      <c r="E114" s="4">
        <v>225921323.19183898</v>
      </c>
      <c r="F114" s="4">
        <v>242728519.29742995</v>
      </c>
      <c r="G114" s="4">
        <v>309890251.92436004</v>
      </c>
      <c r="H114" s="4">
        <v>202340298.90000001</v>
      </c>
      <c r="I114" s="4">
        <v>272447967.30000001</v>
      </c>
      <c r="J114" s="4">
        <v>271546468</v>
      </c>
      <c r="K114" s="4">
        <v>-901499.30000001192</v>
      </c>
      <c r="L114" s="4"/>
      <c r="M114" s="4">
        <v>192864267.42686999</v>
      </c>
      <c r="N114" s="4">
        <v>167786423.04457998</v>
      </c>
      <c r="O114" s="4">
        <v>166387004.72286999</v>
      </c>
      <c r="P114" s="4">
        <v>180952376.38344997</v>
      </c>
      <c r="Q114" s="4">
        <v>180239785.95192</v>
      </c>
      <c r="R114" s="4">
        <v>256922575.38971004</v>
      </c>
      <c r="S114" s="4">
        <v>194670412.5</v>
      </c>
      <c r="T114" s="4">
        <v>229714424.59999999</v>
      </c>
      <c r="U114" s="4">
        <v>229255032.20000002</v>
      </c>
      <c r="V114" s="4">
        <v>229255032.20000002</v>
      </c>
      <c r="W114" s="78">
        <v>0</v>
      </c>
      <c r="X114" s="4">
        <v>-459392.39999997616</v>
      </c>
      <c r="Y114" s="4"/>
      <c r="Z114" s="4">
        <v>38075243.331540003</v>
      </c>
      <c r="AA114" s="4">
        <v>47969058.092569999</v>
      </c>
      <c r="AB114" s="4">
        <v>58152490.117180005</v>
      </c>
      <c r="AC114" s="4">
        <v>57989785.684679992</v>
      </c>
      <c r="AD114" s="4">
        <v>48326621.241589986</v>
      </c>
      <c r="AE114" s="4">
        <v>46181865.054239996</v>
      </c>
      <c r="AF114" s="4">
        <v>7669886.4000000004</v>
      </c>
      <c r="AG114" s="4">
        <v>42733542.700000003</v>
      </c>
      <c r="AH114" s="78">
        <v>42291435.800000004</v>
      </c>
      <c r="AI114" s="4">
        <v>-442106.89999999851</v>
      </c>
      <c r="AJ114" s="4"/>
      <c r="AK114" s="4">
        <v>2510962.7475000001</v>
      </c>
      <c r="AL114" s="4">
        <v>2624206.0924599995</v>
      </c>
      <c r="AM114" s="4">
        <v>1376991.18879</v>
      </c>
      <c r="AN114" s="4">
        <v>3780678.7493000003</v>
      </c>
      <c r="AO114" s="4">
        <v>13223609.231790001</v>
      </c>
      <c r="AP114" s="4">
        <v>6785811.4804099994</v>
      </c>
      <c r="AQ114" s="4">
        <v>0</v>
      </c>
      <c r="AR114" s="4">
        <v>0</v>
      </c>
      <c r="AS114" s="4">
        <v>0</v>
      </c>
      <c r="AT114" s="4">
        <v>0</v>
      </c>
      <c r="AU114" s="4"/>
      <c r="AV114" s="4">
        <v>0</v>
      </c>
      <c r="AW114" s="4">
        <v>0</v>
      </c>
      <c r="AX114" s="4">
        <v>4837.1630000000005</v>
      </c>
      <c r="AY114" s="4">
        <v>5678.4800000000005</v>
      </c>
      <c r="AZ114" s="4">
        <v>5678.4800000000005</v>
      </c>
      <c r="BA114" s="4">
        <v>0</v>
      </c>
      <c r="BB114" s="4">
        <v>0</v>
      </c>
      <c r="BC114" s="4">
        <v>0</v>
      </c>
      <c r="BD114" s="4">
        <v>0</v>
      </c>
      <c r="BE114" s="3">
        <v>0</v>
      </c>
    </row>
    <row r="115" spans="1:57">
      <c r="A115" s="34" t="s">
        <v>2301</v>
      </c>
      <c r="B115" s="4">
        <v>86408799.395249993</v>
      </c>
      <c r="C115" s="4">
        <v>90231484.180889994</v>
      </c>
      <c r="D115" s="4">
        <v>75882057.584949985</v>
      </c>
      <c r="E115" s="4">
        <v>69498113.780069903</v>
      </c>
      <c r="F115" s="4">
        <v>83480438.071140021</v>
      </c>
      <c r="G115" s="4">
        <v>87362479.458199993</v>
      </c>
      <c r="H115" s="4">
        <v>59105626.200000003</v>
      </c>
      <c r="I115" s="4">
        <v>70103870.599999994</v>
      </c>
      <c r="J115" s="4">
        <v>68849682.700000003</v>
      </c>
      <c r="K115" s="4">
        <v>-1254187.8999999911</v>
      </c>
      <c r="L115" s="4"/>
      <c r="M115" s="4">
        <v>71913036.407779992</v>
      </c>
      <c r="N115" s="4">
        <v>58156953.892459974</v>
      </c>
      <c r="O115" s="4">
        <v>55923554.945819996</v>
      </c>
      <c r="P115" s="4">
        <v>66721054.208720013</v>
      </c>
      <c r="Q115" s="4">
        <v>56041797.140069999</v>
      </c>
      <c r="R115" s="4">
        <v>63995118.450919993</v>
      </c>
      <c r="S115" s="4">
        <v>53707796.5</v>
      </c>
      <c r="T115" s="4">
        <v>66746623.100000001</v>
      </c>
      <c r="U115" s="4">
        <v>65492435.200000003</v>
      </c>
      <c r="V115" s="4">
        <v>65492435.200000003</v>
      </c>
      <c r="W115" s="78">
        <v>0</v>
      </c>
      <c r="X115" s="4">
        <v>-1254187.8999999985</v>
      </c>
      <c r="Y115" s="4"/>
      <c r="Z115" s="4">
        <v>17923998.694029998</v>
      </c>
      <c r="AA115" s="4">
        <v>17361529.091150001</v>
      </c>
      <c r="AB115" s="4">
        <v>13272545.282899998</v>
      </c>
      <c r="AC115" s="4">
        <v>16541646.622469999</v>
      </c>
      <c r="AD115" s="4">
        <v>16183327.726120003</v>
      </c>
      <c r="AE115" s="4">
        <v>23326025.773019999</v>
      </c>
      <c r="AF115" s="4">
        <v>5397829.7000000002</v>
      </c>
      <c r="AG115" s="4">
        <v>3357247.5</v>
      </c>
      <c r="AH115" s="78">
        <v>3357247.5</v>
      </c>
      <c r="AI115" s="4">
        <v>0</v>
      </c>
      <c r="AJ115" s="4"/>
      <c r="AK115" s="4">
        <v>391795.06708000001</v>
      </c>
      <c r="AL115" s="4">
        <v>363574.60134000005</v>
      </c>
      <c r="AM115" s="4">
        <v>302013.55135000002</v>
      </c>
      <c r="AN115" s="4">
        <v>217737.23995000002</v>
      </c>
      <c r="AO115" s="4">
        <v>76847.089749999999</v>
      </c>
      <c r="AP115" s="4">
        <v>41335.234259999997</v>
      </c>
      <c r="AQ115" s="4">
        <v>0</v>
      </c>
      <c r="AR115" s="4">
        <v>0</v>
      </c>
      <c r="AS115" s="4">
        <v>0</v>
      </c>
      <c r="AT115" s="4">
        <v>0</v>
      </c>
      <c r="AU115" s="4"/>
      <c r="AV115" s="4">
        <v>2654.0120000000002</v>
      </c>
      <c r="AW115" s="4">
        <v>0</v>
      </c>
      <c r="AX115" s="4">
        <v>0</v>
      </c>
      <c r="AY115" s="4">
        <v>0</v>
      </c>
      <c r="AZ115" s="4">
        <v>0</v>
      </c>
      <c r="BA115" s="4">
        <v>0</v>
      </c>
      <c r="BB115" s="4">
        <v>0</v>
      </c>
      <c r="BC115" s="4">
        <v>0</v>
      </c>
      <c r="BD115" s="4">
        <v>0</v>
      </c>
      <c r="BE115" s="3">
        <v>0</v>
      </c>
    </row>
    <row r="116" spans="1:57">
      <c r="A116" s="34" t="s">
        <v>2302</v>
      </c>
      <c r="B116" s="4">
        <v>126150230.41489999</v>
      </c>
      <c r="C116" s="4">
        <v>90253128.942750007</v>
      </c>
      <c r="D116" s="4">
        <v>103987160.72858</v>
      </c>
      <c r="E116" s="4">
        <v>115030979.47260001</v>
      </c>
      <c r="F116" s="4">
        <v>113218416.56682998</v>
      </c>
      <c r="G116" s="4">
        <v>54204752.430950001</v>
      </c>
      <c r="H116" s="4">
        <v>63902388</v>
      </c>
      <c r="I116" s="4">
        <v>51942895.5</v>
      </c>
      <c r="J116" s="4">
        <v>51016011</v>
      </c>
      <c r="K116" s="4">
        <v>-926884.5</v>
      </c>
      <c r="L116" s="4"/>
      <c r="M116" s="4">
        <v>39244002.935379997</v>
      </c>
      <c r="N116" s="4">
        <v>47950730.066750005</v>
      </c>
      <c r="O116" s="4">
        <v>100670607.35453001</v>
      </c>
      <c r="P116" s="4">
        <v>109396900.88682999</v>
      </c>
      <c r="Q116" s="4">
        <v>66622946.287240006</v>
      </c>
      <c r="R116" s="4">
        <v>54204752.430950001</v>
      </c>
      <c r="S116" s="4">
        <v>63902385</v>
      </c>
      <c r="T116" s="4">
        <v>51942895.5</v>
      </c>
      <c r="U116" s="4">
        <v>51016011</v>
      </c>
      <c r="V116" s="4">
        <v>51016011</v>
      </c>
      <c r="W116" s="78">
        <v>0</v>
      </c>
      <c r="X116" s="4">
        <v>-926884.5</v>
      </c>
      <c r="Y116" s="4"/>
      <c r="Z116" s="4">
        <v>51009126.007370003</v>
      </c>
      <c r="AA116" s="4">
        <v>56036430.661830001</v>
      </c>
      <c r="AB116" s="4">
        <v>14360372.118069999</v>
      </c>
      <c r="AC116" s="4">
        <v>3821515.68</v>
      </c>
      <c r="AD116" s="4">
        <v>11074841.432359997</v>
      </c>
      <c r="AE116" s="4">
        <v>0</v>
      </c>
      <c r="AF116" s="4">
        <v>3</v>
      </c>
      <c r="AG116" s="4">
        <v>0</v>
      </c>
      <c r="AH116" s="78">
        <v>0</v>
      </c>
      <c r="AI116" s="4">
        <v>0</v>
      </c>
      <c r="AJ116" s="4"/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0</v>
      </c>
      <c r="AT116" s="4">
        <v>0</v>
      </c>
      <c r="AU116" s="4"/>
      <c r="AV116" s="4">
        <v>0</v>
      </c>
      <c r="AW116" s="4">
        <v>0</v>
      </c>
      <c r="AX116" s="4">
        <v>0</v>
      </c>
      <c r="AY116" s="4">
        <v>0</v>
      </c>
      <c r="AZ116" s="4">
        <v>0</v>
      </c>
      <c r="BA116" s="4">
        <v>0</v>
      </c>
      <c r="BB116" s="4">
        <v>0</v>
      </c>
      <c r="BC116" s="4">
        <v>0</v>
      </c>
      <c r="BD116" s="4">
        <v>0</v>
      </c>
      <c r="BE116" s="3">
        <v>0</v>
      </c>
    </row>
    <row r="117" spans="1:57">
      <c r="A117" s="34" t="s">
        <v>2303</v>
      </c>
      <c r="B117" s="4">
        <v>743067734.18947995</v>
      </c>
      <c r="C117" s="4">
        <v>782638165.33387995</v>
      </c>
      <c r="D117" s="4">
        <v>1215531823.7582099</v>
      </c>
      <c r="E117" s="4">
        <v>1374417267.5688503</v>
      </c>
      <c r="F117" s="4">
        <v>1110841176.57603</v>
      </c>
      <c r="G117" s="4">
        <v>1211423976.2503102</v>
      </c>
      <c r="H117" s="4">
        <v>2209000000</v>
      </c>
      <c r="I117" s="4">
        <v>1542428372.9000001</v>
      </c>
      <c r="J117" s="4">
        <v>1542428372.9000001</v>
      </c>
      <c r="K117" s="4">
        <v>0</v>
      </c>
      <c r="L117" s="4"/>
      <c r="M117" s="4">
        <v>693221566.35695994</v>
      </c>
      <c r="N117" s="4">
        <v>1215531823.7582099</v>
      </c>
      <c r="O117" s="4">
        <v>1374417267.5688403</v>
      </c>
      <c r="P117" s="4">
        <v>1110841176.57603</v>
      </c>
      <c r="Q117" s="4">
        <v>1280075575.3691599</v>
      </c>
      <c r="R117" s="4">
        <v>1211423976.2503102</v>
      </c>
      <c r="S117" s="4">
        <v>2209000000</v>
      </c>
      <c r="T117" s="4">
        <v>1542428372.9000001</v>
      </c>
      <c r="U117" s="4">
        <v>1542428372.9000001</v>
      </c>
      <c r="V117" s="4">
        <v>0</v>
      </c>
      <c r="W117" s="78">
        <v>1542428372.9000001</v>
      </c>
      <c r="X117" s="4">
        <v>0</v>
      </c>
      <c r="Y117" s="4"/>
      <c r="Z117" s="4">
        <v>89416598.976919994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78">
        <v>0</v>
      </c>
      <c r="AI117" s="4">
        <v>0</v>
      </c>
      <c r="AJ117" s="4"/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/>
      <c r="AV117" s="4">
        <v>0</v>
      </c>
      <c r="AW117" s="4">
        <v>0</v>
      </c>
      <c r="AX117" s="4">
        <v>0</v>
      </c>
      <c r="AY117" s="4">
        <v>0</v>
      </c>
      <c r="AZ117" s="4">
        <v>0</v>
      </c>
      <c r="BA117" s="4">
        <v>0</v>
      </c>
      <c r="BB117" s="4">
        <v>0</v>
      </c>
      <c r="BC117" s="4">
        <v>0</v>
      </c>
      <c r="BD117" s="4">
        <v>0</v>
      </c>
      <c r="BE117" s="3">
        <v>0</v>
      </c>
    </row>
    <row r="118" spans="1:57">
      <c r="A118" s="87" t="s">
        <v>2304</v>
      </c>
      <c r="B118" s="3">
        <v>61833463.194750004</v>
      </c>
      <c r="C118" s="3">
        <v>88505439.166079998</v>
      </c>
      <c r="D118" s="3">
        <v>88374433.079480007</v>
      </c>
      <c r="E118" s="3">
        <v>166034335.49087</v>
      </c>
      <c r="F118" s="3">
        <v>159766967.62075999</v>
      </c>
      <c r="G118" s="3">
        <v>327715711.45572996</v>
      </c>
      <c r="H118" s="3">
        <v>558000000</v>
      </c>
      <c r="I118" s="3">
        <v>417000000</v>
      </c>
      <c r="J118" s="3">
        <v>417000000</v>
      </c>
      <c r="K118" s="3">
        <v>0</v>
      </c>
      <c r="L118" s="3"/>
      <c r="M118" s="3">
        <v>84349405.421269998</v>
      </c>
      <c r="N118" s="3">
        <v>85242048.879480004</v>
      </c>
      <c r="O118" s="3">
        <v>161594473.49087</v>
      </c>
      <c r="P118" s="3">
        <v>155789967.62075999</v>
      </c>
      <c r="Q118" s="3">
        <v>295099432.80135995</v>
      </c>
      <c r="R118" s="3">
        <v>310503070.90171999</v>
      </c>
      <c r="S118" s="3">
        <v>558000000</v>
      </c>
      <c r="T118" s="3">
        <v>417000000</v>
      </c>
      <c r="U118" s="3">
        <v>417000000</v>
      </c>
      <c r="V118" s="3">
        <v>0</v>
      </c>
      <c r="W118" s="3">
        <v>417000000</v>
      </c>
      <c r="X118" s="3">
        <v>0</v>
      </c>
      <c r="Y118" s="3"/>
      <c r="Z118" s="3">
        <v>4156033.7448100001</v>
      </c>
      <c r="AA118" s="3">
        <v>3132384.2</v>
      </c>
      <c r="AB118" s="3">
        <v>4439862</v>
      </c>
      <c r="AC118" s="3">
        <v>4439862</v>
      </c>
      <c r="AD118" s="3">
        <v>4472600</v>
      </c>
      <c r="AE118" s="3">
        <v>17212640.554010004</v>
      </c>
      <c r="AF118" s="3">
        <v>0</v>
      </c>
      <c r="AG118" s="3">
        <v>0</v>
      </c>
      <c r="AH118" s="3">
        <v>0</v>
      </c>
      <c r="AI118" s="3">
        <v>0</v>
      </c>
      <c r="AJ118" s="3"/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0</v>
      </c>
      <c r="AS118" s="3">
        <v>0</v>
      </c>
      <c r="AT118" s="3">
        <v>0</v>
      </c>
      <c r="AU118" s="3"/>
      <c r="AV118" s="3">
        <v>0</v>
      </c>
      <c r="AW118" s="3">
        <v>0</v>
      </c>
      <c r="AX118" s="3">
        <v>0</v>
      </c>
      <c r="AY118" s="3">
        <v>0</v>
      </c>
      <c r="AZ118" s="3">
        <v>0</v>
      </c>
      <c r="BA118" s="3">
        <v>0</v>
      </c>
      <c r="BB118" s="3">
        <v>0</v>
      </c>
      <c r="BC118" s="3">
        <v>0</v>
      </c>
      <c r="BD118" s="3">
        <v>0</v>
      </c>
      <c r="BE118" s="3">
        <v>0</v>
      </c>
    </row>
    <row r="119" spans="1:57">
      <c r="A119" s="34" t="s">
        <v>2305</v>
      </c>
      <c r="B119" s="4">
        <v>61833463.194750004</v>
      </c>
      <c r="C119" s="4">
        <v>88505439.166079998</v>
      </c>
      <c r="D119" s="4">
        <v>88374433.079480007</v>
      </c>
      <c r="E119" s="4">
        <v>166034335.49087</v>
      </c>
      <c r="F119" s="4">
        <v>159766967.62075999</v>
      </c>
      <c r="G119" s="4">
        <v>327715711.45572996</v>
      </c>
      <c r="H119" s="4">
        <v>558000000</v>
      </c>
      <c r="I119" s="4">
        <v>417000000</v>
      </c>
      <c r="J119" s="4">
        <v>417000000</v>
      </c>
      <c r="K119" s="4">
        <v>0</v>
      </c>
      <c r="L119" s="4"/>
      <c r="M119" s="4">
        <v>84349405.421269998</v>
      </c>
      <c r="N119" s="4">
        <v>85242048.879480004</v>
      </c>
      <c r="O119" s="4">
        <v>161594473.49087</v>
      </c>
      <c r="P119" s="4">
        <v>155789967.62075999</v>
      </c>
      <c r="Q119" s="4">
        <v>295099432.80135995</v>
      </c>
      <c r="R119" s="4">
        <v>310503070.90171999</v>
      </c>
      <c r="S119" s="4">
        <v>558000000</v>
      </c>
      <c r="T119" s="4">
        <v>417000000</v>
      </c>
      <c r="U119" s="4">
        <v>417000000</v>
      </c>
      <c r="V119" s="4">
        <v>0</v>
      </c>
      <c r="W119" s="78">
        <v>417000000</v>
      </c>
      <c r="X119" s="4">
        <v>0</v>
      </c>
      <c r="Y119" s="4"/>
      <c r="Z119" s="4">
        <v>4156033.7448100001</v>
      </c>
      <c r="AA119" s="4">
        <v>3132384.2</v>
      </c>
      <c r="AB119" s="4">
        <v>4439862</v>
      </c>
      <c r="AC119" s="4">
        <v>4439862</v>
      </c>
      <c r="AD119" s="4">
        <v>4472600</v>
      </c>
      <c r="AE119" s="4">
        <v>17212640.554010004</v>
      </c>
      <c r="AF119" s="4">
        <v>0</v>
      </c>
      <c r="AG119" s="4">
        <v>0</v>
      </c>
      <c r="AH119" s="78">
        <v>0</v>
      </c>
      <c r="AI119" s="4">
        <v>0</v>
      </c>
      <c r="AJ119" s="4"/>
      <c r="AK119" s="4">
        <v>0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0</v>
      </c>
      <c r="AS119" s="4">
        <v>0</v>
      </c>
      <c r="AT119" s="4">
        <v>0</v>
      </c>
      <c r="AU119" s="4"/>
      <c r="AV119" s="4">
        <v>0</v>
      </c>
      <c r="AW119" s="4">
        <v>0</v>
      </c>
      <c r="AX119" s="4">
        <v>0</v>
      </c>
      <c r="AY119" s="4">
        <v>0</v>
      </c>
      <c r="AZ119" s="4">
        <v>0</v>
      </c>
      <c r="BA119" s="4">
        <v>0</v>
      </c>
      <c r="BB119" s="4">
        <v>0</v>
      </c>
      <c r="BC119" s="4">
        <v>0</v>
      </c>
      <c r="BD119" s="4">
        <v>0</v>
      </c>
      <c r="BE119" s="3">
        <v>0</v>
      </c>
    </row>
    <row r="120" spans="1:57">
      <c r="A120" s="87" t="s">
        <v>2306</v>
      </c>
      <c r="B120" s="3">
        <v>-118242720.92793</v>
      </c>
      <c r="C120" s="3">
        <v>-117412978.96013001</v>
      </c>
      <c r="D120" s="3">
        <v>-117238988.20767</v>
      </c>
      <c r="E120" s="3">
        <v>-185610116.37815002</v>
      </c>
      <c r="F120" s="3">
        <v>-376650214.60564005</v>
      </c>
      <c r="G120" s="3">
        <v>-140625330.44597003</v>
      </c>
      <c r="H120" s="3">
        <v>-699983518.60000002</v>
      </c>
      <c r="I120" s="3">
        <v>-573540990.10000002</v>
      </c>
      <c r="J120" s="3">
        <v>-573540990.10000002</v>
      </c>
      <c r="K120" s="3">
        <v>0</v>
      </c>
      <c r="L120" s="3"/>
      <c r="M120" s="3">
        <v>-129732010.96894</v>
      </c>
      <c r="N120" s="3">
        <v>-118592351.17919001</v>
      </c>
      <c r="O120" s="3">
        <v>-185610116.37815002</v>
      </c>
      <c r="P120" s="3">
        <v>-339689002.78691006</v>
      </c>
      <c r="Q120" s="3">
        <v>-194214556.07292995</v>
      </c>
      <c r="R120" s="3">
        <v>-134639760.88752002</v>
      </c>
      <c r="S120" s="3">
        <v>-547751347.70000005</v>
      </c>
      <c r="T120" s="3">
        <v>-428708819.19999999</v>
      </c>
      <c r="U120" s="3">
        <v>-428708819.19999999</v>
      </c>
      <c r="V120" s="3">
        <v>-428708819.19999999</v>
      </c>
      <c r="W120" s="3">
        <v>0</v>
      </c>
      <c r="X120" s="3">
        <v>0</v>
      </c>
      <c r="Y120" s="3"/>
      <c r="Z120" s="3">
        <v>12319032.008809999</v>
      </c>
      <c r="AA120" s="3">
        <v>1353362.9715199999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/>
      <c r="AK120" s="3">
        <v>0</v>
      </c>
      <c r="AL120" s="3">
        <v>0</v>
      </c>
      <c r="AM120" s="3">
        <v>0</v>
      </c>
      <c r="AN120" s="3">
        <v>-29736024.399999999</v>
      </c>
      <c r="AO120" s="3">
        <v>-1744823.85005</v>
      </c>
      <c r="AP120" s="3">
        <v>-1183043.96395</v>
      </c>
      <c r="AQ120" s="3">
        <v>-67232170.900000006</v>
      </c>
      <c r="AR120" s="3">
        <v>-67232170.900000006</v>
      </c>
      <c r="AS120" s="3">
        <v>-67232170.900000006</v>
      </c>
      <c r="AT120" s="3">
        <v>0</v>
      </c>
      <c r="AU120" s="3"/>
      <c r="AV120" s="3">
        <v>0</v>
      </c>
      <c r="AW120" s="3">
        <v>0</v>
      </c>
      <c r="AX120" s="3">
        <v>0</v>
      </c>
      <c r="AY120" s="3">
        <v>-7225187.41873</v>
      </c>
      <c r="AZ120" s="3">
        <v>-7306320.5280900002</v>
      </c>
      <c r="BA120" s="3">
        <v>-4802525.5944999997</v>
      </c>
      <c r="BB120" s="3">
        <v>-85000000</v>
      </c>
      <c r="BC120" s="3">
        <v>-77600000</v>
      </c>
      <c r="BD120" s="3">
        <v>-77600000</v>
      </c>
      <c r="BE120" s="3">
        <v>0</v>
      </c>
    </row>
    <row r="121" spans="1:57">
      <c r="A121" s="34" t="s">
        <v>2307</v>
      </c>
      <c r="B121" s="4">
        <v>-118242720.92793</v>
      </c>
      <c r="C121" s="4">
        <v>-117412978.96013001</v>
      </c>
      <c r="D121" s="4">
        <v>-117238988.20767</v>
      </c>
      <c r="E121" s="4">
        <v>-185610116.37815002</v>
      </c>
      <c r="F121" s="4">
        <v>-376650214.60564005</v>
      </c>
      <c r="G121" s="4">
        <v>-140625330.44597003</v>
      </c>
      <c r="H121" s="4">
        <v>-699983518.60000002</v>
      </c>
      <c r="I121" s="4">
        <v>-573540990.10000002</v>
      </c>
      <c r="J121" s="4">
        <v>-573540990.10000002</v>
      </c>
      <c r="K121" s="4">
        <v>0</v>
      </c>
      <c r="L121" s="4"/>
      <c r="M121" s="4">
        <v>-129732010.96894</v>
      </c>
      <c r="N121" s="4">
        <v>-118592351.17919001</v>
      </c>
      <c r="O121" s="4">
        <v>-185610116.37815002</v>
      </c>
      <c r="P121" s="4">
        <v>-339689002.78691006</v>
      </c>
      <c r="Q121" s="4">
        <v>-194214556.07292995</v>
      </c>
      <c r="R121" s="4">
        <v>-134639760.88752002</v>
      </c>
      <c r="S121" s="4">
        <v>-547751347.70000005</v>
      </c>
      <c r="T121" s="4">
        <v>-428708819.19999999</v>
      </c>
      <c r="U121" s="4">
        <v>-428708819.19999999</v>
      </c>
      <c r="V121" s="4">
        <v>-428708819.19999999</v>
      </c>
      <c r="W121" s="78">
        <v>0</v>
      </c>
      <c r="X121" s="4">
        <v>0</v>
      </c>
      <c r="Y121" s="4"/>
      <c r="Z121" s="4">
        <v>12319032.008809999</v>
      </c>
      <c r="AA121" s="4">
        <v>1353362.9715199999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78">
        <v>0</v>
      </c>
      <c r="AI121" s="4">
        <v>0</v>
      </c>
      <c r="AJ121" s="4"/>
      <c r="AK121" s="4">
        <v>0</v>
      </c>
      <c r="AL121" s="4">
        <v>0</v>
      </c>
      <c r="AM121" s="4">
        <v>0</v>
      </c>
      <c r="AN121" s="4">
        <v>-29736024.399999999</v>
      </c>
      <c r="AO121" s="4">
        <v>-1744823.85005</v>
      </c>
      <c r="AP121" s="4">
        <v>-1183043.96395</v>
      </c>
      <c r="AQ121" s="4">
        <v>-67232170.900000006</v>
      </c>
      <c r="AR121" s="4">
        <v>-67232170.900000006</v>
      </c>
      <c r="AS121" s="4">
        <v>-67232170.900000006</v>
      </c>
      <c r="AT121" s="4">
        <v>0</v>
      </c>
      <c r="AU121" s="4"/>
      <c r="AV121" s="4">
        <v>0</v>
      </c>
      <c r="AW121" s="4">
        <v>0</v>
      </c>
      <c r="AX121" s="4">
        <v>0</v>
      </c>
      <c r="AY121" s="4">
        <v>-7225187.41873</v>
      </c>
      <c r="AZ121" s="4">
        <v>-7306320.5280900002</v>
      </c>
      <c r="BA121" s="4">
        <v>-4802525.5944999997</v>
      </c>
      <c r="BB121" s="4">
        <v>-85000000</v>
      </c>
      <c r="BC121" s="4">
        <v>-77600000</v>
      </c>
      <c r="BD121" s="4">
        <v>-77600000</v>
      </c>
      <c r="BE121" s="3">
        <v>0</v>
      </c>
    </row>
    <row r="122" spans="1:57">
      <c r="A122" s="87" t="s">
        <v>2308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/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/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/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  <c r="AR122" s="3">
        <v>0</v>
      </c>
      <c r="AS122" s="3">
        <v>0</v>
      </c>
      <c r="AT122" s="3">
        <v>0</v>
      </c>
      <c r="AU122" s="3"/>
      <c r="AV122" s="3">
        <v>0</v>
      </c>
      <c r="AW122" s="3">
        <v>0</v>
      </c>
      <c r="AX122" s="3">
        <v>0</v>
      </c>
      <c r="AY122" s="3">
        <v>0</v>
      </c>
      <c r="AZ122" s="3">
        <v>0</v>
      </c>
      <c r="BA122" s="3">
        <v>0</v>
      </c>
      <c r="BB122" s="3">
        <v>0</v>
      </c>
      <c r="BC122" s="3">
        <v>0</v>
      </c>
      <c r="BD122" s="3">
        <v>0</v>
      </c>
      <c r="BE122" s="3">
        <v>0</v>
      </c>
    </row>
    <row r="123" spans="1:57">
      <c r="A123" s="34" t="s">
        <v>2309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/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78">
        <v>0</v>
      </c>
      <c r="X123" s="4">
        <v>0</v>
      </c>
      <c r="Y123" s="4"/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78">
        <v>0</v>
      </c>
      <c r="AI123" s="4">
        <v>0</v>
      </c>
      <c r="AJ123" s="4"/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/>
      <c r="AV123" s="4">
        <v>0</v>
      </c>
      <c r="AW123" s="4">
        <v>0</v>
      </c>
      <c r="AX123" s="4">
        <v>0</v>
      </c>
      <c r="AY123" s="4">
        <v>0</v>
      </c>
      <c r="AZ123" s="4">
        <v>0</v>
      </c>
      <c r="BA123" s="4">
        <v>0</v>
      </c>
      <c r="BB123" s="4">
        <v>0</v>
      </c>
      <c r="BC123" s="4">
        <v>0</v>
      </c>
      <c r="BD123" s="4">
        <v>0</v>
      </c>
      <c r="BE123" s="3">
        <v>0</v>
      </c>
    </row>
    <row r="124" spans="1:57">
      <c r="A124" s="87" t="s">
        <v>2310</v>
      </c>
      <c r="B124" s="3">
        <v>8860540.6999999993</v>
      </c>
      <c r="C124" s="3">
        <v>2028667</v>
      </c>
      <c r="D124" s="3">
        <v>2140897</v>
      </c>
      <c r="E124" s="3">
        <v>1503233</v>
      </c>
      <c r="F124" s="3">
        <v>1475905.5</v>
      </c>
      <c r="G124" s="3">
        <v>535138</v>
      </c>
      <c r="H124" s="3">
        <v>1220683</v>
      </c>
      <c r="I124" s="3">
        <v>1215736</v>
      </c>
      <c r="J124" s="3">
        <v>1209232</v>
      </c>
      <c r="K124" s="3">
        <v>-6504</v>
      </c>
      <c r="L124" s="3"/>
      <c r="M124" s="3">
        <v>544277</v>
      </c>
      <c r="N124" s="3">
        <v>614349</v>
      </c>
      <c r="O124" s="3">
        <v>287840</v>
      </c>
      <c r="P124" s="3">
        <v>154697</v>
      </c>
      <c r="Q124" s="3">
        <v>1213772</v>
      </c>
      <c r="R124" s="3">
        <v>486511</v>
      </c>
      <c r="S124" s="3">
        <v>1202584</v>
      </c>
      <c r="T124" s="3">
        <v>1197031</v>
      </c>
      <c r="U124" s="3">
        <v>1192089</v>
      </c>
      <c r="V124" s="3">
        <v>1192089</v>
      </c>
      <c r="W124" s="3">
        <v>0</v>
      </c>
      <c r="X124" s="3">
        <v>-4942</v>
      </c>
      <c r="Y124" s="3"/>
      <c r="Z124" s="3">
        <v>1481124</v>
      </c>
      <c r="AA124" s="3">
        <v>1523314</v>
      </c>
      <c r="AB124" s="3">
        <v>1212124</v>
      </c>
      <c r="AC124" s="3">
        <v>1317879.5</v>
      </c>
      <c r="AD124" s="3">
        <v>46504</v>
      </c>
      <c r="AE124" s="3">
        <v>45242</v>
      </c>
      <c r="AF124" s="3">
        <v>17780</v>
      </c>
      <c r="AG124" s="3">
        <v>18386</v>
      </c>
      <c r="AH124" s="3">
        <v>16851</v>
      </c>
      <c r="AI124" s="3">
        <v>-1535</v>
      </c>
      <c r="AJ124" s="3"/>
      <c r="AK124" s="3">
        <v>2924</v>
      </c>
      <c r="AL124" s="3">
        <v>2920</v>
      </c>
      <c r="AM124" s="3">
        <v>2901</v>
      </c>
      <c r="AN124" s="3">
        <v>2857</v>
      </c>
      <c r="AO124" s="3">
        <v>2781</v>
      </c>
      <c r="AP124" s="3">
        <v>2793</v>
      </c>
      <c r="AQ124" s="3">
        <v>0</v>
      </c>
      <c r="AR124" s="3">
        <v>0</v>
      </c>
      <c r="AS124" s="3">
        <v>0</v>
      </c>
      <c r="AT124" s="3">
        <v>0</v>
      </c>
      <c r="AU124" s="3"/>
      <c r="AV124" s="3">
        <v>342</v>
      </c>
      <c r="AW124" s="3">
        <v>314</v>
      </c>
      <c r="AX124" s="3">
        <v>368</v>
      </c>
      <c r="AY124" s="3">
        <v>472</v>
      </c>
      <c r="AZ124" s="3">
        <v>592</v>
      </c>
      <c r="BA124" s="3">
        <v>592</v>
      </c>
      <c r="BB124" s="3">
        <v>319</v>
      </c>
      <c r="BC124" s="3">
        <v>319</v>
      </c>
      <c r="BD124" s="3">
        <v>292</v>
      </c>
      <c r="BE124" s="3">
        <v>-27</v>
      </c>
    </row>
    <row r="125" spans="1:57">
      <c r="A125" s="87" t="s">
        <v>2311</v>
      </c>
      <c r="B125" s="3">
        <v>5536.2</v>
      </c>
      <c r="C125" s="3">
        <v>5621</v>
      </c>
      <c r="D125" s="3">
        <v>5746</v>
      </c>
      <c r="E125" s="3">
        <v>5539</v>
      </c>
      <c r="F125" s="3">
        <v>5479</v>
      </c>
      <c r="G125" s="3">
        <v>4794</v>
      </c>
      <c r="H125" s="3">
        <v>5536</v>
      </c>
      <c r="I125" s="3">
        <v>5109</v>
      </c>
      <c r="J125" s="3">
        <v>5109</v>
      </c>
      <c r="K125" s="3">
        <v>0</v>
      </c>
      <c r="L125" s="3"/>
      <c r="M125" s="3">
        <v>1148</v>
      </c>
      <c r="N125" s="3">
        <v>1147</v>
      </c>
      <c r="O125" s="3">
        <v>1148</v>
      </c>
      <c r="P125" s="3">
        <v>1053</v>
      </c>
      <c r="Q125" s="3">
        <v>3593</v>
      </c>
      <c r="R125" s="3">
        <v>3597</v>
      </c>
      <c r="S125" s="3">
        <v>3401</v>
      </c>
      <c r="T125" s="3">
        <v>3353</v>
      </c>
      <c r="U125" s="3">
        <v>3353</v>
      </c>
      <c r="V125" s="3">
        <v>3353</v>
      </c>
      <c r="W125" s="3">
        <v>0</v>
      </c>
      <c r="X125" s="3">
        <v>0</v>
      </c>
      <c r="Y125" s="3"/>
      <c r="Z125" s="3">
        <v>4417</v>
      </c>
      <c r="AA125" s="3">
        <v>4543</v>
      </c>
      <c r="AB125" s="3">
        <v>4334</v>
      </c>
      <c r="AC125" s="3">
        <v>4369</v>
      </c>
      <c r="AD125" s="3">
        <v>1543</v>
      </c>
      <c r="AE125" s="3">
        <v>1140</v>
      </c>
      <c r="AF125" s="3">
        <v>2113</v>
      </c>
      <c r="AG125" s="3">
        <v>1734</v>
      </c>
      <c r="AH125" s="3">
        <v>1734</v>
      </c>
      <c r="AI125" s="3">
        <v>0</v>
      </c>
      <c r="AJ125" s="3"/>
      <c r="AK125" s="3">
        <v>34</v>
      </c>
      <c r="AL125" s="3">
        <v>34</v>
      </c>
      <c r="AM125" s="3">
        <v>35</v>
      </c>
      <c r="AN125" s="3">
        <v>35</v>
      </c>
      <c r="AO125" s="3">
        <v>35</v>
      </c>
      <c r="AP125" s="3">
        <v>35</v>
      </c>
      <c r="AQ125" s="3">
        <v>0</v>
      </c>
      <c r="AR125" s="3">
        <v>0</v>
      </c>
      <c r="AS125" s="3">
        <v>0</v>
      </c>
      <c r="AT125" s="3">
        <v>0</v>
      </c>
      <c r="AU125" s="3"/>
      <c r="AV125" s="3">
        <v>22</v>
      </c>
      <c r="AW125" s="3">
        <v>22</v>
      </c>
      <c r="AX125" s="3">
        <v>22</v>
      </c>
      <c r="AY125" s="3">
        <v>22</v>
      </c>
      <c r="AZ125" s="3">
        <v>22</v>
      </c>
      <c r="BA125" s="3">
        <v>22</v>
      </c>
      <c r="BB125" s="3">
        <v>22</v>
      </c>
      <c r="BC125" s="3">
        <v>22</v>
      </c>
      <c r="BD125" s="3">
        <v>22</v>
      </c>
      <c r="BE125" s="3">
        <v>0</v>
      </c>
    </row>
    <row r="126" spans="1:57">
      <c r="A126" s="34" t="s">
        <v>2312</v>
      </c>
      <c r="B126" s="4">
        <v>4768.2</v>
      </c>
      <c r="C126" s="4">
        <v>4773</v>
      </c>
      <c r="D126" s="4">
        <v>5125</v>
      </c>
      <c r="E126" s="4">
        <v>5004</v>
      </c>
      <c r="F126" s="4">
        <v>4946</v>
      </c>
      <c r="G126" s="4">
        <v>4085</v>
      </c>
      <c r="H126" s="4">
        <v>4895</v>
      </c>
      <c r="I126" s="4">
        <v>4479</v>
      </c>
      <c r="J126" s="4">
        <v>4479</v>
      </c>
      <c r="K126" s="4">
        <v>0</v>
      </c>
      <c r="L126" s="4"/>
      <c r="M126" s="4">
        <v>1108</v>
      </c>
      <c r="N126" s="4">
        <v>1113</v>
      </c>
      <c r="O126" s="4">
        <v>1117</v>
      </c>
      <c r="P126" s="4">
        <v>1021</v>
      </c>
      <c r="Q126" s="4">
        <v>2900</v>
      </c>
      <c r="R126" s="4">
        <v>2895</v>
      </c>
      <c r="S126" s="4">
        <v>2760</v>
      </c>
      <c r="T126" s="4">
        <v>2723</v>
      </c>
      <c r="U126" s="4">
        <v>2723</v>
      </c>
      <c r="V126" s="4">
        <v>2723</v>
      </c>
      <c r="W126" s="78">
        <v>0</v>
      </c>
      <c r="X126" s="4">
        <v>0</v>
      </c>
      <c r="Y126" s="4"/>
      <c r="Z126" s="4">
        <v>3609</v>
      </c>
      <c r="AA126" s="4">
        <v>3956</v>
      </c>
      <c r="AB126" s="4">
        <v>3830</v>
      </c>
      <c r="AC126" s="4">
        <v>3868</v>
      </c>
      <c r="AD126" s="4">
        <v>1534</v>
      </c>
      <c r="AE126" s="4">
        <v>1133</v>
      </c>
      <c r="AF126" s="4">
        <v>2113</v>
      </c>
      <c r="AG126" s="4">
        <v>1734</v>
      </c>
      <c r="AH126" s="78">
        <v>1734</v>
      </c>
      <c r="AI126" s="4">
        <v>0</v>
      </c>
      <c r="AJ126" s="4"/>
      <c r="AK126" s="4">
        <v>34</v>
      </c>
      <c r="AL126" s="4">
        <v>34</v>
      </c>
      <c r="AM126" s="4">
        <v>35</v>
      </c>
      <c r="AN126" s="4">
        <v>35</v>
      </c>
      <c r="AO126" s="4">
        <v>35</v>
      </c>
      <c r="AP126" s="4">
        <v>35</v>
      </c>
      <c r="AQ126" s="4">
        <v>0</v>
      </c>
      <c r="AR126" s="4">
        <v>0</v>
      </c>
      <c r="AS126" s="4">
        <v>0</v>
      </c>
      <c r="AT126" s="4">
        <v>0</v>
      </c>
      <c r="AU126" s="4"/>
      <c r="AV126" s="4">
        <v>22</v>
      </c>
      <c r="AW126" s="4">
        <v>22</v>
      </c>
      <c r="AX126" s="4">
        <v>22</v>
      </c>
      <c r="AY126" s="4">
        <v>22</v>
      </c>
      <c r="AZ126" s="4">
        <v>22</v>
      </c>
      <c r="BA126" s="4">
        <v>22</v>
      </c>
      <c r="BB126" s="4">
        <v>22</v>
      </c>
      <c r="BC126" s="4">
        <v>22</v>
      </c>
      <c r="BD126" s="4">
        <v>22</v>
      </c>
      <c r="BE126" s="3">
        <v>0</v>
      </c>
    </row>
    <row r="127" spans="1:57">
      <c r="A127" s="34" t="s">
        <v>2313</v>
      </c>
      <c r="B127" s="4">
        <v>768</v>
      </c>
      <c r="C127" s="4">
        <v>848</v>
      </c>
      <c r="D127" s="4">
        <v>621</v>
      </c>
      <c r="E127" s="4">
        <v>535</v>
      </c>
      <c r="F127" s="4">
        <v>533</v>
      </c>
      <c r="G127" s="4">
        <v>709</v>
      </c>
      <c r="H127" s="4">
        <v>641</v>
      </c>
      <c r="I127" s="4">
        <v>630</v>
      </c>
      <c r="J127" s="4">
        <v>630</v>
      </c>
      <c r="K127" s="4">
        <v>0</v>
      </c>
      <c r="L127" s="4"/>
      <c r="M127" s="4">
        <v>40</v>
      </c>
      <c r="N127" s="4">
        <v>34</v>
      </c>
      <c r="O127" s="4">
        <v>31</v>
      </c>
      <c r="P127" s="4">
        <v>32</v>
      </c>
      <c r="Q127" s="4">
        <v>693</v>
      </c>
      <c r="R127" s="4">
        <v>702</v>
      </c>
      <c r="S127" s="4">
        <v>641</v>
      </c>
      <c r="T127" s="4">
        <v>630</v>
      </c>
      <c r="U127" s="4">
        <v>630</v>
      </c>
      <c r="V127" s="4">
        <v>630</v>
      </c>
      <c r="W127" s="78">
        <v>0</v>
      </c>
      <c r="X127" s="4">
        <v>0</v>
      </c>
      <c r="Y127" s="4"/>
      <c r="Z127" s="4">
        <v>808</v>
      </c>
      <c r="AA127" s="4">
        <v>587</v>
      </c>
      <c r="AB127" s="4">
        <v>504</v>
      </c>
      <c r="AC127" s="4">
        <v>501</v>
      </c>
      <c r="AD127" s="4">
        <v>9</v>
      </c>
      <c r="AE127" s="4">
        <v>7</v>
      </c>
      <c r="AF127" s="4">
        <v>0</v>
      </c>
      <c r="AG127" s="4">
        <v>0</v>
      </c>
      <c r="AH127" s="78">
        <v>0</v>
      </c>
      <c r="AI127" s="4">
        <v>0</v>
      </c>
      <c r="AJ127" s="4"/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/>
      <c r="AV127" s="4">
        <v>0</v>
      </c>
      <c r="AW127" s="4">
        <v>0</v>
      </c>
      <c r="AX127" s="4">
        <v>0</v>
      </c>
      <c r="AY127" s="4">
        <v>0</v>
      </c>
      <c r="AZ127" s="4">
        <v>0</v>
      </c>
      <c r="BA127" s="4">
        <v>0</v>
      </c>
      <c r="BB127" s="4">
        <v>0</v>
      </c>
      <c r="BC127" s="4">
        <v>0</v>
      </c>
      <c r="BD127" s="4">
        <v>0</v>
      </c>
      <c r="BE127" s="3">
        <v>0</v>
      </c>
    </row>
    <row r="128" spans="1:57">
      <c r="A128" s="87" t="s">
        <v>2314</v>
      </c>
      <c r="B128" s="3">
        <v>186527.5</v>
      </c>
      <c r="C128" s="3">
        <v>188360</v>
      </c>
      <c r="D128" s="3">
        <v>192144</v>
      </c>
      <c r="E128" s="3">
        <v>196556.5</v>
      </c>
      <c r="F128" s="3">
        <v>179977</v>
      </c>
      <c r="G128" s="3">
        <v>87788</v>
      </c>
      <c r="H128" s="3">
        <v>86799</v>
      </c>
      <c r="I128" s="3">
        <v>89751</v>
      </c>
      <c r="J128" s="3">
        <v>83247</v>
      </c>
      <c r="K128" s="3">
        <v>-6504</v>
      </c>
      <c r="L128" s="3"/>
      <c r="M128" s="3">
        <v>86823</v>
      </c>
      <c r="N128" s="3">
        <v>87606</v>
      </c>
      <c r="O128" s="3">
        <v>88468</v>
      </c>
      <c r="P128" s="3">
        <v>68479</v>
      </c>
      <c r="Q128" s="3">
        <v>66761</v>
      </c>
      <c r="R128" s="3">
        <v>64073</v>
      </c>
      <c r="S128" s="3">
        <v>70835</v>
      </c>
      <c r="T128" s="3">
        <v>72802</v>
      </c>
      <c r="U128" s="3">
        <v>67860</v>
      </c>
      <c r="V128" s="3">
        <v>67860</v>
      </c>
      <c r="W128" s="3">
        <v>0</v>
      </c>
      <c r="X128" s="3">
        <v>-4942</v>
      </c>
      <c r="Y128" s="3"/>
      <c r="Z128" s="3">
        <v>99932</v>
      </c>
      <c r="AA128" s="3">
        <v>102949</v>
      </c>
      <c r="AB128" s="3">
        <v>106482.5</v>
      </c>
      <c r="AC128" s="3">
        <v>109862</v>
      </c>
      <c r="AD128" s="3">
        <v>22480.5</v>
      </c>
      <c r="AE128" s="3">
        <v>22051</v>
      </c>
      <c r="AF128" s="3">
        <v>15667</v>
      </c>
      <c r="AG128" s="3">
        <v>16652</v>
      </c>
      <c r="AH128" s="3">
        <v>15117</v>
      </c>
      <c r="AI128" s="3">
        <v>-1535</v>
      </c>
      <c r="AJ128" s="3"/>
      <c r="AK128" s="3">
        <v>1445</v>
      </c>
      <c r="AL128" s="3">
        <v>1443</v>
      </c>
      <c r="AM128" s="3">
        <v>1433</v>
      </c>
      <c r="AN128" s="3">
        <v>1411</v>
      </c>
      <c r="AO128" s="3">
        <v>1373</v>
      </c>
      <c r="AP128" s="3">
        <v>1379</v>
      </c>
      <c r="AQ128" s="3">
        <v>0</v>
      </c>
      <c r="AR128" s="3">
        <v>0</v>
      </c>
      <c r="AS128" s="3">
        <v>0</v>
      </c>
      <c r="AT128" s="3">
        <v>0</v>
      </c>
      <c r="AU128" s="3"/>
      <c r="AV128" s="3">
        <v>160</v>
      </c>
      <c r="AW128" s="3">
        <v>146</v>
      </c>
      <c r="AX128" s="3">
        <v>173</v>
      </c>
      <c r="AY128" s="3">
        <v>225</v>
      </c>
      <c r="AZ128" s="3">
        <v>285</v>
      </c>
      <c r="BA128" s="3">
        <v>285</v>
      </c>
      <c r="BB128" s="3">
        <v>297</v>
      </c>
      <c r="BC128" s="3">
        <v>297</v>
      </c>
      <c r="BD128" s="3">
        <v>270</v>
      </c>
      <c r="BE128" s="3">
        <v>-27</v>
      </c>
    </row>
    <row r="129" spans="1:57">
      <c r="A129" s="34" t="s">
        <v>2315</v>
      </c>
      <c r="B129" s="4">
        <v>8923</v>
      </c>
      <c r="C129" s="4">
        <v>9006</v>
      </c>
      <c r="D129" s="4">
        <v>8949</v>
      </c>
      <c r="E129" s="4">
        <v>8998</v>
      </c>
      <c r="F129" s="4">
        <v>9063.5</v>
      </c>
      <c r="G129" s="4">
        <v>5970</v>
      </c>
      <c r="H129" s="4">
        <v>6106</v>
      </c>
      <c r="I129" s="4">
        <v>6380</v>
      </c>
      <c r="J129" s="4">
        <v>6143</v>
      </c>
      <c r="K129" s="4">
        <v>-237</v>
      </c>
      <c r="L129" s="4"/>
      <c r="M129" s="4">
        <v>2851</v>
      </c>
      <c r="N129" s="4">
        <v>2770</v>
      </c>
      <c r="O129" s="4">
        <v>2774</v>
      </c>
      <c r="P129" s="4">
        <v>2695</v>
      </c>
      <c r="Q129" s="4">
        <v>2724</v>
      </c>
      <c r="R129" s="4">
        <v>2198</v>
      </c>
      <c r="S129" s="4">
        <v>2320</v>
      </c>
      <c r="T129" s="4">
        <v>2533</v>
      </c>
      <c r="U129" s="4">
        <v>2517</v>
      </c>
      <c r="V129" s="4">
        <v>2517</v>
      </c>
      <c r="W129" s="78">
        <v>0</v>
      </c>
      <c r="X129" s="4">
        <v>-16</v>
      </c>
      <c r="Y129" s="4"/>
      <c r="Z129" s="4">
        <v>6110</v>
      </c>
      <c r="AA129" s="4">
        <v>6135</v>
      </c>
      <c r="AB129" s="4">
        <v>6177</v>
      </c>
      <c r="AC129" s="4">
        <v>6288.5</v>
      </c>
      <c r="AD129" s="4">
        <v>3677</v>
      </c>
      <c r="AE129" s="4">
        <v>3692</v>
      </c>
      <c r="AF129" s="4">
        <v>3747</v>
      </c>
      <c r="AG129" s="4">
        <v>3808</v>
      </c>
      <c r="AH129" s="78">
        <v>3587</v>
      </c>
      <c r="AI129" s="4">
        <v>-221</v>
      </c>
      <c r="AJ129" s="4"/>
      <c r="AK129" s="4">
        <v>42</v>
      </c>
      <c r="AL129" s="4">
        <v>42</v>
      </c>
      <c r="AM129" s="4">
        <v>42</v>
      </c>
      <c r="AN129" s="4">
        <v>42</v>
      </c>
      <c r="AO129" s="4">
        <v>42</v>
      </c>
      <c r="AP129" s="4">
        <v>42</v>
      </c>
      <c r="AQ129" s="4">
        <v>0</v>
      </c>
      <c r="AR129" s="4">
        <v>0</v>
      </c>
      <c r="AS129" s="4">
        <v>0</v>
      </c>
      <c r="AT129" s="4">
        <v>0</v>
      </c>
      <c r="AU129" s="4"/>
      <c r="AV129" s="4">
        <v>3</v>
      </c>
      <c r="AW129" s="4">
        <v>2</v>
      </c>
      <c r="AX129" s="4">
        <v>5</v>
      </c>
      <c r="AY129" s="4">
        <v>38</v>
      </c>
      <c r="AZ129" s="4">
        <v>38</v>
      </c>
      <c r="BA129" s="4">
        <v>38</v>
      </c>
      <c r="BB129" s="4">
        <v>39</v>
      </c>
      <c r="BC129" s="4">
        <v>39</v>
      </c>
      <c r="BD129" s="4">
        <v>39</v>
      </c>
      <c r="BE129" s="3">
        <v>0</v>
      </c>
    </row>
    <row r="130" spans="1:57">
      <c r="A130" s="34" t="s">
        <v>2316</v>
      </c>
      <c r="B130" s="4">
        <v>127602</v>
      </c>
      <c r="C130" s="4">
        <v>130964</v>
      </c>
      <c r="D130" s="4">
        <v>133717.5</v>
      </c>
      <c r="E130" s="4">
        <v>137030.5</v>
      </c>
      <c r="F130" s="4">
        <v>124482.5</v>
      </c>
      <c r="G130" s="4">
        <v>58599</v>
      </c>
      <c r="H130" s="4">
        <v>61822</v>
      </c>
      <c r="I130" s="4">
        <v>64018</v>
      </c>
      <c r="J130" s="4">
        <v>58965</v>
      </c>
      <c r="K130" s="4">
        <v>-5053</v>
      </c>
      <c r="L130" s="4"/>
      <c r="M130" s="4">
        <v>67910</v>
      </c>
      <c r="N130" s="4">
        <v>68981</v>
      </c>
      <c r="O130" s="4">
        <v>69670</v>
      </c>
      <c r="P130" s="4">
        <v>54530</v>
      </c>
      <c r="Q130" s="4">
        <v>54179</v>
      </c>
      <c r="R130" s="4">
        <v>46668</v>
      </c>
      <c r="S130" s="4">
        <v>52621</v>
      </c>
      <c r="T130" s="4">
        <v>54153</v>
      </c>
      <c r="U130" s="4">
        <v>50242</v>
      </c>
      <c r="V130" s="4">
        <v>50242</v>
      </c>
      <c r="W130" s="78">
        <v>0</v>
      </c>
      <c r="X130" s="4">
        <v>-3911</v>
      </c>
      <c r="Y130" s="4"/>
      <c r="Z130" s="4">
        <v>61669</v>
      </c>
      <c r="AA130" s="4">
        <v>63358.5</v>
      </c>
      <c r="AB130" s="4">
        <v>65969.5</v>
      </c>
      <c r="AC130" s="4">
        <v>68561.5</v>
      </c>
      <c r="AD130" s="4">
        <v>9658.5</v>
      </c>
      <c r="AE130" s="4">
        <v>10492</v>
      </c>
      <c r="AF130" s="4">
        <v>8958</v>
      </c>
      <c r="AG130" s="4">
        <v>9622</v>
      </c>
      <c r="AH130" s="78">
        <v>8507</v>
      </c>
      <c r="AI130" s="4">
        <v>-1115</v>
      </c>
      <c r="AJ130" s="4"/>
      <c r="AK130" s="4">
        <v>1228</v>
      </c>
      <c r="AL130" s="4">
        <v>1234</v>
      </c>
      <c r="AM130" s="4">
        <v>1223</v>
      </c>
      <c r="AN130" s="4">
        <v>1205</v>
      </c>
      <c r="AO130" s="4">
        <v>1173</v>
      </c>
      <c r="AP130" s="4">
        <v>1192</v>
      </c>
      <c r="AQ130" s="4">
        <v>0</v>
      </c>
      <c r="AR130" s="4">
        <v>0</v>
      </c>
      <c r="AS130" s="4">
        <v>0</v>
      </c>
      <c r="AT130" s="4">
        <v>0</v>
      </c>
      <c r="AU130" s="4"/>
      <c r="AV130" s="4">
        <v>157</v>
      </c>
      <c r="AW130" s="4">
        <v>144</v>
      </c>
      <c r="AX130" s="4">
        <v>168</v>
      </c>
      <c r="AY130" s="4">
        <v>186</v>
      </c>
      <c r="AZ130" s="4">
        <v>247</v>
      </c>
      <c r="BA130" s="4">
        <v>247</v>
      </c>
      <c r="BB130" s="4">
        <v>243</v>
      </c>
      <c r="BC130" s="4">
        <v>243</v>
      </c>
      <c r="BD130" s="4">
        <v>216</v>
      </c>
      <c r="BE130" s="3">
        <v>-27</v>
      </c>
    </row>
    <row r="131" spans="1:57">
      <c r="A131" s="34" t="s">
        <v>2317</v>
      </c>
      <c r="B131" s="4">
        <v>41985</v>
      </c>
      <c r="C131" s="4">
        <v>41235</v>
      </c>
      <c r="D131" s="4">
        <v>43593.5</v>
      </c>
      <c r="E131" s="4">
        <v>44885.5</v>
      </c>
      <c r="F131" s="4">
        <v>41546.5</v>
      </c>
      <c r="G131" s="4">
        <v>14929</v>
      </c>
      <c r="H131" s="4">
        <v>13554</v>
      </c>
      <c r="I131" s="4">
        <v>14498</v>
      </c>
      <c r="J131" s="4">
        <v>13642</v>
      </c>
      <c r="K131" s="4">
        <v>-856</v>
      </c>
      <c r="L131" s="4"/>
      <c r="M131" s="4">
        <v>13440</v>
      </c>
      <c r="N131" s="4">
        <v>13886</v>
      </c>
      <c r="O131" s="4">
        <v>14239</v>
      </c>
      <c r="P131" s="4">
        <v>9567</v>
      </c>
      <c r="Q131" s="4">
        <v>8115</v>
      </c>
      <c r="R131" s="4">
        <v>10209</v>
      </c>
      <c r="S131" s="4">
        <v>11280</v>
      </c>
      <c r="T131" s="4">
        <v>11934</v>
      </c>
      <c r="U131" s="4">
        <v>11217</v>
      </c>
      <c r="V131" s="4">
        <v>11217</v>
      </c>
      <c r="W131" s="78">
        <v>0</v>
      </c>
      <c r="X131" s="4">
        <v>-717</v>
      </c>
      <c r="Y131" s="4"/>
      <c r="Z131" s="4">
        <v>27727</v>
      </c>
      <c r="AA131" s="4">
        <v>29540.5</v>
      </c>
      <c r="AB131" s="4">
        <v>30478.5</v>
      </c>
      <c r="AC131" s="4">
        <v>31815.5</v>
      </c>
      <c r="AD131" s="4">
        <v>4820.5</v>
      </c>
      <c r="AE131" s="4">
        <v>4575</v>
      </c>
      <c r="AF131" s="4">
        <v>2259</v>
      </c>
      <c r="AG131" s="4">
        <v>2549</v>
      </c>
      <c r="AH131" s="78">
        <v>2410</v>
      </c>
      <c r="AI131" s="4">
        <v>-139</v>
      </c>
      <c r="AJ131" s="4"/>
      <c r="AK131" s="4">
        <v>68</v>
      </c>
      <c r="AL131" s="4">
        <v>167</v>
      </c>
      <c r="AM131" s="4">
        <v>168</v>
      </c>
      <c r="AN131" s="4">
        <v>164</v>
      </c>
      <c r="AO131" s="4">
        <v>158</v>
      </c>
      <c r="AP131" s="4">
        <v>145</v>
      </c>
      <c r="AQ131" s="4">
        <v>0</v>
      </c>
      <c r="AR131" s="4">
        <v>0</v>
      </c>
      <c r="AS131" s="4">
        <v>0</v>
      </c>
      <c r="AT131" s="4">
        <v>0</v>
      </c>
      <c r="AU131" s="4"/>
      <c r="AV131" s="4">
        <v>0</v>
      </c>
      <c r="AW131" s="4">
        <v>0</v>
      </c>
      <c r="AX131" s="4">
        <v>0</v>
      </c>
      <c r="AY131" s="4">
        <v>0</v>
      </c>
      <c r="AZ131" s="4">
        <v>0</v>
      </c>
      <c r="BA131" s="4">
        <v>0</v>
      </c>
      <c r="BB131" s="4">
        <v>15</v>
      </c>
      <c r="BC131" s="4">
        <v>15</v>
      </c>
      <c r="BD131" s="4">
        <v>15</v>
      </c>
      <c r="BE131" s="3">
        <v>0</v>
      </c>
    </row>
    <row r="132" spans="1:57">
      <c r="A132" s="34" t="s">
        <v>2318</v>
      </c>
      <c r="B132" s="4">
        <v>8017.5</v>
      </c>
      <c r="C132" s="4">
        <v>7155</v>
      </c>
      <c r="D132" s="4">
        <v>5884</v>
      </c>
      <c r="E132" s="4">
        <v>5642.5</v>
      </c>
      <c r="F132" s="4">
        <v>4884.5</v>
      </c>
      <c r="G132" s="4">
        <v>8290</v>
      </c>
      <c r="H132" s="4">
        <v>5317</v>
      </c>
      <c r="I132" s="4">
        <v>4855</v>
      </c>
      <c r="J132" s="4">
        <v>4497</v>
      </c>
      <c r="K132" s="4">
        <v>-358</v>
      </c>
      <c r="L132" s="4"/>
      <c r="M132" s="4">
        <v>2622</v>
      </c>
      <c r="N132" s="4">
        <v>1969</v>
      </c>
      <c r="O132" s="4">
        <v>1785</v>
      </c>
      <c r="P132" s="4">
        <v>1687</v>
      </c>
      <c r="Q132" s="4">
        <v>1743</v>
      </c>
      <c r="R132" s="4">
        <v>4998</v>
      </c>
      <c r="S132" s="4">
        <v>4614</v>
      </c>
      <c r="T132" s="4">
        <v>4182</v>
      </c>
      <c r="U132" s="4">
        <v>3884</v>
      </c>
      <c r="V132" s="4">
        <v>3884</v>
      </c>
      <c r="W132" s="78">
        <v>0</v>
      </c>
      <c r="X132" s="4">
        <v>-298</v>
      </c>
      <c r="Y132" s="4"/>
      <c r="Z132" s="4">
        <v>4426</v>
      </c>
      <c r="AA132" s="4">
        <v>3915</v>
      </c>
      <c r="AB132" s="4">
        <v>3857.5</v>
      </c>
      <c r="AC132" s="4">
        <v>3196.5</v>
      </c>
      <c r="AD132" s="4">
        <v>4324.5</v>
      </c>
      <c r="AE132" s="4">
        <v>3292</v>
      </c>
      <c r="AF132" s="4">
        <v>703</v>
      </c>
      <c r="AG132" s="4">
        <v>673</v>
      </c>
      <c r="AH132" s="78">
        <v>613</v>
      </c>
      <c r="AI132" s="4">
        <v>-60</v>
      </c>
      <c r="AJ132" s="4"/>
      <c r="AK132" s="4">
        <v>107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0</v>
      </c>
      <c r="AU132" s="4"/>
      <c r="AV132" s="4">
        <v>0</v>
      </c>
      <c r="AW132" s="4">
        <v>0</v>
      </c>
      <c r="AX132" s="4">
        <v>0</v>
      </c>
      <c r="AY132" s="4">
        <v>1</v>
      </c>
      <c r="AZ132" s="4">
        <v>0</v>
      </c>
      <c r="BA132" s="4">
        <v>0</v>
      </c>
      <c r="BB132" s="4">
        <v>0</v>
      </c>
      <c r="BC132" s="4">
        <v>0</v>
      </c>
      <c r="BD132" s="4">
        <v>0</v>
      </c>
      <c r="BE132" s="3">
        <v>0</v>
      </c>
    </row>
    <row r="133" spans="1:57">
      <c r="A133" s="87" t="s">
        <v>2319</v>
      </c>
      <c r="B133" s="3">
        <v>754868</v>
      </c>
      <c r="C133" s="3">
        <v>896641</v>
      </c>
      <c r="D133" s="3">
        <v>915375</v>
      </c>
      <c r="E133" s="3">
        <v>862889</v>
      </c>
      <c r="F133" s="3">
        <v>834208.5</v>
      </c>
      <c r="G133" s="3">
        <v>334365</v>
      </c>
      <c r="H133" s="3">
        <v>1128348</v>
      </c>
      <c r="I133" s="3">
        <v>1120876</v>
      </c>
      <c r="J133" s="3">
        <v>1120876</v>
      </c>
      <c r="K133" s="3">
        <v>0</v>
      </c>
      <c r="L133" s="3"/>
      <c r="M133" s="3">
        <v>99122</v>
      </c>
      <c r="N133" s="3">
        <v>94841</v>
      </c>
      <c r="O133" s="3">
        <v>56026</v>
      </c>
      <c r="P133" s="3">
        <v>16686</v>
      </c>
      <c r="Q133" s="3">
        <v>1076657</v>
      </c>
      <c r="R133" s="3">
        <v>334365</v>
      </c>
      <c r="S133" s="3">
        <v>1128348</v>
      </c>
      <c r="T133" s="3">
        <v>1120876</v>
      </c>
      <c r="U133" s="3">
        <v>1120876</v>
      </c>
      <c r="V133" s="3">
        <v>1120876</v>
      </c>
      <c r="W133" s="3">
        <v>0</v>
      </c>
      <c r="X133" s="3">
        <v>0</v>
      </c>
      <c r="Y133" s="3"/>
      <c r="Z133" s="3">
        <v>797519</v>
      </c>
      <c r="AA133" s="3">
        <v>820534</v>
      </c>
      <c r="AB133" s="3">
        <v>806863</v>
      </c>
      <c r="AC133" s="3">
        <v>817522.5</v>
      </c>
      <c r="AD133" s="3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3"/>
      <c r="AK133" s="3">
        <v>0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3">
        <v>0</v>
      </c>
      <c r="AS133" s="3">
        <v>0</v>
      </c>
      <c r="AT133" s="3">
        <v>0</v>
      </c>
      <c r="AU133" s="3"/>
      <c r="AV133" s="3">
        <v>0</v>
      </c>
      <c r="AW133" s="3">
        <v>0</v>
      </c>
      <c r="AX133" s="3">
        <v>0</v>
      </c>
      <c r="AY133" s="3">
        <v>0</v>
      </c>
      <c r="AZ133" s="3">
        <v>0</v>
      </c>
      <c r="BA133" s="3">
        <v>0</v>
      </c>
      <c r="BB133" s="3">
        <v>0</v>
      </c>
      <c r="BC133" s="3">
        <v>0</v>
      </c>
      <c r="BD133" s="3">
        <v>0</v>
      </c>
      <c r="BE133" s="3">
        <v>0</v>
      </c>
    </row>
    <row r="134" spans="1:57">
      <c r="A134" s="87" t="s">
        <v>2320</v>
      </c>
      <c r="B134" s="3">
        <v>536160</v>
      </c>
      <c r="C134" s="3">
        <v>646177</v>
      </c>
      <c r="D134" s="3">
        <v>665931</v>
      </c>
      <c r="E134" s="3">
        <v>624571</v>
      </c>
      <c r="F134" s="3">
        <v>642445</v>
      </c>
      <c r="G134" s="3">
        <v>0</v>
      </c>
      <c r="H134" s="3">
        <v>842594</v>
      </c>
      <c r="I134" s="3">
        <v>804042</v>
      </c>
      <c r="J134" s="3">
        <v>804042</v>
      </c>
      <c r="K134" s="3">
        <v>0</v>
      </c>
      <c r="L134" s="3"/>
      <c r="M134" s="3">
        <v>59670</v>
      </c>
      <c r="N134" s="3">
        <v>59472</v>
      </c>
      <c r="O134" s="3">
        <v>14708</v>
      </c>
      <c r="P134" s="3">
        <v>0</v>
      </c>
      <c r="Q134" s="3">
        <v>788633</v>
      </c>
      <c r="R134" s="3">
        <v>0</v>
      </c>
      <c r="S134" s="3">
        <v>842594</v>
      </c>
      <c r="T134" s="3">
        <v>804042</v>
      </c>
      <c r="U134" s="3">
        <v>804042</v>
      </c>
      <c r="V134" s="3">
        <v>804042</v>
      </c>
      <c r="W134" s="3">
        <v>0</v>
      </c>
      <c r="X134" s="3">
        <v>0</v>
      </c>
      <c r="Y134" s="3"/>
      <c r="Z134" s="3">
        <v>586507</v>
      </c>
      <c r="AA134" s="3">
        <v>606459</v>
      </c>
      <c r="AB134" s="3">
        <v>609863</v>
      </c>
      <c r="AC134" s="3">
        <v>642445</v>
      </c>
      <c r="AD134" s="3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/>
      <c r="AK134" s="3">
        <v>0</v>
      </c>
      <c r="AL134" s="3">
        <v>0</v>
      </c>
      <c r="AM134" s="3">
        <v>0</v>
      </c>
      <c r="AN134" s="3">
        <v>0</v>
      </c>
      <c r="AO134" s="3">
        <v>0</v>
      </c>
      <c r="AP134" s="3">
        <v>0</v>
      </c>
      <c r="AQ134" s="3">
        <v>0</v>
      </c>
      <c r="AR134" s="3">
        <v>0</v>
      </c>
      <c r="AS134" s="3">
        <v>0</v>
      </c>
      <c r="AT134" s="3">
        <v>0</v>
      </c>
      <c r="AU134" s="3"/>
      <c r="AV134" s="3">
        <v>0</v>
      </c>
      <c r="AW134" s="3">
        <v>0</v>
      </c>
      <c r="AX134" s="3">
        <v>0</v>
      </c>
      <c r="AY134" s="3">
        <v>0</v>
      </c>
      <c r="AZ134" s="3">
        <v>0</v>
      </c>
      <c r="BA134" s="3">
        <v>0</v>
      </c>
      <c r="BB134" s="3">
        <v>0</v>
      </c>
      <c r="BC134" s="3">
        <v>0</v>
      </c>
      <c r="BD134" s="3">
        <v>0</v>
      </c>
      <c r="BE134" s="3">
        <v>0</v>
      </c>
    </row>
    <row r="135" spans="1:57">
      <c r="A135" s="34" t="s">
        <v>2321</v>
      </c>
      <c r="B135" s="4">
        <v>503417</v>
      </c>
      <c r="C135" s="4">
        <v>613944</v>
      </c>
      <c r="D135" s="4">
        <v>638674</v>
      </c>
      <c r="E135" s="4">
        <v>600527</v>
      </c>
      <c r="F135" s="4">
        <v>615320</v>
      </c>
      <c r="G135" s="4">
        <v>0</v>
      </c>
      <c r="H135" s="4">
        <v>765421</v>
      </c>
      <c r="I135" s="4">
        <v>729808</v>
      </c>
      <c r="J135" s="4">
        <v>729808</v>
      </c>
      <c r="K135" s="4">
        <v>0</v>
      </c>
      <c r="L135" s="4"/>
      <c r="M135" s="4">
        <v>59670</v>
      </c>
      <c r="N135" s="4">
        <v>59472</v>
      </c>
      <c r="O135" s="4">
        <v>14708</v>
      </c>
      <c r="P135" s="4">
        <v>0</v>
      </c>
      <c r="Q135" s="4">
        <v>726447</v>
      </c>
      <c r="R135" s="4">
        <v>0</v>
      </c>
      <c r="S135" s="4">
        <v>765421</v>
      </c>
      <c r="T135" s="4">
        <v>729808</v>
      </c>
      <c r="U135" s="4">
        <v>729808</v>
      </c>
      <c r="V135" s="4">
        <v>729808</v>
      </c>
      <c r="W135" s="78">
        <v>0</v>
      </c>
      <c r="X135" s="4">
        <v>0</v>
      </c>
      <c r="Y135" s="4"/>
      <c r="Z135" s="4">
        <v>554274</v>
      </c>
      <c r="AA135" s="4">
        <v>579202</v>
      </c>
      <c r="AB135" s="4">
        <v>585819</v>
      </c>
      <c r="AC135" s="4">
        <v>615320</v>
      </c>
      <c r="AD135" s="4">
        <v>0</v>
      </c>
      <c r="AE135" s="4">
        <v>0</v>
      </c>
      <c r="AF135" s="4">
        <v>0</v>
      </c>
      <c r="AG135" s="4">
        <v>0</v>
      </c>
      <c r="AH135" s="78">
        <v>0</v>
      </c>
      <c r="AI135" s="4">
        <v>0</v>
      </c>
      <c r="AJ135" s="4"/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/>
      <c r="AV135" s="4">
        <v>0</v>
      </c>
      <c r="AW135" s="4">
        <v>0</v>
      </c>
      <c r="AX135" s="4">
        <v>0</v>
      </c>
      <c r="AY135" s="4">
        <v>0</v>
      </c>
      <c r="AZ135" s="4">
        <v>0</v>
      </c>
      <c r="BA135" s="4">
        <v>0</v>
      </c>
      <c r="BB135" s="4">
        <v>0</v>
      </c>
      <c r="BC135" s="4">
        <v>0</v>
      </c>
      <c r="BD135" s="4">
        <v>0</v>
      </c>
      <c r="BE135" s="3">
        <v>0</v>
      </c>
    </row>
    <row r="136" spans="1:57">
      <c r="A136" s="34" t="s">
        <v>2322</v>
      </c>
      <c r="B136" s="4">
        <v>32743</v>
      </c>
      <c r="C136" s="4">
        <v>32233</v>
      </c>
      <c r="D136" s="4">
        <v>27257</v>
      </c>
      <c r="E136" s="4">
        <v>24044</v>
      </c>
      <c r="F136" s="4">
        <v>27125</v>
      </c>
      <c r="G136" s="4">
        <v>0</v>
      </c>
      <c r="H136" s="4">
        <v>77173</v>
      </c>
      <c r="I136" s="4">
        <v>74234</v>
      </c>
      <c r="J136" s="4">
        <v>74234</v>
      </c>
      <c r="K136" s="4">
        <v>0</v>
      </c>
      <c r="L136" s="4"/>
      <c r="M136" s="4">
        <v>0</v>
      </c>
      <c r="N136" s="4">
        <v>0</v>
      </c>
      <c r="O136" s="4">
        <v>0</v>
      </c>
      <c r="P136" s="4">
        <v>0</v>
      </c>
      <c r="Q136" s="4">
        <v>62186</v>
      </c>
      <c r="R136" s="4">
        <v>0</v>
      </c>
      <c r="S136" s="4">
        <v>77173</v>
      </c>
      <c r="T136" s="4">
        <v>74234</v>
      </c>
      <c r="U136" s="4">
        <v>74234</v>
      </c>
      <c r="V136" s="4">
        <v>74234</v>
      </c>
      <c r="W136" s="78">
        <v>0</v>
      </c>
      <c r="X136" s="4">
        <v>0</v>
      </c>
      <c r="Y136" s="4"/>
      <c r="Z136" s="4">
        <v>32233</v>
      </c>
      <c r="AA136" s="4">
        <v>27257</v>
      </c>
      <c r="AB136" s="4">
        <v>24044</v>
      </c>
      <c r="AC136" s="4">
        <v>27125</v>
      </c>
      <c r="AD136" s="4">
        <v>0</v>
      </c>
      <c r="AE136" s="4">
        <v>0</v>
      </c>
      <c r="AF136" s="4">
        <v>0</v>
      </c>
      <c r="AG136" s="4">
        <v>0</v>
      </c>
      <c r="AH136" s="78">
        <v>0</v>
      </c>
      <c r="AI136" s="4">
        <v>0</v>
      </c>
      <c r="AJ136" s="4"/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AT136" s="4">
        <v>0</v>
      </c>
      <c r="AU136" s="4"/>
      <c r="AV136" s="4">
        <v>0</v>
      </c>
      <c r="AW136" s="4">
        <v>0</v>
      </c>
      <c r="AX136" s="4">
        <v>0</v>
      </c>
      <c r="AY136" s="4">
        <v>0</v>
      </c>
      <c r="AZ136" s="4">
        <v>0</v>
      </c>
      <c r="BA136" s="4">
        <v>0</v>
      </c>
      <c r="BB136" s="4">
        <v>0</v>
      </c>
      <c r="BC136" s="4">
        <v>0</v>
      </c>
      <c r="BD136" s="4">
        <v>0</v>
      </c>
      <c r="BE136" s="3">
        <v>0</v>
      </c>
    </row>
    <row r="137" spans="1:57">
      <c r="A137" s="87" t="s">
        <v>2323</v>
      </c>
      <c r="B137" s="3">
        <v>184570</v>
      </c>
      <c r="C137" s="3">
        <v>216192</v>
      </c>
      <c r="D137" s="3">
        <v>214075</v>
      </c>
      <c r="E137" s="3">
        <v>201445</v>
      </c>
      <c r="F137" s="3">
        <v>175077.5</v>
      </c>
      <c r="G137" s="3">
        <v>306557</v>
      </c>
      <c r="H137" s="3">
        <v>285754</v>
      </c>
      <c r="I137" s="3">
        <v>292359</v>
      </c>
      <c r="J137" s="3">
        <v>292359</v>
      </c>
      <c r="K137" s="3">
        <v>0</v>
      </c>
      <c r="L137" s="3"/>
      <c r="M137" s="3">
        <v>5180</v>
      </c>
      <c r="N137" s="3">
        <v>0</v>
      </c>
      <c r="O137" s="4">
        <v>4445</v>
      </c>
      <c r="P137" s="3">
        <v>0</v>
      </c>
      <c r="Q137" s="3">
        <v>259001</v>
      </c>
      <c r="R137" s="3">
        <v>306557</v>
      </c>
      <c r="S137" s="3">
        <v>285754</v>
      </c>
      <c r="T137" s="3">
        <v>292359</v>
      </c>
      <c r="U137" s="3">
        <v>292359</v>
      </c>
      <c r="V137" s="3">
        <v>292359</v>
      </c>
      <c r="W137" s="3">
        <v>0</v>
      </c>
      <c r="X137" s="3">
        <v>0</v>
      </c>
      <c r="Y137" s="3"/>
      <c r="Z137" s="3">
        <v>211012</v>
      </c>
      <c r="AA137" s="3">
        <v>214075</v>
      </c>
      <c r="AB137" s="4">
        <v>197000</v>
      </c>
      <c r="AC137" s="3">
        <v>175077.5</v>
      </c>
      <c r="AD137" s="3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/>
      <c r="AK137" s="3">
        <v>0</v>
      </c>
      <c r="AL137" s="3">
        <v>0</v>
      </c>
      <c r="AM137" s="4">
        <v>0</v>
      </c>
      <c r="AN137" s="3">
        <v>0</v>
      </c>
      <c r="AO137" s="3">
        <v>0</v>
      </c>
      <c r="AP137" s="3">
        <v>0</v>
      </c>
      <c r="AQ137" s="3">
        <v>0</v>
      </c>
      <c r="AR137" s="3">
        <v>0</v>
      </c>
      <c r="AS137" s="3">
        <v>0</v>
      </c>
      <c r="AT137" s="3">
        <v>0</v>
      </c>
      <c r="AU137" s="3"/>
      <c r="AV137" s="3">
        <v>0</v>
      </c>
      <c r="AW137" s="3">
        <v>0</v>
      </c>
      <c r="AX137" s="3">
        <v>0</v>
      </c>
      <c r="AY137" s="3">
        <v>0</v>
      </c>
      <c r="AZ137" s="3">
        <v>0</v>
      </c>
      <c r="BA137" s="3">
        <v>0</v>
      </c>
      <c r="BB137" s="3">
        <v>0</v>
      </c>
      <c r="BC137" s="3">
        <v>0</v>
      </c>
      <c r="BD137" s="3">
        <v>0</v>
      </c>
      <c r="BE137" s="3">
        <v>0</v>
      </c>
    </row>
    <row r="138" spans="1:57">
      <c r="A138" s="34" t="s">
        <v>2324</v>
      </c>
      <c r="B138" s="4">
        <v>159423</v>
      </c>
      <c r="C138" s="4">
        <v>189188</v>
      </c>
      <c r="D138" s="4">
        <v>196433</v>
      </c>
      <c r="E138" s="4">
        <v>187578</v>
      </c>
      <c r="F138" s="4">
        <v>162836.5</v>
      </c>
      <c r="G138" s="4">
        <v>267001</v>
      </c>
      <c r="H138" s="4">
        <v>238489</v>
      </c>
      <c r="I138" s="4">
        <v>251706</v>
      </c>
      <c r="J138" s="4">
        <v>251706</v>
      </c>
      <c r="K138" s="4">
        <v>0</v>
      </c>
      <c r="L138" s="4"/>
      <c r="M138" s="4">
        <v>5180</v>
      </c>
      <c r="N138" s="4">
        <v>0</v>
      </c>
      <c r="O138" s="4">
        <v>4445</v>
      </c>
      <c r="P138" s="4">
        <v>0</v>
      </c>
      <c r="Q138" s="4">
        <v>219445</v>
      </c>
      <c r="R138" s="4">
        <v>267001</v>
      </c>
      <c r="S138" s="4">
        <v>238489</v>
      </c>
      <c r="T138" s="4">
        <v>251706</v>
      </c>
      <c r="U138" s="4">
        <v>251706</v>
      </c>
      <c r="V138" s="4">
        <v>251706</v>
      </c>
      <c r="W138" s="78">
        <v>0</v>
      </c>
      <c r="X138" s="4">
        <v>0</v>
      </c>
      <c r="Y138" s="4"/>
      <c r="Z138" s="4">
        <v>184008</v>
      </c>
      <c r="AA138" s="4">
        <v>196433</v>
      </c>
      <c r="AB138" s="4">
        <v>183133</v>
      </c>
      <c r="AC138" s="4">
        <v>162836.5</v>
      </c>
      <c r="AD138" s="4">
        <v>0</v>
      </c>
      <c r="AE138" s="4">
        <v>0</v>
      </c>
      <c r="AF138" s="4">
        <v>0</v>
      </c>
      <c r="AG138" s="4">
        <v>0</v>
      </c>
      <c r="AH138" s="78">
        <v>0</v>
      </c>
      <c r="AI138" s="4">
        <v>0</v>
      </c>
      <c r="AJ138" s="4"/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  <c r="AT138" s="4">
        <v>0</v>
      </c>
      <c r="AU138" s="4"/>
      <c r="AV138" s="4">
        <v>0</v>
      </c>
      <c r="AW138" s="4">
        <v>0</v>
      </c>
      <c r="AX138" s="4">
        <v>0</v>
      </c>
      <c r="AY138" s="4">
        <v>0</v>
      </c>
      <c r="AZ138" s="4">
        <v>0</v>
      </c>
      <c r="BA138" s="4">
        <v>0</v>
      </c>
      <c r="BB138" s="4">
        <v>0</v>
      </c>
      <c r="BC138" s="4">
        <v>0</v>
      </c>
      <c r="BD138" s="4">
        <v>0</v>
      </c>
      <c r="BE138" s="3">
        <v>0</v>
      </c>
    </row>
    <row r="139" spans="1:57">
      <c r="A139" s="34" t="s">
        <v>2322</v>
      </c>
      <c r="B139" s="4">
        <v>25147</v>
      </c>
      <c r="C139" s="4">
        <v>27004</v>
      </c>
      <c r="D139" s="4">
        <v>17642</v>
      </c>
      <c r="E139" s="4">
        <v>13867</v>
      </c>
      <c r="F139" s="4">
        <v>12241</v>
      </c>
      <c r="G139" s="4">
        <v>39556</v>
      </c>
      <c r="H139" s="4">
        <v>47265</v>
      </c>
      <c r="I139" s="4">
        <v>40653</v>
      </c>
      <c r="J139" s="4">
        <v>40653</v>
      </c>
      <c r="K139" s="4">
        <v>0</v>
      </c>
      <c r="L139" s="4"/>
      <c r="M139" s="4">
        <v>0</v>
      </c>
      <c r="N139" s="4">
        <v>0</v>
      </c>
      <c r="O139" s="4">
        <v>0</v>
      </c>
      <c r="P139" s="4">
        <v>0</v>
      </c>
      <c r="Q139" s="4">
        <v>39556</v>
      </c>
      <c r="R139" s="4">
        <v>39556</v>
      </c>
      <c r="S139" s="4">
        <v>47265</v>
      </c>
      <c r="T139" s="4">
        <v>40653</v>
      </c>
      <c r="U139" s="4">
        <v>40653</v>
      </c>
      <c r="V139" s="4">
        <v>40653</v>
      </c>
      <c r="W139" s="78">
        <v>0</v>
      </c>
      <c r="X139" s="4">
        <v>0</v>
      </c>
      <c r="Y139" s="4"/>
      <c r="Z139" s="4">
        <v>27004</v>
      </c>
      <c r="AA139" s="4">
        <v>17642</v>
      </c>
      <c r="AB139" s="4">
        <v>13867</v>
      </c>
      <c r="AC139" s="4">
        <v>12241</v>
      </c>
      <c r="AD139" s="4">
        <v>0</v>
      </c>
      <c r="AE139" s="4">
        <v>0</v>
      </c>
      <c r="AF139" s="4">
        <v>0</v>
      </c>
      <c r="AG139" s="4">
        <v>0</v>
      </c>
      <c r="AH139" s="78">
        <v>0</v>
      </c>
      <c r="AI139" s="4">
        <v>0</v>
      </c>
      <c r="AJ139" s="4"/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/>
      <c r="AV139" s="4">
        <v>0</v>
      </c>
      <c r="AW139" s="4">
        <v>0</v>
      </c>
      <c r="AX139" s="4">
        <v>0</v>
      </c>
      <c r="AY139" s="4">
        <v>0</v>
      </c>
      <c r="AZ139" s="4">
        <v>0</v>
      </c>
      <c r="BA139" s="4">
        <v>0</v>
      </c>
      <c r="BB139" s="4">
        <v>0</v>
      </c>
      <c r="BC139" s="4">
        <v>0</v>
      </c>
      <c r="BD139" s="4">
        <v>0</v>
      </c>
      <c r="BE139" s="3">
        <v>0</v>
      </c>
    </row>
    <row r="140" spans="1:57">
      <c r="A140" s="87" t="s">
        <v>2325</v>
      </c>
      <c r="B140" s="3">
        <v>34138</v>
      </c>
      <c r="C140" s="3">
        <v>34272</v>
      </c>
      <c r="D140" s="3">
        <v>35369</v>
      </c>
      <c r="E140" s="3">
        <v>36873</v>
      </c>
      <c r="F140" s="3">
        <v>16686</v>
      </c>
      <c r="G140" s="3">
        <v>27808</v>
      </c>
      <c r="H140" s="3">
        <v>0</v>
      </c>
      <c r="I140" s="3">
        <v>24475</v>
      </c>
      <c r="J140" s="3">
        <v>24475</v>
      </c>
      <c r="K140" s="3">
        <v>0</v>
      </c>
      <c r="L140" s="3"/>
      <c r="M140" s="3">
        <v>34272</v>
      </c>
      <c r="N140" s="3">
        <v>35369</v>
      </c>
      <c r="O140" s="4">
        <v>36873</v>
      </c>
      <c r="P140" s="3">
        <v>16686</v>
      </c>
      <c r="Q140" s="3">
        <v>29023</v>
      </c>
      <c r="R140" s="3">
        <v>27808</v>
      </c>
      <c r="S140" s="3">
        <v>0</v>
      </c>
      <c r="T140" s="3">
        <v>24475</v>
      </c>
      <c r="U140" s="3">
        <v>24475</v>
      </c>
      <c r="V140" s="3">
        <v>24475</v>
      </c>
      <c r="W140" s="3">
        <v>0</v>
      </c>
      <c r="X140" s="3">
        <v>0</v>
      </c>
      <c r="Y140" s="3"/>
      <c r="Z140" s="3">
        <v>0</v>
      </c>
      <c r="AA140" s="3">
        <v>0</v>
      </c>
      <c r="AB140" s="4">
        <v>0</v>
      </c>
      <c r="AC140" s="3">
        <v>0</v>
      </c>
      <c r="AD140" s="3">
        <v>0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/>
      <c r="AK140" s="3">
        <v>0</v>
      </c>
      <c r="AL140" s="3">
        <v>0</v>
      </c>
      <c r="AM140" s="4">
        <v>0</v>
      </c>
      <c r="AN140" s="3">
        <v>0</v>
      </c>
      <c r="AO140" s="3">
        <v>0</v>
      </c>
      <c r="AP140" s="3">
        <v>0</v>
      </c>
      <c r="AQ140" s="3">
        <v>0</v>
      </c>
      <c r="AR140" s="3">
        <v>0</v>
      </c>
      <c r="AS140" s="3">
        <v>0</v>
      </c>
      <c r="AT140" s="3">
        <v>0</v>
      </c>
      <c r="AU140" s="3"/>
      <c r="AV140" s="3">
        <v>0</v>
      </c>
      <c r="AW140" s="3">
        <v>0</v>
      </c>
      <c r="AX140" s="3">
        <v>0</v>
      </c>
      <c r="AY140" s="3">
        <v>0</v>
      </c>
      <c r="AZ140" s="3">
        <v>0</v>
      </c>
      <c r="BA140" s="3">
        <v>0</v>
      </c>
      <c r="BB140" s="3">
        <v>0</v>
      </c>
      <c r="BC140" s="3">
        <v>0</v>
      </c>
      <c r="BD140" s="3">
        <v>0</v>
      </c>
      <c r="BE140" s="3">
        <v>0</v>
      </c>
    </row>
    <row r="141" spans="1:57">
      <c r="A141" s="34" t="s">
        <v>2326</v>
      </c>
      <c r="B141" s="4">
        <v>24102</v>
      </c>
      <c r="C141" s="4">
        <v>24382</v>
      </c>
      <c r="D141" s="4">
        <v>25080</v>
      </c>
      <c r="E141" s="4">
        <v>23768</v>
      </c>
      <c r="F141" s="4">
        <v>2596</v>
      </c>
      <c r="G141" s="4">
        <v>27808</v>
      </c>
      <c r="H141" s="4">
        <v>0</v>
      </c>
      <c r="I141" s="4">
        <v>24475</v>
      </c>
      <c r="J141" s="4">
        <v>24475</v>
      </c>
      <c r="K141" s="4">
        <v>0</v>
      </c>
      <c r="L141" s="4"/>
      <c r="M141" s="4">
        <v>24382</v>
      </c>
      <c r="N141" s="4">
        <v>25080</v>
      </c>
      <c r="O141" s="4">
        <v>23768</v>
      </c>
      <c r="P141" s="4">
        <v>2596</v>
      </c>
      <c r="Q141" s="4">
        <v>29023</v>
      </c>
      <c r="R141" s="4">
        <v>27808</v>
      </c>
      <c r="S141" s="4">
        <v>0</v>
      </c>
      <c r="T141" s="4">
        <v>24475</v>
      </c>
      <c r="U141" s="4">
        <v>24475</v>
      </c>
      <c r="V141" s="4">
        <v>24475</v>
      </c>
      <c r="W141" s="78">
        <v>0</v>
      </c>
      <c r="X141" s="4">
        <v>0</v>
      </c>
      <c r="Y141" s="4"/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78">
        <v>0</v>
      </c>
      <c r="AI141" s="4">
        <v>0</v>
      </c>
      <c r="AJ141" s="4"/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0</v>
      </c>
      <c r="AT141" s="4">
        <v>0</v>
      </c>
      <c r="AU141" s="4"/>
      <c r="AV141" s="4">
        <v>0</v>
      </c>
      <c r="AW141" s="4">
        <v>0</v>
      </c>
      <c r="AX141" s="4">
        <v>0</v>
      </c>
      <c r="AY141" s="4">
        <v>0</v>
      </c>
      <c r="AZ141" s="4">
        <v>0</v>
      </c>
      <c r="BA141" s="4">
        <v>0</v>
      </c>
      <c r="BB141" s="4">
        <v>0</v>
      </c>
      <c r="BC141" s="4">
        <v>0</v>
      </c>
      <c r="BD141" s="4">
        <v>0</v>
      </c>
      <c r="BE141" s="3">
        <v>0</v>
      </c>
    </row>
    <row r="142" spans="1:57">
      <c r="A142" s="34" t="s">
        <v>2327</v>
      </c>
      <c r="B142" s="4">
        <v>10036</v>
      </c>
      <c r="C142" s="4">
        <v>9890</v>
      </c>
      <c r="D142" s="4">
        <v>10289</v>
      </c>
      <c r="E142" s="4">
        <v>13105</v>
      </c>
      <c r="F142" s="4">
        <v>14090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/>
      <c r="M142" s="4">
        <v>9890</v>
      </c>
      <c r="N142" s="4">
        <v>10289</v>
      </c>
      <c r="O142" s="4">
        <v>13105</v>
      </c>
      <c r="P142" s="4">
        <v>14090</v>
      </c>
      <c r="Q142" s="4">
        <v>0</v>
      </c>
      <c r="R142" s="4">
        <v>20403</v>
      </c>
      <c r="S142" s="4">
        <v>0</v>
      </c>
      <c r="T142" s="4">
        <v>0</v>
      </c>
      <c r="U142" s="4">
        <v>0</v>
      </c>
      <c r="V142" s="4">
        <v>0</v>
      </c>
      <c r="W142" s="78">
        <v>0</v>
      </c>
      <c r="X142" s="4">
        <v>0</v>
      </c>
      <c r="Y142" s="4"/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78">
        <v>0</v>
      </c>
      <c r="AI142" s="4">
        <v>0</v>
      </c>
      <c r="AJ142" s="4"/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/>
      <c r="AV142" s="4">
        <v>0</v>
      </c>
      <c r="AW142" s="4">
        <v>0</v>
      </c>
      <c r="AX142" s="4">
        <v>0</v>
      </c>
      <c r="AY142" s="4">
        <v>0</v>
      </c>
      <c r="AZ142" s="4">
        <v>0</v>
      </c>
      <c r="BA142" s="4">
        <v>0</v>
      </c>
      <c r="BB142" s="4">
        <v>0</v>
      </c>
      <c r="BC142" s="4">
        <v>0</v>
      </c>
      <c r="BD142" s="4">
        <v>0</v>
      </c>
      <c r="BE142" s="3">
        <v>0</v>
      </c>
    </row>
    <row r="143" spans="1:57">
      <c r="A143" s="87" t="s">
        <v>2328</v>
      </c>
      <c r="B143" s="3">
        <v>154636</v>
      </c>
      <c r="C143" s="3">
        <v>188360</v>
      </c>
      <c r="D143" s="3">
        <v>192144</v>
      </c>
      <c r="E143" s="3">
        <v>196556.5</v>
      </c>
      <c r="F143" s="3">
        <v>179977</v>
      </c>
      <c r="G143" s="3">
        <v>87788</v>
      </c>
      <c r="H143" s="3">
        <v>86674</v>
      </c>
      <c r="I143" s="3">
        <v>84075</v>
      </c>
      <c r="J143" s="3">
        <v>77796</v>
      </c>
      <c r="K143" s="3">
        <v>-6279</v>
      </c>
      <c r="L143" s="3"/>
      <c r="M143" s="3">
        <v>86823</v>
      </c>
      <c r="N143" s="3">
        <v>87606</v>
      </c>
      <c r="O143" s="4">
        <v>88468</v>
      </c>
      <c r="P143" s="3">
        <v>68479</v>
      </c>
      <c r="Q143" s="3">
        <v>66761</v>
      </c>
      <c r="R143" s="3">
        <v>64073</v>
      </c>
      <c r="S143" s="3">
        <v>70710</v>
      </c>
      <c r="T143" s="3">
        <v>68543</v>
      </c>
      <c r="U143" s="3">
        <v>63815</v>
      </c>
      <c r="V143" s="3">
        <v>63815</v>
      </c>
      <c r="W143" s="3">
        <v>0</v>
      </c>
      <c r="X143" s="3">
        <v>-4728</v>
      </c>
      <c r="Y143" s="3"/>
      <c r="Z143" s="3">
        <v>99932</v>
      </c>
      <c r="AA143" s="3">
        <v>102949</v>
      </c>
      <c r="AB143" s="4">
        <v>106482.5</v>
      </c>
      <c r="AC143" s="3">
        <v>109862</v>
      </c>
      <c r="AD143" s="3">
        <v>22480.5</v>
      </c>
      <c r="AE143" s="3">
        <v>22051</v>
      </c>
      <c r="AF143" s="3">
        <v>15667</v>
      </c>
      <c r="AG143" s="3">
        <v>15241</v>
      </c>
      <c r="AH143" s="3">
        <v>13717</v>
      </c>
      <c r="AI143" s="3">
        <v>-1524</v>
      </c>
      <c r="AJ143" s="3"/>
      <c r="AK143" s="3">
        <v>1445</v>
      </c>
      <c r="AL143" s="3">
        <v>1443</v>
      </c>
      <c r="AM143" s="4">
        <v>1433</v>
      </c>
      <c r="AN143" s="3">
        <v>1411</v>
      </c>
      <c r="AO143" s="3">
        <v>1373</v>
      </c>
      <c r="AP143" s="3">
        <v>1379</v>
      </c>
      <c r="AQ143" s="3">
        <v>0</v>
      </c>
      <c r="AR143" s="3">
        <v>0</v>
      </c>
      <c r="AS143" s="3">
        <v>0</v>
      </c>
      <c r="AT143" s="3">
        <v>0</v>
      </c>
      <c r="AU143" s="3"/>
      <c r="AV143" s="3">
        <v>160</v>
      </c>
      <c r="AW143" s="3">
        <v>146</v>
      </c>
      <c r="AX143" s="3">
        <v>173</v>
      </c>
      <c r="AY143" s="3">
        <v>225</v>
      </c>
      <c r="AZ143" s="3">
        <v>285</v>
      </c>
      <c r="BA143" s="3">
        <v>285</v>
      </c>
      <c r="BB143" s="3">
        <v>297</v>
      </c>
      <c r="BC143" s="3">
        <v>291</v>
      </c>
      <c r="BD143" s="3">
        <v>264</v>
      </c>
      <c r="BE143" s="3">
        <v>-27</v>
      </c>
    </row>
    <row r="144" spans="1:57">
      <c r="A144" s="34" t="s">
        <v>2329</v>
      </c>
      <c r="B144" s="4">
        <v>17574</v>
      </c>
      <c r="C144" s="4">
        <v>19596</v>
      </c>
      <c r="D144" s="4">
        <v>19857</v>
      </c>
      <c r="E144" s="4">
        <v>20598.5</v>
      </c>
      <c r="F144" s="4">
        <v>21904</v>
      </c>
      <c r="G144" s="4">
        <v>20450</v>
      </c>
      <c r="H144" s="4">
        <v>22630</v>
      </c>
      <c r="I144" s="4">
        <v>23079</v>
      </c>
      <c r="J144" s="4">
        <v>20492</v>
      </c>
      <c r="K144" s="4">
        <v>-2587</v>
      </c>
      <c r="L144" s="4"/>
      <c r="M144" s="4">
        <v>9989</v>
      </c>
      <c r="N144" s="4">
        <v>10123</v>
      </c>
      <c r="O144" s="4">
        <v>10657</v>
      </c>
      <c r="P144" s="4">
        <v>11775</v>
      </c>
      <c r="Q144" s="4">
        <v>13600</v>
      </c>
      <c r="R144" s="4">
        <v>11098</v>
      </c>
      <c r="S144" s="4">
        <v>14289</v>
      </c>
      <c r="T144" s="4">
        <v>14526</v>
      </c>
      <c r="U144" s="4">
        <v>12988</v>
      </c>
      <c r="V144" s="4">
        <v>12988</v>
      </c>
      <c r="W144" s="78">
        <v>0</v>
      </c>
      <c r="X144" s="4">
        <v>-1538</v>
      </c>
      <c r="Y144" s="4"/>
      <c r="Z144" s="4">
        <v>8337</v>
      </c>
      <c r="AA144" s="4">
        <v>8511</v>
      </c>
      <c r="AB144" s="4">
        <v>8580.5</v>
      </c>
      <c r="AC144" s="4">
        <v>8749</v>
      </c>
      <c r="AD144" s="4">
        <v>7380</v>
      </c>
      <c r="AE144" s="4">
        <v>7990</v>
      </c>
      <c r="AF144" s="4">
        <v>8108</v>
      </c>
      <c r="AG144" s="4">
        <v>8310</v>
      </c>
      <c r="AH144" s="78">
        <v>7287</v>
      </c>
      <c r="AI144" s="4">
        <v>-1023</v>
      </c>
      <c r="AJ144" s="4"/>
      <c r="AK144" s="4">
        <v>1163</v>
      </c>
      <c r="AL144" s="4">
        <v>1140</v>
      </c>
      <c r="AM144" s="4">
        <v>1231</v>
      </c>
      <c r="AN144" s="4">
        <v>1199</v>
      </c>
      <c r="AO144" s="4">
        <v>1101</v>
      </c>
      <c r="AP144" s="4">
        <v>1102</v>
      </c>
      <c r="AQ144" s="4">
        <v>0</v>
      </c>
      <c r="AR144" s="4">
        <v>0</v>
      </c>
      <c r="AS144" s="4">
        <v>0</v>
      </c>
      <c r="AT144" s="4">
        <v>0</v>
      </c>
      <c r="AU144" s="4"/>
      <c r="AV144" s="4">
        <v>107</v>
      </c>
      <c r="AW144" s="4">
        <v>83</v>
      </c>
      <c r="AX144" s="4">
        <v>130</v>
      </c>
      <c r="AY144" s="4">
        <v>181</v>
      </c>
      <c r="AZ144" s="4">
        <v>260</v>
      </c>
      <c r="BA144" s="4">
        <v>260</v>
      </c>
      <c r="BB144" s="4">
        <v>233</v>
      </c>
      <c r="BC144" s="4">
        <v>243</v>
      </c>
      <c r="BD144" s="4">
        <v>217</v>
      </c>
      <c r="BE144" s="3">
        <v>-26</v>
      </c>
    </row>
    <row r="145" spans="1:57">
      <c r="A145" s="34" t="s">
        <v>2330</v>
      </c>
      <c r="B145" s="4">
        <v>34462</v>
      </c>
      <c r="C145" s="4">
        <v>34155</v>
      </c>
      <c r="D145" s="4">
        <v>34396</v>
      </c>
      <c r="E145" s="4">
        <v>35363</v>
      </c>
      <c r="F145" s="4">
        <v>32501</v>
      </c>
      <c r="G145" s="4">
        <v>23970</v>
      </c>
      <c r="H145" s="4">
        <v>27057</v>
      </c>
      <c r="I145" s="4">
        <v>28899</v>
      </c>
      <c r="J145" s="4">
        <v>27573</v>
      </c>
      <c r="K145" s="4">
        <v>-1326</v>
      </c>
      <c r="L145" s="4"/>
      <c r="M145" s="4">
        <v>34048</v>
      </c>
      <c r="N145" s="4">
        <v>34280</v>
      </c>
      <c r="O145" s="4">
        <v>35249</v>
      </c>
      <c r="P145" s="4">
        <v>32335</v>
      </c>
      <c r="Q145" s="4">
        <v>31858</v>
      </c>
      <c r="R145" s="4">
        <v>23752</v>
      </c>
      <c r="S145" s="4">
        <v>26938</v>
      </c>
      <c r="T145" s="4">
        <v>28777</v>
      </c>
      <c r="U145" s="4">
        <v>27451</v>
      </c>
      <c r="V145" s="4">
        <v>27451</v>
      </c>
      <c r="W145" s="78">
        <v>0</v>
      </c>
      <c r="X145" s="4">
        <v>-1326</v>
      </c>
      <c r="Y145" s="4"/>
      <c r="Z145" s="4">
        <v>107</v>
      </c>
      <c r="AA145" s="4">
        <v>116</v>
      </c>
      <c r="AB145" s="4">
        <v>114</v>
      </c>
      <c r="AC145" s="4">
        <v>166</v>
      </c>
      <c r="AD145" s="4">
        <v>122</v>
      </c>
      <c r="AE145" s="4">
        <v>218</v>
      </c>
      <c r="AF145" s="4">
        <v>119</v>
      </c>
      <c r="AG145" s="4">
        <v>122</v>
      </c>
      <c r="AH145" s="78">
        <v>122</v>
      </c>
      <c r="AI145" s="4">
        <v>0</v>
      </c>
      <c r="AJ145" s="4"/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/>
      <c r="AV145" s="4">
        <v>0</v>
      </c>
      <c r="AW145" s="4">
        <v>0</v>
      </c>
      <c r="AX145" s="4">
        <v>0</v>
      </c>
      <c r="AY145" s="4">
        <v>0</v>
      </c>
      <c r="AZ145" s="4">
        <v>0</v>
      </c>
      <c r="BA145" s="4">
        <v>0</v>
      </c>
      <c r="BB145" s="4">
        <v>0</v>
      </c>
      <c r="BC145" s="4">
        <v>0</v>
      </c>
      <c r="BD145" s="4">
        <v>0</v>
      </c>
      <c r="BE145" s="3">
        <v>0</v>
      </c>
    </row>
    <row r="146" spans="1:57">
      <c r="A146" s="34" t="s">
        <v>2331</v>
      </c>
      <c r="B146" s="4">
        <v>1049</v>
      </c>
      <c r="C146" s="4">
        <v>1910</v>
      </c>
      <c r="D146" s="4">
        <v>1857</v>
      </c>
      <c r="E146" s="4">
        <v>1431</v>
      </c>
      <c r="F146" s="4">
        <v>1607</v>
      </c>
      <c r="G146" s="4">
        <v>1872</v>
      </c>
      <c r="H146" s="4">
        <v>2606</v>
      </c>
      <c r="I146" s="4">
        <v>2553</v>
      </c>
      <c r="J146" s="4">
        <v>2225</v>
      </c>
      <c r="K146" s="4">
        <v>-328</v>
      </c>
      <c r="L146" s="4"/>
      <c r="M146" s="4">
        <v>1874</v>
      </c>
      <c r="N146" s="4">
        <v>1764</v>
      </c>
      <c r="O146" s="4">
        <v>1381</v>
      </c>
      <c r="P146" s="4">
        <v>1559</v>
      </c>
      <c r="Q146" s="4">
        <v>1243</v>
      </c>
      <c r="R146" s="4">
        <v>1831</v>
      </c>
      <c r="S146" s="4">
        <v>2597</v>
      </c>
      <c r="T146" s="4">
        <v>2544</v>
      </c>
      <c r="U146" s="4">
        <v>2217</v>
      </c>
      <c r="V146" s="4">
        <v>2217</v>
      </c>
      <c r="W146" s="78">
        <v>0</v>
      </c>
      <c r="X146" s="4">
        <v>-327</v>
      </c>
      <c r="Y146" s="4"/>
      <c r="Z146" s="4">
        <v>33</v>
      </c>
      <c r="AA146" s="4">
        <v>93</v>
      </c>
      <c r="AB146" s="4">
        <v>34</v>
      </c>
      <c r="AC146" s="4">
        <v>42</v>
      </c>
      <c r="AD146" s="4">
        <v>6</v>
      </c>
      <c r="AE146" s="4">
        <v>31</v>
      </c>
      <c r="AF146" s="4">
        <v>0</v>
      </c>
      <c r="AG146" s="4">
        <v>0</v>
      </c>
      <c r="AH146" s="78">
        <v>0</v>
      </c>
      <c r="AI146" s="4">
        <v>0</v>
      </c>
      <c r="AJ146" s="4"/>
      <c r="AK146" s="4">
        <v>0</v>
      </c>
      <c r="AL146" s="4">
        <v>0</v>
      </c>
      <c r="AM146" s="4">
        <v>0</v>
      </c>
      <c r="AN146" s="4">
        <v>0</v>
      </c>
      <c r="AO146" s="4">
        <v>8</v>
      </c>
      <c r="AP146" s="4">
        <v>10</v>
      </c>
      <c r="AQ146" s="4">
        <v>0</v>
      </c>
      <c r="AR146" s="4">
        <v>0</v>
      </c>
      <c r="AS146" s="4">
        <v>0</v>
      </c>
      <c r="AT146" s="4">
        <v>0</v>
      </c>
      <c r="AU146" s="4"/>
      <c r="AV146" s="4">
        <v>3</v>
      </c>
      <c r="AW146" s="4">
        <v>0</v>
      </c>
      <c r="AX146" s="4">
        <v>16</v>
      </c>
      <c r="AY146" s="4">
        <v>6</v>
      </c>
      <c r="AZ146" s="4">
        <v>0</v>
      </c>
      <c r="BA146" s="4">
        <v>0</v>
      </c>
      <c r="BB146" s="4">
        <v>9</v>
      </c>
      <c r="BC146" s="4">
        <v>9</v>
      </c>
      <c r="BD146" s="4">
        <v>8</v>
      </c>
      <c r="BE146" s="3">
        <v>-1</v>
      </c>
    </row>
    <row r="147" spans="1:57">
      <c r="A147" s="34" t="s">
        <v>2332</v>
      </c>
      <c r="B147" s="4">
        <v>33465.5</v>
      </c>
      <c r="C147" s="4">
        <v>46940</v>
      </c>
      <c r="D147" s="4">
        <v>48354.5</v>
      </c>
      <c r="E147" s="4">
        <v>50191.5</v>
      </c>
      <c r="F147" s="4">
        <v>51995.5</v>
      </c>
      <c r="G147" s="4">
        <v>357</v>
      </c>
      <c r="H147" s="4">
        <v>483</v>
      </c>
      <c r="I147" s="4">
        <v>502</v>
      </c>
      <c r="J147" s="4">
        <v>444</v>
      </c>
      <c r="K147" s="4">
        <v>-58</v>
      </c>
      <c r="L147" s="4"/>
      <c r="M147" s="4">
        <v>239</v>
      </c>
      <c r="N147" s="4">
        <v>235</v>
      </c>
      <c r="O147" s="4">
        <v>337</v>
      </c>
      <c r="P147" s="4">
        <v>342</v>
      </c>
      <c r="Q147" s="4">
        <v>306</v>
      </c>
      <c r="R147" s="4">
        <v>352</v>
      </c>
      <c r="S147" s="4">
        <v>440</v>
      </c>
      <c r="T147" s="4">
        <v>454</v>
      </c>
      <c r="U147" s="4">
        <v>403</v>
      </c>
      <c r="V147" s="4">
        <v>403</v>
      </c>
      <c r="W147" s="78">
        <v>0</v>
      </c>
      <c r="X147" s="4">
        <v>-51</v>
      </c>
      <c r="Y147" s="4"/>
      <c r="Z147" s="4">
        <v>46701</v>
      </c>
      <c r="AA147" s="4">
        <v>48119.5</v>
      </c>
      <c r="AB147" s="4">
        <v>49854.5</v>
      </c>
      <c r="AC147" s="4">
        <v>51653.5</v>
      </c>
      <c r="AD147" s="4">
        <v>30</v>
      </c>
      <c r="AE147" s="4">
        <v>5</v>
      </c>
      <c r="AF147" s="4">
        <v>43</v>
      </c>
      <c r="AG147" s="4">
        <v>48</v>
      </c>
      <c r="AH147" s="78">
        <v>41</v>
      </c>
      <c r="AI147" s="4">
        <v>-7</v>
      </c>
      <c r="AJ147" s="4"/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>
        <v>0</v>
      </c>
      <c r="AR147" s="4">
        <v>0</v>
      </c>
      <c r="AS147" s="4">
        <v>0</v>
      </c>
      <c r="AT147" s="4">
        <v>0</v>
      </c>
      <c r="AU147" s="4"/>
      <c r="AV147" s="4">
        <v>0</v>
      </c>
      <c r="AW147" s="4">
        <v>0</v>
      </c>
      <c r="AX147" s="4">
        <v>0</v>
      </c>
      <c r="AY147" s="4">
        <v>0</v>
      </c>
      <c r="AZ147" s="4">
        <v>0</v>
      </c>
      <c r="BA147" s="4">
        <v>0</v>
      </c>
      <c r="BB147" s="4">
        <v>0</v>
      </c>
      <c r="BC147" s="4">
        <v>0</v>
      </c>
      <c r="BD147" s="4">
        <v>0</v>
      </c>
      <c r="BE147" s="3">
        <v>0</v>
      </c>
    </row>
    <row r="148" spans="1:57">
      <c r="A148" s="34" t="s">
        <v>2333</v>
      </c>
      <c r="B148" s="4">
        <v>1593</v>
      </c>
      <c r="C148" s="4">
        <v>1658</v>
      </c>
      <c r="D148" s="4">
        <v>1722</v>
      </c>
      <c r="E148" s="4">
        <v>1802</v>
      </c>
      <c r="F148" s="4">
        <v>1829</v>
      </c>
      <c r="G148" s="4">
        <v>1850</v>
      </c>
      <c r="H148" s="4">
        <v>1962</v>
      </c>
      <c r="I148" s="4">
        <v>1975</v>
      </c>
      <c r="J148" s="4">
        <v>1785</v>
      </c>
      <c r="K148" s="4">
        <v>-190</v>
      </c>
      <c r="L148" s="4"/>
      <c r="M148" s="4">
        <v>1623</v>
      </c>
      <c r="N148" s="4">
        <v>1663</v>
      </c>
      <c r="O148" s="4">
        <v>1641</v>
      </c>
      <c r="P148" s="4">
        <v>1702</v>
      </c>
      <c r="Q148" s="4">
        <v>1823</v>
      </c>
      <c r="R148" s="4">
        <v>1850</v>
      </c>
      <c r="S148" s="4">
        <v>1962</v>
      </c>
      <c r="T148" s="4">
        <v>1975</v>
      </c>
      <c r="U148" s="4">
        <v>1785</v>
      </c>
      <c r="V148" s="4">
        <v>1785</v>
      </c>
      <c r="W148" s="78">
        <v>0</v>
      </c>
      <c r="X148" s="4">
        <v>-190</v>
      </c>
      <c r="Y148" s="4"/>
      <c r="Z148" s="4">
        <v>35</v>
      </c>
      <c r="AA148" s="4">
        <v>59</v>
      </c>
      <c r="AB148" s="4">
        <v>161</v>
      </c>
      <c r="AC148" s="4">
        <v>127</v>
      </c>
      <c r="AD148" s="4">
        <v>0</v>
      </c>
      <c r="AE148" s="4">
        <v>0</v>
      </c>
      <c r="AF148" s="4">
        <v>0</v>
      </c>
      <c r="AG148" s="4">
        <v>0</v>
      </c>
      <c r="AH148" s="78">
        <v>0</v>
      </c>
      <c r="AI148" s="4">
        <v>0</v>
      </c>
      <c r="AJ148" s="4"/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0</v>
      </c>
      <c r="AU148" s="4"/>
      <c r="AV148" s="4">
        <v>0</v>
      </c>
      <c r="AW148" s="4">
        <v>0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  <c r="BD148" s="4">
        <v>0</v>
      </c>
      <c r="BE148" s="3">
        <v>0</v>
      </c>
    </row>
    <row r="149" spans="1:57">
      <c r="A149" s="34" t="s">
        <v>2334</v>
      </c>
      <c r="B149" s="4">
        <v>2990</v>
      </c>
      <c r="C149" s="4">
        <v>4236</v>
      </c>
      <c r="D149" s="4">
        <v>4246</v>
      </c>
      <c r="E149" s="4">
        <v>4375</v>
      </c>
      <c r="F149" s="4">
        <v>4508</v>
      </c>
      <c r="G149" s="4">
        <v>1550</v>
      </c>
      <c r="H149" s="4">
        <v>2071</v>
      </c>
      <c r="I149" s="4">
        <v>2168</v>
      </c>
      <c r="J149" s="4">
        <v>1969</v>
      </c>
      <c r="K149" s="4">
        <v>-199</v>
      </c>
      <c r="L149" s="4"/>
      <c r="M149" s="4">
        <v>1027</v>
      </c>
      <c r="N149" s="4">
        <v>1042</v>
      </c>
      <c r="O149" s="4">
        <v>1111</v>
      </c>
      <c r="P149" s="4">
        <v>1154</v>
      </c>
      <c r="Q149" s="4">
        <v>1221</v>
      </c>
      <c r="R149" s="4">
        <v>1292</v>
      </c>
      <c r="S149" s="4">
        <v>1839</v>
      </c>
      <c r="T149" s="4">
        <v>1920</v>
      </c>
      <c r="U149" s="4">
        <v>1754</v>
      </c>
      <c r="V149" s="4">
        <v>1754</v>
      </c>
      <c r="W149" s="78">
        <v>0</v>
      </c>
      <c r="X149" s="4">
        <v>-166</v>
      </c>
      <c r="Y149" s="4"/>
      <c r="Z149" s="4">
        <v>3209</v>
      </c>
      <c r="AA149" s="4">
        <v>3204</v>
      </c>
      <c r="AB149" s="4">
        <v>3264</v>
      </c>
      <c r="AC149" s="4">
        <v>3354</v>
      </c>
      <c r="AD149" s="4">
        <v>256</v>
      </c>
      <c r="AE149" s="4">
        <v>258</v>
      </c>
      <c r="AF149" s="4">
        <v>232</v>
      </c>
      <c r="AG149" s="4">
        <v>248</v>
      </c>
      <c r="AH149" s="78">
        <v>215</v>
      </c>
      <c r="AI149" s="4">
        <v>-33</v>
      </c>
      <c r="AJ149" s="4"/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/>
      <c r="AV149" s="4">
        <v>0</v>
      </c>
      <c r="AW149" s="4">
        <v>0</v>
      </c>
      <c r="AX149" s="4">
        <v>0</v>
      </c>
      <c r="AY149" s="4">
        <v>0</v>
      </c>
      <c r="AZ149" s="4">
        <v>0</v>
      </c>
      <c r="BA149" s="4">
        <v>0</v>
      </c>
      <c r="BB149" s="4">
        <v>0</v>
      </c>
      <c r="BC149" s="4">
        <v>0</v>
      </c>
      <c r="BD149" s="4">
        <v>0</v>
      </c>
      <c r="BE149" s="3">
        <v>0</v>
      </c>
    </row>
    <row r="150" spans="1:57">
      <c r="A150" s="34" t="s">
        <v>2335</v>
      </c>
      <c r="B150" s="4">
        <v>2289</v>
      </c>
      <c r="C150" s="4">
        <v>2528</v>
      </c>
      <c r="D150" s="4">
        <v>2193</v>
      </c>
      <c r="E150" s="4">
        <v>2533</v>
      </c>
      <c r="F150" s="4">
        <v>2236</v>
      </c>
      <c r="G150" s="4">
        <v>2507</v>
      </c>
      <c r="H150" s="4">
        <v>72</v>
      </c>
      <c r="I150" s="4">
        <v>78</v>
      </c>
      <c r="J150" s="4">
        <v>67</v>
      </c>
      <c r="K150" s="4">
        <v>-11</v>
      </c>
      <c r="L150" s="4"/>
      <c r="M150" s="4">
        <v>2319</v>
      </c>
      <c r="N150" s="4">
        <v>2188</v>
      </c>
      <c r="O150" s="4">
        <v>2533</v>
      </c>
      <c r="P150" s="4">
        <v>2160</v>
      </c>
      <c r="Q150" s="4">
        <v>2539</v>
      </c>
      <c r="R150" s="4">
        <v>2492</v>
      </c>
      <c r="S150" s="4">
        <v>72</v>
      </c>
      <c r="T150" s="4">
        <v>78</v>
      </c>
      <c r="U150" s="4">
        <v>67</v>
      </c>
      <c r="V150" s="4">
        <v>67</v>
      </c>
      <c r="W150" s="78">
        <v>0</v>
      </c>
      <c r="X150" s="4">
        <v>-11</v>
      </c>
      <c r="Y150" s="4"/>
      <c r="Z150" s="4">
        <v>209</v>
      </c>
      <c r="AA150" s="4">
        <v>5</v>
      </c>
      <c r="AB150" s="4">
        <v>0</v>
      </c>
      <c r="AC150" s="4">
        <v>76</v>
      </c>
      <c r="AD150" s="4">
        <v>0</v>
      </c>
      <c r="AE150" s="4">
        <v>15</v>
      </c>
      <c r="AF150" s="4">
        <v>0</v>
      </c>
      <c r="AG150" s="4">
        <v>0</v>
      </c>
      <c r="AH150" s="78">
        <v>0</v>
      </c>
      <c r="AI150" s="4">
        <v>0</v>
      </c>
      <c r="AJ150" s="4"/>
      <c r="AK150" s="4">
        <v>0</v>
      </c>
      <c r="AL150" s="4">
        <v>0</v>
      </c>
      <c r="AM150" s="4">
        <v>0</v>
      </c>
      <c r="AN150" s="4">
        <v>0</v>
      </c>
      <c r="AO150" s="4">
        <v>0</v>
      </c>
      <c r="AP150" s="4">
        <v>0</v>
      </c>
      <c r="AQ150" s="4">
        <v>0</v>
      </c>
      <c r="AR150" s="4">
        <v>0</v>
      </c>
      <c r="AS150" s="4">
        <v>0</v>
      </c>
      <c r="AT150" s="4">
        <v>0</v>
      </c>
      <c r="AU150" s="4"/>
      <c r="AV150" s="4">
        <v>0</v>
      </c>
      <c r="AW150" s="4">
        <v>0</v>
      </c>
      <c r="AX150" s="4">
        <v>0</v>
      </c>
      <c r="AY150" s="4">
        <v>0</v>
      </c>
      <c r="AZ150" s="4">
        <v>0</v>
      </c>
      <c r="BA150" s="4">
        <v>0</v>
      </c>
      <c r="BB150" s="4">
        <v>0</v>
      </c>
      <c r="BC150" s="4">
        <v>0</v>
      </c>
      <c r="BD150" s="4">
        <v>0</v>
      </c>
      <c r="BE150" s="3">
        <v>0</v>
      </c>
    </row>
    <row r="151" spans="1:57">
      <c r="A151" s="34" t="s">
        <v>2336</v>
      </c>
      <c r="B151" s="4">
        <v>17480</v>
      </c>
      <c r="C151" s="4">
        <v>20264</v>
      </c>
      <c r="D151" s="4">
        <v>20946</v>
      </c>
      <c r="E151" s="4">
        <v>20678.5</v>
      </c>
      <c r="F151" s="4">
        <v>7853</v>
      </c>
      <c r="G151" s="4">
        <v>4530</v>
      </c>
      <c r="H151" s="4">
        <v>4117</v>
      </c>
      <c r="I151" s="4">
        <v>3805</v>
      </c>
      <c r="J151" s="4">
        <v>3457</v>
      </c>
      <c r="K151" s="4">
        <v>-348</v>
      </c>
      <c r="L151" s="4"/>
      <c r="M151" s="4">
        <v>15361</v>
      </c>
      <c r="N151" s="4">
        <v>15958</v>
      </c>
      <c r="O151" s="4">
        <v>15576</v>
      </c>
      <c r="P151" s="4">
        <v>1604</v>
      </c>
      <c r="Q151" s="4">
        <v>1175</v>
      </c>
      <c r="R151" s="4">
        <v>4529</v>
      </c>
      <c r="S151" s="4">
        <v>4102</v>
      </c>
      <c r="T151" s="4">
        <v>3788</v>
      </c>
      <c r="U151" s="4">
        <v>3440</v>
      </c>
      <c r="V151" s="4">
        <v>3440</v>
      </c>
      <c r="W151" s="78">
        <v>0</v>
      </c>
      <c r="X151" s="4">
        <v>-348</v>
      </c>
      <c r="Y151" s="4"/>
      <c r="Z151" s="4">
        <v>4903</v>
      </c>
      <c r="AA151" s="4">
        <v>4988</v>
      </c>
      <c r="AB151" s="4">
        <v>5102.5</v>
      </c>
      <c r="AC151" s="4">
        <v>6249</v>
      </c>
      <c r="AD151" s="4">
        <v>0</v>
      </c>
      <c r="AE151" s="4">
        <v>1</v>
      </c>
      <c r="AF151" s="4">
        <v>15</v>
      </c>
      <c r="AG151" s="4">
        <v>17</v>
      </c>
      <c r="AH151" s="78">
        <v>17</v>
      </c>
      <c r="AI151" s="4">
        <v>0</v>
      </c>
      <c r="AJ151" s="4"/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/>
      <c r="AV151" s="4">
        <v>0</v>
      </c>
      <c r="AW151" s="4">
        <v>0</v>
      </c>
      <c r="AX151" s="4">
        <v>0</v>
      </c>
      <c r="AY151" s="4">
        <v>0</v>
      </c>
      <c r="AZ151" s="4">
        <v>0</v>
      </c>
      <c r="BA151" s="4">
        <v>0</v>
      </c>
      <c r="BB151" s="4">
        <v>0</v>
      </c>
      <c r="BC151" s="4">
        <v>0</v>
      </c>
      <c r="BD151" s="4">
        <v>0</v>
      </c>
      <c r="BE151" s="3">
        <v>0</v>
      </c>
    </row>
    <row r="152" spans="1:57">
      <c r="A152" s="34" t="s">
        <v>2337</v>
      </c>
      <c r="B152" s="4">
        <v>37402.5</v>
      </c>
      <c r="C152" s="4">
        <v>49403</v>
      </c>
      <c r="D152" s="4">
        <v>51648</v>
      </c>
      <c r="E152" s="4">
        <v>52661</v>
      </c>
      <c r="F152" s="4">
        <v>49016.5</v>
      </c>
      <c r="G152" s="4">
        <v>23711</v>
      </c>
      <c r="H152" s="4">
        <v>19921</v>
      </c>
      <c r="I152" s="4">
        <v>15072</v>
      </c>
      <c r="J152" s="4">
        <v>14199</v>
      </c>
      <c r="K152" s="4">
        <v>-873</v>
      </c>
      <c r="L152" s="4"/>
      <c r="M152" s="4">
        <v>18552</v>
      </c>
      <c r="N152" s="4">
        <v>18875</v>
      </c>
      <c r="O152" s="4">
        <v>18447</v>
      </c>
      <c r="P152" s="4">
        <v>14237</v>
      </c>
      <c r="Q152" s="4">
        <v>10828</v>
      </c>
      <c r="R152" s="4">
        <v>15167</v>
      </c>
      <c r="S152" s="4">
        <v>15796</v>
      </c>
      <c r="T152" s="4">
        <v>11514</v>
      </c>
      <c r="U152" s="4">
        <v>10917</v>
      </c>
      <c r="V152" s="4">
        <v>10917</v>
      </c>
      <c r="W152" s="78">
        <v>0</v>
      </c>
      <c r="X152" s="4">
        <v>-597</v>
      </c>
      <c r="Y152" s="4"/>
      <c r="Z152" s="4">
        <v>30568</v>
      </c>
      <c r="AA152" s="4">
        <v>32407</v>
      </c>
      <c r="AB152" s="4">
        <v>33985</v>
      </c>
      <c r="AC152" s="4">
        <v>34530.5</v>
      </c>
      <c r="AD152" s="4">
        <v>8283.5</v>
      </c>
      <c r="AE152" s="4">
        <v>8252</v>
      </c>
      <c r="AF152" s="4">
        <v>4070</v>
      </c>
      <c r="AG152" s="4">
        <v>3519</v>
      </c>
      <c r="AH152" s="78">
        <v>3243</v>
      </c>
      <c r="AI152" s="4">
        <v>-276</v>
      </c>
      <c r="AJ152" s="4"/>
      <c r="AK152" s="4">
        <v>282</v>
      </c>
      <c r="AL152" s="4">
        <v>303</v>
      </c>
      <c r="AM152" s="4">
        <v>202</v>
      </c>
      <c r="AN152" s="4">
        <v>212</v>
      </c>
      <c r="AO152" s="4">
        <v>264</v>
      </c>
      <c r="AP152" s="4">
        <v>267</v>
      </c>
      <c r="AQ152" s="4">
        <v>0</v>
      </c>
      <c r="AR152" s="4">
        <v>0</v>
      </c>
      <c r="AS152" s="4">
        <v>0</v>
      </c>
      <c r="AT152" s="4">
        <v>0</v>
      </c>
      <c r="AU152" s="4"/>
      <c r="AV152" s="4">
        <v>1</v>
      </c>
      <c r="AW152" s="4">
        <v>63</v>
      </c>
      <c r="AX152" s="4">
        <v>27</v>
      </c>
      <c r="AY152" s="4">
        <v>37</v>
      </c>
      <c r="AZ152" s="4">
        <v>25</v>
      </c>
      <c r="BA152" s="4">
        <v>25</v>
      </c>
      <c r="BB152" s="4">
        <v>55</v>
      </c>
      <c r="BC152" s="4">
        <v>39</v>
      </c>
      <c r="BD152" s="4">
        <v>39</v>
      </c>
      <c r="BE152" s="3">
        <v>0</v>
      </c>
    </row>
    <row r="153" spans="1:57">
      <c r="A153" s="34" t="s">
        <v>2338</v>
      </c>
      <c r="B153" s="4">
        <v>4568</v>
      </c>
      <c r="C153" s="4">
        <v>3204</v>
      </c>
      <c r="D153" s="4">
        <v>2518.5</v>
      </c>
      <c r="E153" s="4">
        <v>2316</v>
      </c>
      <c r="F153" s="4">
        <v>2020</v>
      </c>
      <c r="G153" s="4">
        <v>2390</v>
      </c>
      <c r="H153" s="4">
        <v>74</v>
      </c>
      <c r="I153" s="4">
        <v>60</v>
      </c>
      <c r="J153" s="4">
        <v>60</v>
      </c>
      <c r="K153" s="4">
        <v>0</v>
      </c>
      <c r="L153" s="4"/>
      <c r="M153" s="4">
        <v>268</v>
      </c>
      <c r="N153" s="4">
        <v>29</v>
      </c>
      <c r="O153" s="4">
        <v>29</v>
      </c>
      <c r="P153" s="4">
        <v>28</v>
      </c>
      <c r="Q153" s="4">
        <v>66</v>
      </c>
      <c r="R153" s="4">
        <v>31</v>
      </c>
      <c r="S153" s="4">
        <v>0</v>
      </c>
      <c r="T153" s="4">
        <v>0</v>
      </c>
      <c r="U153" s="4">
        <v>0</v>
      </c>
      <c r="V153" s="4">
        <v>0</v>
      </c>
      <c r="W153" s="78">
        <v>0</v>
      </c>
      <c r="X153" s="4">
        <v>0</v>
      </c>
      <c r="Y153" s="4"/>
      <c r="Z153" s="4">
        <v>2887</v>
      </c>
      <c r="AA153" s="4">
        <v>2489.5</v>
      </c>
      <c r="AB153" s="4">
        <v>2287</v>
      </c>
      <c r="AC153" s="4">
        <v>1991</v>
      </c>
      <c r="AD153" s="4">
        <v>3472</v>
      </c>
      <c r="AE153" s="4">
        <v>2359</v>
      </c>
      <c r="AF153" s="4">
        <v>74</v>
      </c>
      <c r="AG153" s="4">
        <v>60</v>
      </c>
      <c r="AH153" s="78">
        <v>60</v>
      </c>
      <c r="AI153" s="4">
        <v>0</v>
      </c>
      <c r="AJ153" s="4"/>
      <c r="AK153" s="4">
        <v>0</v>
      </c>
      <c r="AL153" s="4">
        <v>0</v>
      </c>
      <c r="AM153" s="4">
        <v>0</v>
      </c>
      <c r="AN153" s="4">
        <v>0</v>
      </c>
      <c r="AO153" s="4">
        <v>0</v>
      </c>
      <c r="AP153" s="4">
        <v>0</v>
      </c>
      <c r="AQ153" s="4">
        <v>0</v>
      </c>
      <c r="AR153" s="4">
        <v>0</v>
      </c>
      <c r="AS153" s="4">
        <v>0</v>
      </c>
      <c r="AT153" s="4">
        <v>0</v>
      </c>
      <c r="AU153" s="4"/>
      <c r="AV153" s="4">
        <v>49</v>
      </c>
      <c r="AW153" s="4">
        <v>0</v>
      </c>
      <c r="AX153" s="4">
        <v>0</v>
      </c>
      <c r="AY153" s="4">
        <v>1</v>
      </c>
      <c r="AZ153" s="4">
        <v>0</v>
      </c>
      <c r="BA153" s="4">
        <v>0</v>
      </c>
      <c r="BB153" s="4">
        <v>0</v>
      </c>
      <c r="BC153" s="4">
        <v>0</v>
      </c>
      <c r="BD153" s="4">
        <v>0</v>
      </c>
      <c r="BE153" s="3">
        <v>0</v>
      </c>
    </row>
    <row r="154" spans="1:57">
      <c r="A154" s="34" t="s">
        <v>2339</v>
      </c>
      <c r="B154" s="4">
        <v>1763</v>
      </c>
      <c r="C154" s="4">
        <v>3100</v>
      </c>
      <c r="D154" s="4">
        <v>3096</v>
      </c>
      <c r="E154" s="4">
        <v>3252</v>
      </c>
      <c r="F154" s="4">
        <v>3087</v>
      </c>
      <c r="G154" s="4">
        <v>3028</v>
      </c>
      <c r="H154" s="4">
        <v>3182</v>
      </c>
      <c r="I154" s="4">
        <v>3718</v>
      </c>
      <c r="J154" s="4">
        <v>3507</v>
      </c>
      <c r="K154" s="4">
        <v>-211</v>
      </c>
      <c r="L154" s="4"/>
      <c r="M154" s="4">
        <v>157</v>
      </c>
      <c r="N154" s="4">
        <v>139</v>
      </c>
      <c r="O154" s="4">
        <v>152</v>
      </c>
      <c r="P154" s="4">
        <v>163</v>
      </c>
      <c r="Q154" s="4">
        <v>493</v>
      </c>
      <c r="R154" s="4">
        <v>153</v>
      </c>
      <c r="S154" s="4">
        <v>238</v>
      </c>
      <c r="T154" s="4">
        <v>821</v>
      </c>
      <c r="U154" s="4">
        <v>793</v>
      </c>
      <c r="V154" s="4">
        <v>793</v>
      </c>
      <c r="W154" s="78">
        <v>0</v>
      </c>
      <c r="X154" s="4">
        <v>-28</v>
      </c>
      <c r="Y154" s="4"/>
      <c r="Z154" s="4">
        <v>2943</v>
      </c>
      <c r="AA154" s="4">
        <v>2957</v>
      </c>
      <c r="AB154" s="4">
        <v>3100</v>
      </c>
      <c r="AC154" s="4">
        <v>2924</v>
      </c>
      <c r="AD154" s="4">
        <v>2931</v>
      </c>
      <c r="AE154" s="4">
        <v>2875</v>
      </c>
      <c r="AF154" s="4">
        <v>2944</v>
      </c>
      <c r="AG154" s="4">
        <v>2897</v>
      </c>
      <c r="AH154" s="78">
        <v>2714</v>
      </c>
      <c r="AI154" s="4">
        <v>-183</v>
      </c>
      <c r="AJ154" s="4"/>
      <c r="AK154" s="4">
        <v>0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>
        <v>0</v>
      </c>
      <c r="AS154" s="4">
        <v>0</v>
      </c>
      <c r="AT154" s="4">
        <v>0</v>
      </c>
      <c r="AU154" s="4"/>
      <c r="AV154" s="4">
        <v>0</v>
      </c>
      <c r="AW154" s="4">
        <v>0</v>
      </c>
      <c r="AX154" s="4">
        <v>0</v>
      </c>
      <c r="AY154" s="4">
        <v>0</v>
      </c>
      <c r="AZ154" s="4">
        <v>0</v>
      </c>
      <c r="BA154" s="4">
        <v>0</v>
      </c>
      <c r="BB154" s="4">
        <v>0</v>
      </c>
      <c r="BC154" s="4">
        <v>0</v>
      </c>
      <c r="BD154" s="4">
        <v>0</v>
      </c>
      <c r="BE154" s="3">
        <v>0</v>
      </c>
    </row>
    <row r="155" spans="1:57">
      <c r="A155" s="34" t="s">
        <v>2340</v>
      </c>
      <c r="B155" s="4">
        <v>0</v>
      </c>
      <c r="C155" s="4">
        <v>1044</v>
      </c>
      <c r="D155" s="4">
        <v>1027</v>
      </c>
      <c r="E155" s="4">
        <v>1071</v>
      </c>
      <c r="F155" s="4">
        <v>1076</v>
      </c>
      <c r="G155" s="4">
        <v>1125</v>
      </c>
      <c r="H155" s="4">
        <v>1319</v>
      </c>
      <c r="I155" s="4">
        <v>1462</v>
      </c>
      <c r="J155" s="4">
        <v>1312</v>
      </c>
      <c r="K155" s="4">
        <v>-150</v>
      </c>
      <c r="L155" s="4"/>
      <c r="M155" s="4">
        <v>1044</v>
      </c>
      <c r="N155" s="4">
        <v>1027</v>
      </c>
      <c r="O155" s="4">
        <v>1071</v>
      </c>
      <c r="P155" s="4">
        <v>1076</v>
      </c>
      <c r="Q155" s="4">
        <v>1104</v>
      </c>
      <c r="R155" s="4">
        <v>1125</v>
      </c>
      <c r="S155" s="4">
        <v>1319</v>
      </c>
      <c r="T155" s="4">
        <v>1462</v>
      </c>
      <c r="U155" s="4">
        <v>1312</v>
      </c>
      <c r="V155" s="4">
        <v>1312</v>
      </c>
      <c r="W155" s="78">
        <v>0</v>
      </c>
      <c r="X155" s="4">
        <v>-150</v>
      </c>
      <c r="Y155" s="4"/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78">
        <v>0</v>
      </c>
      <c r="AI155" s="4">
        <v>0</v>
      </c>
      <c r="AJ155" s="4"/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0</v>
      </c>
      <c r="AU155" s="4"/>
      <c r="AV155" s="4">
        <v>0</v>
      </c>
      <c r="AW155" s="4">
        <v>0</v>
      </c>
      <c r="AX155" s="4">
        <v>0</v>
      </c>
      <c r="AY155" s="4">
        <v>0</v>
      </c>
      <c r="AZ155" s="4">
        <v>0</v>
      </c>
      <c r="BA155" s="4">
        <v>0</v>
      </c>
      <c r="BB155" s="4">
        <v>0</v>
      </c>
      <c r="BC155" s="4">
        <v>0</v>
      </c>
      <c r="BD155" s="4">
        <v>0</v>
      </c>
      <c r="BE155" s="3">
        <v>0</v>
      </c>
    </row>
    <row r="156" spans="1:57">
      <c r="A156" s="34" t="s">
        <v>2341</v>
      </c>
      <c r="B156" s="4">
        <v>0</v>
      </c>
      <c r="C156" s="4">
        <v>322</v>
      </c>
      <c r="D156" s="4">
        <v>283</v>
      </c>
      <c r="E156" s="4">
        <v>284</v>
      </c>
      <c r="F156" s="4">
        <v>344</v>
      </c>
      <c r="G156" s="4">
        <v>448</v>
      </c>
      <c r="H156" s="4">
        <v>1180</v>
      </c>
      <c r="I156" s="4">
        <v>704</v>
      </c>
      <c r="J156" s="4">
        <v>706</v>
      </c>
      <c r="K156" s="4">
        <v>2</v>
      </c>
      <c r="L156" s="4"/>
      <c r="M156" s="4">
        <v>322</v>
      </c>
      <c r="N156" s="4">
        <v>283</v>
      </c>
      <c r="O156" s="4">
        <v>284</v>
      </c>
      <c r="P156" s="4">
        <v>344</v>
      </c>
      <c r="Q156" s="4">
        <v>505</v>
      </c>
      <c r="R156" s="4">
        <v>401</v>
      </c>
      <c r="S156" s="4">
        <v>1118</v>
      </c>
      <c r="T156" s="4">
        <v>684</v>
      </c>
      <c r="U156" s="4">
        <v>688</v>
      </c>
      <c r="V156" s="4">
        <v>688</v>
      </c>
      <c r="W156" s="78">
        <v>0</v>
      </c>
      <c r="X156" s="4">
        <v>4</v>
      </c>
      <c r="Y156" s="4"/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47</v>
      </c>
      <c r="AF156" s="4">
        <v>62</v>
      </c>
      <c r="AG156" s="4">
        <v>20</v>
      </c>
      <c r="AH156" s="78">
        <v>18</v>
      </c>
      <c r="AI156" s="4">
        <v>-2</v>
      </c>
      <c r="AJ156" s="4"/>
      <c r="AK156" s="4">
        <v>0</v>
      </c>
      <c r="AL156" s="4">
        <v>0</v>
      </c>
      <c r="AM156" s="4">
        <v>0</v>
      </c>
      <c r="AN156" s="4">
        <v>0</v>
      </c>
      <c r="AO156" s="4">
        <v>0</v>
      </c>
      <c r="AP156" s="4">
        <v>0</v>
      </c>
      <c r="AQ156" s="4">
        <v>0</v>
      </c>
      <c r="AR156" s="4">
        <v>0</v>
      </c>
      <c r="AS156" s="4">
        <v>0</v>
      </c>
      <c r="AT156" s="4">
        <v>0</v>
      </c>
      <c r="AU156" s="4"/>
      <c r="AV156" s="4"/>
      <c r="AW156" s="4">
        <v>0</v>
      </c>
      <c r="AX156" s="4">
        <v>0</v>
      </c>
      <c r="AY156" s="4">
        <v>0</v>
      </c>
      <c r="AZ156" s="4">
        <v>0</v>
      </c>
      <c r="BA156" s="4">
        <v>0</v>
      </c>
      <c r="BB156" s="4">
        <v>0</v>
      </c>
      <c r="BC156" s="4">
        <v>0</v>
      </c>
      <c r="BD156" s="4">
        <v>0</v>
      </c>
      <c r="BE156" s="3">
        <v>0</v>
      </c>
    </row>
    <row r="157" spans="1:57">
      <c r="BA157" s="4"/>
      <c r="BB157" s="4"/>
      <c r="BC157" s="4"/>
      <c r="BD157" s="4"/>
    </row>
    <row r="158" spans="1:57" ht="24" customHeight="1">
      <c r="A158" s="248"/>
      <c r="B158" s="248"/>
      <c r="C158" s="248"/>
      <c r="D158" s="248"/>
      <c r="E158" s="248"/>
      <c r="F158" s="248"/>
      <c r="G158" s="248"/>
      <c r="H158" s="248"/>
      <c r="I158" s="248"/>
      <c r="J158" s="248"/>
      <c r="K158" s="248"/>
      <c r="L158" s="214"/>
      <c r="M158" s="214"/>
    </row>
    <row r="160" spans="1:57">
      <c r="N160" s="199"/>
    </row>
    <row r="3111" spans="7:7">
      <c r="G3111" s="199">
        <f>SUM(G9:G16,G18:G27,G29:G106,G108:G191,G197:G252,G254:G939,G962,G964:G967,G969:G1020,G1024:G1025,G1027:G1045,G1047:G1049,G1051:G1055,G1057:G1058,G1060:G1273,G1275:G1276,G1278:G1281,G1283:G1333,G1335:G1388,G1390:G1393,G1395:G1399,G1401:G1416,G1418:G1421,G1423:G1425,G1427:G1429,G1431:G1432,G1434,G1436:G1439,G1441:G1554,G1559:G1561,G1563:G1565,G1567:G1569,G1571:G1578,G1580:G1728,G1730:G1969,G1972:G2012,G2015:G2353,G2355:G2421,G2424:G2480,G2482:G2502,G2505:G2608,G2610:G2673,G2675:G2708,G2710:G2718,G2720:G2761,G2763:G2766,G2768,G2770:G2779,G2781,G2783:G2784,G2786,G2788,G2790,G2792:G2970,G2973:G3010,G3027:G3035,G3069:G3076,G3079:G3080,G3082:G3096,G3098:G3099,G3101)</f>
        <v>176195686566.07742</v>
      </c>
    </row>
  </sheetData>
  <autoFilter ref="A8:BE156" xr:uid="{B752453F-196D-443F-8D64-4130A3C044A2}"/>
  <mergeCells count="12">
    <mergeCell ref="AT6:AT7"/>
    <mergeCell ref="BE6:BE7"/>
    <mergeCell ref="B5:K5"/>
    <mergeCell ref="M5:X5"/>
    <mergeCell ref="Z5:AI5"/>
    <mergeCell ref="AK5:AT5"/>
    <mergeCell ref="AW5:BE5"/>
    <mergeCell ref="A158:K158"/>
    <mergeCell ref="K6:K7"/>
    <mergeCell ref="U6:W6"/>
    <mergeCell ref="X6:X7"/>
    <mergeCell ref="AI6:AI7"/>
  </mergeCells>
  <pageMargins left="0.48" right="0.16" top="0.25" bottom="0.16" header="0.18" footer="0.16"/>
  <pageSetup paperSize="9" scale="39" fitToWidth="5" fitToHeight="0" orientation="portrait" horizontalDpi="300" verticalDpi="300" r:id="rId1"/>
  <colBreaks count="4" manualBreakCount="4">
    <brk id="11" max="156" man="1"/>
    <brk id="24" max="156" man="1"/>
    <brk id="35" max="156" man="1"/>
    <brk id="46" max="156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B29C3-5C9B-4220-B7DB-67D195DA8C34}">
  <sheetPr>
    <tabColor rgb="FF00B050"/>
    <pageSetUpPr fitToPage="1"/>
  </sheetPr>
  <dimension ref="A1:F338"/>
  <sheetViews>
    <sheetView view="pageBreakPreview" zoomScale="85" zoomScaleNormal="85" zoomScaleSheetLayoutView="85" workbookViewId="0">
      <pane xSplit="1" ySplit="5" topLeftCell="B309" activePane="bottomRight" state="frozen"/>
      <selection pane="bottomRight" activeCell="B6" sqref="B6:F338"/>
      <selection pane="bottomLeft" activeCell="F49" sqref="F49"/>
      <selection pane="topRight" activeCell="F49" sqref="F49"/>
    </sheetView>
  </sheetViews>
  <sheetFormatPr defaultColWidth="9.140625" defaultRowHeight="14.25"/>
  <cols>
    <col min="1" max="1" width="100.85546875" style="34" customWidth="1"/>
    <col min="2" max="6" width="19" style="2" customWidth="1"/>
    <col min="7" max="16384" width="9.140625" style="2"/>
  </cols>
  <sheetData>
    <row r="1" spans="1:6">
      <c r="A1" s="2"/>
      <c r="F1" s="8"/>
    </row>
    <row r="2" spans="1:6" ht="15.75">
      <c r="A2" s="1" t="s">
        <v>2342</v>
      </c>
      <c r="C2" s="15"/>
      <c r="E2" s="15"/>
      <c r="F2" s="6" t="s">
        <v>2343</v>
      </c>
    </row>
    <row r="3" spans="1:6">
      <c r="A3" s="2"/>
      <c r="B3" s="8"/>
      <c r="D3" s="15"/>
    </row>
    <row r="4" spans="1:6">
      <c r="A4" s="2"/>
      <c r="B4" s="8"/>
      <c r="F4" s="6" t="s">
        <v>2</v>
      </c>
    </row>
    <row r="5" spans="1:6" ht="28.5" customHeight="1">
      <c r="B5" s="187" t="s">
        <v>4</v>
      </c>
      <c r="C5" s="187" t="s">
        <v>5</v>
      </c>
      <c r="D5" s="187" t="s">
        <v>2189</v>
      </c>
      <c r="E5" s="187" t="s">
        <v>2344</v>
      </c>
      <c r="F5" s="187" t="s">
        <v>2345</v>
      </c>
    </row>
    <row r="6" spans="1:6">
      <c r="A6" s="198" t="s">
        <v>10</v>
      </c>
      <c r="B6" s="185">
        <v>37473847330.199989</v>
      </c>
      <c r="C6" s="185">
        <v>22549864300.700008</v>
      </c>
      <c r="D6" s="185">
        <v>6939344972.8999996</v>
      </c>
      <c r="E6" s="185">
        <v>5815526591.500001</v>
      </c>
      <c r="F6" s="185">
        <v>2169111465.0999999</v>
      </c>
    </row>
    <row r="7" spans="1:6">
      <c r="A7" s="215" t="s">
        <v>2346</v>
      </c>
      <c r="B7" s="185">
        <v>7693277917.2999992</v>
      </c>
      <c r="C7" s="185">
        <v>6436937546.3999996</v>
      </c>
      <c r="D7" s="185">
        <v>1242681844.5999999</v>
      </c>
      <c r="E7" s="185">
        <v>641088.80000000005</v>
      </c>
      <c r="F7" s="185">
        <v>13017437.5</v>
      </c>
    </row>
    <row r="8" spans="1:6">
      <c r="A8" s="117" t="s">
        <v>2347</v>
      </c>
      <c r="B8" s="200">
        <v>4929444323.5</v>
      </c>
      <c r="C8" s="200">
        <v>4343155360.8000002</v>
      </c>
      <c r="D8" s="200">
        <v>573429516.20000005</v>
      </c>
      <c r="E8" s="200">
        <v>0</v>
      </c>
      <c r="F8" s="200">
        <v>12859446.5</v>
      </c>
    </row>
    <row r="9" spans="1:6">
      <c r="A9" s="117" t="s">
        <v>2348</v>
      </c>
      <c r="B9" s="200">
        <v>30518480.500000004</v>
      </c>
      <c r="C9" s="200">
        <v>29877391.700000003</v>
      </c>
      <c r="D9" s="200">
        <v>0</v>
      </c>
      <c r="E9" s="200">
        <v>641088.80000000005</v>
      </c>
      <c r="F9" s="200">
        <v>0</v>
      </c>
    </row>
    <row r="10" spans="1:6">
      <c r="A10" s="117" t="s">
        <v>2349</v>
      </c>
      <c r="B10" s="200">
        <v>101071071.5</v>
      </c>
      <c r="C10" s="200">
        <v>42002808.600000001</v>
      </c>
      <c r="D10" s="200">
        <v>58910271.900000006</v>
      </c>
      <c r="E10" s="200">
        <v>0</v>
      </c>
      <c r="F10" s="200">
        <v>157991.00000000023</v>
      </c>
    </row>
    <row r="11" spans="1:6">
      <c r="A11" s="117" t="s">
        <v>2350</v>
      </c>
      <c r="B11" s="200">
        <v>1542428372.9000001</v>
      </c>
      <c r="C11" s="200">
        <v>1542428372.9000001</v>
      </c>
      <c r="D11" s="200">
        <v>0</v>
      </c>
      <c r="E11" s="200">
        <v>0</v>
      </c>
      <c r="F11" s="200">
        <v>0</v>
      </c>
    </row>
    <row r="12" spans="1:6">
      <c r="A12" s="117" t="s">
        <v>2351</v>
      </c>
      <c r="B12" s="200">
        <v>417000000</v>
      </c>
      <c r="C12" s="200">
        <v>417000000</v>
      </c>
      <c r="D12" s="200">
        <v>0</v>
      </c>
      <c r="E12" s="200">
        <v>0</v>
      </c>
      <c r="F12" s="200">
        <v>0</v>
      </c>
    </row>
    <row r="13" spans="1:6">
      <c r="A13" s="117" t="s">
        <v>2352</v>
      </c>
      <c r="B13" s="200">
        <v>135698888.09999999</v>
      </c>
      <c r="C13" s="200">
        <v>0</v>
      </c>
      <c r="D13" s="200">
        <v>135698888.09999999</v>
      </c>
      <c r="E13" s="200">
        <v>0</v>
      </c>
      <c r="F13" s="200">
        <v>0</v>
      </c>
    </row>
    <row r="14" spans="1:6">
      <c r="A14" s="117" t="s">
        <v>2353</v>
      </c>
      <c r="B14" s="200">
        <v>62473612.399999999</v>
      </c>
      <c r="C14" s="200">
        <v>62473612.399999999</v>
      </c>
      <c r="D14" s="200">
        <v>0</v>
      </c>
      <c r="E14" s="200">
        <v>0</v>
      </c>
      <c r="F14" s="200">
        <v>0</v>
      </c>
    </row>
    <row r="15" spans="1:6">
      <c r="A15" s="117" t="s">
        <v>2354</v>
      </c>
      <c r="B15" s="200">
        <v>474643168.39999998</v>
      </c>
      <c r="C15" s="200">
        <v>0</v>
      </c>
      <c r="D15" s="200">
        <v>474643168.39999998</v>
      </c>
      <c r="E15" s="200">
        <v>0</v>
      </c>
      <c r="F15" s="200">
        <v>0</v>
      </c>
    </row>
    <row r="16" spans="1:6">
      <c r="A16" s="215" t="s">
        <v>2355</v>
      </c>
      <c r="B16" s="185">
        <v>287969616.89999998</v>
      </c>
      <c r="C16" s="185">
        <v>285125891</v>
      </c>
      <c r="D16" s="185">
        <v>2079379.9</v>
      </c>
      <c r="E16" s="185">
        <v>748506</v>
      </c>
      <c r="F16" s="185">
        <v>15839.999999999996</v>
      </c>
    </row>
    <row r="17" spans="1:6">
      <c r="A17" s="117" t="s">
        <v>2356</v>
      </c>
      <c r="B17" s="200">
        <v>7110276.9999999991</v>
      </c>
      <c r="C17" s="200">
        <v>5228182.3</v>
      </c>
      <c r="D17" s="200">
        <v>1227972.3999999999</v>
      </c>
      <c r="E17" s="200">
        <v>654122.30000000005</v>
      </c>
      <c r="F17" s="200">
        <v>0</v>
      </c>
    </row>
    <row r="18" spans="1:6">
      <c r="A18" s="117" t="s">
        <v>2357</v>
      </c>
      <c r="B18" s="200">
        <v>4001479.4</v>
      </c>
      <c r="C18" s="200">
        <v>4001479.4</v>
      </c>
      <c r="D18" s="200">
        <v>0</v>
      </c>
      <c r="E18" s="200">
        <v>0</v>
      </c>
      <c r="F18" s="200">
        <v>0</v>
      </c>
    </row>
    <row r="19" spans="1:6">
      <c r="A19" s="117" t="s">
        <v>2358</v>
      </c>
      <c r="B19" s="200">
        <v>5047987.5999999996</v>
      </c>
      <c r="C19" s="200">
        <v>5047987.5999999996</v>
      </c>
      <c r="D19" s="200">
        <v>0</v>
      </c>
      <c r="E19" s="200">
        <v>0</v>
      </c>
      <c r="F19" s="200">
        <v>0</v>
      </c>
    </row>
    <row r="20" spans="1:6">
      <c r="A20" s="117" t="s">
        <v>2359</v>
      </c>
      <c r="B20" s="200">
        <v>318607.5</v>
      </c>
      <c r="C20" s="200">
        <v>318607.5</v>
      </c>
      <c r="D20" s="200">
        <v>0</v>
      </c>
      <c r="E20" s="200">
        <v>0</v>
      </c>
      <c r="F20" s="200">
        <v>0</v>
      </c>
    </row>
    <row r="21" spans="1:6">
      <c r="A21" s="117" t="s">
        <v>2360</v>
      </c>
      <c r="B21" s="200">
        <v>390945.49999999994</v>
      </c>
      <c r="C21" s="200">
        <v>371325.49999999994</v>
      </c>
      <c r="D21" s="200">
        <v>19620</v>
      </c>
      <c r="E21" s="200">
        <v>0</v>
      </c>
      <c r="F21" s="200">
        <v>0</v>
      </c>
    </row>
    <row r="22" spans="1:6">
      <c r="A22" s="117" t="s">
        <v>2361</v>
      </c>
      <c r="B22" s="200">
        <v>182288497.40000001</v>
      </c>
      <c r="C22" s="200">
        <v>182288497.40000001</v>
      </c>
      <c r="D22" s="200">
        <v>0</v>
      </c>
      <c r="E22" s="200">
        <v>0</v>
      </c>
      <c r="F22" s="200">
        <v>0</v>
      </c>
    </row>
    <row r="23" spans="1:6">
      <c r="A23" s="117" t="s">
        <v>2362</v>
      </c>
      <c r="B23" s="200">
        <v>762300</v>
      </c>
      <c r="C23" s="200">
        <v>762300</v>
      </c>
      <c r="D23" s="200">
        <v>0</v>
      </c>
      <c r="E23" s="200">
        <v>0</v>
      </c>
      <c r="F23" s="200">
        <v>0</v>
      </c>
    </row>
    <row r="24" spans="1:6">
      <c r="A24" s="117" t="s">
        <v>2363</v>
      </c>
      <c r="B24" s="200">
        <v>12504039.1</v>
      </c>
      <c r="C24" s="200">
        <v>12504039.1</v>
      </c>
      <c r="D24" s="200">
        <v>0</v>
      </c>
      <c r="E24" s="200">
        <v>0</v>
      </c>
      <c r="F24" s="200">
        <v>0</v>
      </c>
    </row>
    <row r="25" spans="1:6">
      <c r="A25" s="117" t="s">
        <v>2364</v>
      </c>
      <c r="B25" s="200">
        <v>7154440</v>
      </c>
      <c r="C25" s="200">
        <v>6555361.0999999996</v>
      </c>
      <c r="D25" s="200">
        <v>599078.9</v>
      </c>
      <c r="E25" s="200">
        <v>0</v>
      </c>
      <c r="F25" s="200">
        <v>0</v>
      </c>
    </row>
    <row r="26" spans="1:6">
      <c r="A26" s="117" t="s">
        <v>2365</v>
      </c>
      <c r="B26" s="200">
        <v>8978724.5999999996</v>
      </c>
      <c r="C26" s="200">
        <v>8978724.5999999996</v>
      </c>
      <c r="D26" s="200">
        <v>0</v>
      </c>
      <c r="E26" s="200">
        <v>0</v>
      </c>
      <c r="F26" s="200">
        <v>0</v>
      </c>
    </row>
    <row r="27" spans="1:6">
      <c r="A27" s="117" t="s">
        <v>2366</v>
      </c>
      <c r="B27" s="200">
        <v>4162363.7000000007</v>
      </c>
      <c r="C27" s="200">
        <v>4052140.0000000005</v>
      </c>
      <c r="D27" s="200">
        <v>0</v>
      </c>
      <c r="E27" s="200">
        <v>94383.7</v>
      </c>
      <c r="F27" s="200">
        <v>15839.999999999996</v>
      </c>
    </row>
    <row r="28" spans="1:6">
      <c r="A28" s="117" t="s">
        <v>2367</v>
      </c>
      <c r="B28" s="200">
        <v>30209547.600000001</v>
      </c>
      <c r="C28" s="200">
        <v>29976839</v>
      </c>
      <c r="D28" s="200">
        <v>232708.6</v>
      </c>
      <c r="E28" s="200">
        <v>0</v>
      </c>
      <c r="F28" s="200">
        <v>0</v>
      </c>
    </row>
    <row r="29" spans="1:6">
      <c r="A29" s="117" t="s">
        <v>2368</v>
      </c>
      <c r="B29" s="200">
        <v>78526.099999999889</v>
      </c>
      <c r="C29" s="200">
        <v>78526.099999999889</v>
      </c>
      <c r="D29" s="200">
        <v>0</v>
      </c>
      <c r="E29" s="200">
        <v>0</v>
      </c>
      <c r="F29" s="200">
        <v>0</v>
      </c>
    </row>
    <row r="30" spans="1:6">
      <c r="A30" s="117" t="s">
        <v>2369</v>
      </c>
      <c r="B30" s="200">
        <v>64094.600000000006</v>
      </c>
      <c r="C30" s="200">
        <v>64094.600000000006</v>
      </c>
      <c r="D30" s="200">
        <v>0</v>
      </c>
      <c r="E30" s="200">
        <v>0</v>
      </c>
      <c r="F30" s="200">
        <v>0</v>
      </c>
    </row>
    <row r="31" spans="1:6">
      <c r="A31" s="117" t="s">
        <v>2370</v>
      </c>
      <c r="B31" s="200">
        <v>826540.70000000007</v>
      </c>
      <c r="C31" s="200">
        <v>826540.70000000007</v>
      </c>
      <c r="D31" s="200">
        <v>0</v>
      </c>
      <c r="E31" s="200">
        <v>0</v>
      </c>
      <c r="F31" s="200">
        <v>0</v>
      </c>
    </row>
    <row r="32" spans="1:6">
      <c r="A32" s="117" t="s">
        <v>2371</v>
      </c>
      <c r="B32" s="200">
        <v>3635539.9</v>
      </c>
      <c r="C32" s="200">
        <v>3635539.9</v>
      </c>
      <c r="D32" s="200">
        <v>0</v>
      </c>
      <c r="E32" s="200">
        <v>0</v>
      </c>
      <c r="F32" s="200">
        <v>0</v>
      </c>
    </row>
    <row r="33" spans="1:6">
      <c r="A33" s="117" t="s">
        <v>2372</v>
      </c>
      <c r="B33" s="200">
        <v>1139445.7</v>
      </c>
      <c r="C33" s="200">
        <v>1139445.7</v>
      </c>
      <c r="D33" s="200">
        <v>0</v>
      </c>
      <c r="E33" s="200">
        <v>0</v>
      </c>
      <c r="F33" s="200">
        <v>0</v>
      </c>
    </row>
    <row r="34" spans="1:6">
      <c r="A34" s="117" t="s">
        <v>2373</v>
      </c>
      <c r="B34" s="200">
        <v>9263262.4000000004</v>
      </c>
      <c r="C34" s="200">
        <v>9263262.4000000004</v>
      </c>
      <c r="D34" s="200">
        <v>0</v>
      </c>
      <c r="E34" s="200">
        <v>0</v>
      </c>
      <c r="F34" s="200">
        <v>0</v>
      </c>
    </row>
    <row r="35" spans="1:6">
      <c r="A35" s="117" t="s">
        <v>2374</v>
      </c>
      <c r="B35" s="200">
        <v>5121939</v>
      </c>
      <c r="C35" s="200">
        <v>5121939</v>
      </c>
      <c r="D35" s="200">
        <v>0</v>
      </c>
      <c r="E35" s="200">
        <v>0</v>
      </c>
      <c r="F35" s="200">
        <v>0</v>
      </c>
    </row>
    <row r="36" spans="1:6">
      <c r="A36" s="117" t="s">
        <v>2375</v>
      </c>
      <c r="B36" s="200">
        <v>4900000</v>
      </c>
      <c r="C36" s="200">
        <v>4900000</v>
      </c>
      <c r="D36" s="200">
        <v>0</v>
      </c>
      <c r="E36" s="200">
        <v>0</v>
      </c>
      <c r="F36" s="200">
        <v>0</v>
      </c>
    </row>
    <row r="37" spans="1:6">
      <c r="A37" s="117" t="s">
        <v>2376</v>
      </c>
      <c r="B37" s="200">
        <v>11059.099999999997</v>
      </c>
      <c r="C37" s="200">
        <v>11059.099999999997</v>
      </c>
      <c r="D37" s="200">
        <v>0</v>
      </c>
      <c r="E37" s="200">
        <v>0</v>
      </c>
      <c r="F37" s="200">
        <v>0</v>
      </c>
    </row>
    <row r="38" spans="1:6">
      <c r="A38" s="215" t="s">
        <v>2377</v>
      </c>
      <c r="B38" s="185">
        <v>471877134.79999995</v>
      </c>
      <c r="C38" s="185">
        <v>33167652.299999997</v>
      </c>
      <c r="D38" s="185">
        <v>0</v>
      </c>
      <c r="E38" s="185">
        <v>0</v>
      </c>
      <c r="F38" s="185">
        <v>438709482.5</v>
      </c>
    </row>
    <row r="39" spans="1:6">
      <c r="A39" s="117" t="s">
        <v>2378</v>
      </c>
      <c r="B39" s="200">
        <v>438709482.5</v>
      </c>
      <c r="C39" s="200">
        <v>0</v>
      </c>
      <c r="D39" s="200">
        <v>0</v>
      </c>
      <c r="E39" s="200">
        <v>0</v>
      </c>
      <c r="F39" s="200">
        <v>438709482.5</v>
      </c>
    </row>
    <row r="40" spans="1:6">
      <c r="A40" s="117" t="s">
        <v>2379</v>
      </c>
      <c r="B40" s="200">
        <v>3760032.4000000004</v>
      </c>
      <c r="C40" s="200">
        <v>3760032.4000000004</v>
      </c>
      <c r="D40" s="200">
        <v>0</v>
      </c>
      <c r="E40" s="200">
        <v>0</v>
      </c>
      <c r="F40" s="200">
        <v>0</v>
      </c>
    </row>
    <row r="41" spans="1:6">
      <c r="A41" s="117" t="s">
        <v>2380</v>
      </c>
      <c r="B41" s="200">
        <v>30000</v>
      </c>
      <c r="C41" s="200">
        <v>30000</v>
      </c>
      <c r="D41" s="200">
        <v>0</v>
      </c>
      <c r="E41" s="200">
        <v>0</v>
      </c>
      <c r="F41" s="200">
        <v>0</v>
      </c>
    </row>
    <row r="42" spans="1:6">
      <c r="A42" s="117" t="s">
        <v>2381</v>
      </c>
      <c r="B42" s="200">
        <v>19526865.399999999</v>
      </c>
      <c r="C42" s="200">
        <v>19526865.399999999</v>
      </c>
      <c r="D42" s="200">
        <v>0</v>
      </c>
      <c r="E42" s="200">
        <v>0</v>
      </c>
      <c r="F42" s="200">
        <v>0</v>
      </c>
    </row>
    <row r="43" spans="1:6">
      <c r="A43" s="117" t="s">
        <v>2382</v>
      </c>
      <c r="B43" s="200">
        <v>1483212.5999999999</v>
      </c>
      <c r="C43" s="200">
        <v>1483212.5999999999</v>
      </c>
      <c r="D43" s="200">
        <v>0</v>
      </c>
      <c r="E43" s="200">
        <v>0</v>
      </c>
      <c r="F43" s="200">
        <v>0</v>
      </c>
    </row>
    <row r="44" spans="1:6">
      <c r="A44" s="117" t="s">
        <v>2383</v>
      </c>
      <c r="B44" s="200">
        <v>8367541.8999999976</v>
      </c>
      <c r="C44" s="200">
        <v>8367541.8999999976</v>
      </c>
      <c r="D44" s="200">
        <v>0</v>
      </c>
      <c r="E44" s="200">
        <v>0</v>
      </c>
      <c r="F44" s="200">
        <v>0</v>
      </c>
    </row>
    <row r="45" spans="1:6">
      <c r="A45" s="215" t="s">
        <v>2384</v>
      </c>
      <c r="B45" s="185">
        <v>2030513844.6999998</v>
      </c>
      <c r="C45" s="185">
        <v>1779384321.8</v>
      </c>
      <c r="D45" s="185">
        <v>251129522.90000001</v>
      </c>
      <c r="E45" s="185">
        <v>0</v>
      </c>
      <c r="F45" s="185">
        <v>0</v>
      </c>
    </row>
    <row r="46" spans="1:6">
      <c r="A46" s="117" t="s">
        <v>2385</v>
      </c>
      <c r="B46" s="200">
        <v>243121963.90000001</v>
      </c>
      <c r="C46" s="200">
        <v>0</v>
      </c>
      <c r="D46" s="200">
        <v>243121963.90000001</v>
      </c>
      <c r="E46" s="200">
        <v>0</v>
      </c>
      <c r="F46" s="200">
        <v>0</v>
      </c>
    </row>
    <row r="47" spans="1:6">
      <c r="A47" s="117" t="s">
        <v>2386</v>
      </c>
      <c r="B47" s="200">
        <v>84947416.199999988</v>
      </c>
      <c r="C47" s="200">
        <v>83734502.199999988</v>
      </c>
      <c r="D47" s="200">
        <v>1212914</v>
      </c>
      <c r="E47" s="200">
        <v>0</v>
      </c>
      <c r="F47" s="200">
        <v>0</v>
      </c>
    </row>
    <row r="48" spans="1:6">
      <c r="A48" s="117" t="s">
        <v>2387</v>
      </c>
      <c r="B48" s="200">
        <v>1452499883.5</v>
      </c>
      <c r="C48" s="200">
        <v>1452499883.5</v>
      </c>
      <c r="D48" s="200">
        <v>0</v>
      </c>
      <c r="E48" s="200">
        <v>0</v>
      </c>
      <c r="F48" s="200">
        <v>0</v>
      </c>
    </row>
    <row r="49" spans="1:6">
      <c r="A49" s="117" t="s">
        <v>2388</v>
      </c>
      <c r="B49" s="200">
        <v>108128960.3</v>
      </c>
      <c r="C49" s="200">
        <v>101334315.3</v>
      </c>
      <c r="D49" s="200">
        <v>6794645</v>
      </c>
      <c r="E49" s="200">
        <v>0</v>
      </c>
      <c r="F49" s="200">
        <v>0</v>
      </c>
    </row>
    <row r="50" spans="1:6">
      <c r="A50" s="117" t="s">
        <v>2389</v>
      </c>
      <c r="B50" s="200">
        <v>519000</v>
      </c>
      <c r="C50" s="200">
        <v>519000</v>
      </c>
      <c r="D50" s="200">
        <v>0</v>
      </c>
      <c r="E50" s="200">
        <v>0</v>
      </c>
      <c r="F50" s="200">
        <v>0</v>
      </c>
    </row>
    <row r="51" spans="1:6">
      <c r="A51" s="117" t="s">
        <v>2390</v>
      </c>
      <c r="B51" s="200">
        <v>15866091.699999999</v>
      </c>
      <c r="C51" s="200">
        <v>15866091.699999999</v>
      </c>
      <c r="D51" s="200">
        <v>0</v>
      </c>
      <c r="E51" s="200">
        <v>0</v>
      </c>
      <c r="F51" s="200">
        <v>0</v>
      </c>
    </row>
    <row r="52" spans="1:6">
      <c r="A52" s="117" t="s">
        <v>2391</v>
      </c>
      <c r="B52" s="200">
        <v>2132219.1</v>
      </c>
      <c r="C52" s="200">
        <v>2132219.1</v>
      </c>
      <c r="D52" s="200">
        <v>0</v>
      </c>
      <c r="E52" s="200">
        <v>0</v>
      </c>
      <c r="F52" s="200">
        <v>0</v>
      </c>
    </row>
    <row r="53" spans="1:6">
      <c r="A53" s="117" t="s">
        <v>2392</v>
      </c>
      <c r="B53" s="200">
        <v>71690810</v>
      </c>
      <c r="C53" s="200">
        <v>71690810</v>
      </c>
      <c r="D53" s="200">
        <v>0</v>
      </c>
      <c r="E53" s="200">
        <v>0</v>
      </c>
      <c r="F53" s="200">
        <v>0</v>
      </c>
    </row>
    <row r="54" spans="1:6">
      <c r="A54" s="117" t="s">
        <v>2393</v>
      </c>
      <c r="B54" s="200">
        <v>51607500</v>
      </c>
      <c r="C54" s="200">
        <v>51607500</v>
      </c>
      <c r="D54" s="200">
        <v>0</v>
      </c>
      <c r="E54" s="200">
        <v>0</v>
      </c>
      <c r="F54" s="200">
        <v>0</v>
      </c>
    </row>
    <row r="55" spans="1:6">
      <c r="A55" s="215" t="s">
        <v>2394</v>
      </c>
      <c r="B55" s="185">
        <v>3984780183</v>
      </c>
      <c r="C55" s="185">
        <v>762187451.39999998</v>
      </c>
      <c r="D55" s="185">
        <v>1805222797.3</v>
      </c>
      <c r="E55" s="185">
        <v>0</v>
      </c>
      <c r="F55" s="185">
        <v>1417369934.3</v>
      </c>
    </row>
    <row r="56" spans="1:6">
      <c r="A56" s="117" t="s">
        <v>2395</v>
      </c>
      <c r="B56" s="200">
        <v>273670082.80000001</v>
      </c>
      <c r="C56" s="200">
        <v>273670082.80000001</v>
      </c>
      <c r="D56" s="200">
        <v>0</v>
      </c>
      <c r="E56" s="200">
        <v>0</v>
      </c>
      <c r="F56" s="200">
        <v>0</v>
      </c>
    </row>
    <row r="57" spans="1:6">
      <c r="A57" s="117" t="s">
        <v>2396</v>
      </c>
      <c r="B57" s="200">
        <v>416377597.09999996</v>
      </c>
      <c r="C57" s="200">
        <v>416377597.09999996</v>
      </c>
      <c r="D57" s="200">
        <v>0</v>
      </c>
      <c r="E57" s="200">
        <v>0</v>
      </c>
      <c r="F57" s="200">
        <v>0</v>
      </c>
    </row>
    <row r="58" spans="1:6">
      <c r="A58" s="117" t="s">
        <v>2397</v>
      </c>
      <c r="B58" s="200">
        <v>1803022797.3</v>
      </c>
      <c r="C58" s="200">
        <v>0</v>
      </c>
      <c r="D58" s="200">
        <v>1803022797.3</v>
      </c>
      <c r="E58" s="200">
        <v>0</v>
      </c>
      <c r="F58" s="200">
        <v>0</v>
      </c>
    </row>
    <row r="59" spans="1:6">
      <c r="A59" s="117" t="s">
        <v>2398</v>
      </c>
      <c r="B59" s="200">
        <v>9572511.5</v>
      </c>
      <c r="C59" s="200">
        <v>9572511.5</v>
      </c>
      <c r="D59" s="200">
        <v>0</v>
      </c>
      <c r="E59" s="200">
        <v>0</v>
      </c>
      <c r="F59" s="200">
        <v>0</v>
      </c>
    </row>
    <row r="60" spans="1:6">
      <c r="A60" s="117" t="s">
        <v>2399</v>
      </c>
      <c r="B60" s="200">
        <v>23602080.100000001</v>
      </c>
      <c r="C60" s="200">
        <v>21402080.100000001</v>
      </c>
      <c r="D60" s="200">
        <v>2200000</v>
      </c>
      <c r="E60" s="200">
        <v>0</v>
      </c>
      <c r="F60" s="200">
        <v>0</v>
      </c>
    </row>
    <row r="61" spans="1:6">
      <c r="A61" s="117" t="s">
        <v>2400</v>
      </c>
      <c r="B61" s="200">
        <v>41165179.899999999</v>
      </c>
      <c r="C61" s="200">
        <v>41165179.899999999</v>
      </c>
      <c r="D61" s="200">
        <v>0</v>
      </c>
      <c r="E61" s="200">
        <v>0</v>
      </c>
      <c r="F61" s="200">
        <v>0</v>
      </c>
    </row>
    <row r="62" spans="1:6">
      <c r="A62" s="117" t="s">
        <v>2401</v>
      </c>
      <c r="B62" s="200">
        <v>1316716583.5</v>
      </c>
      <c r="C62" s="200">
        <v>0</v>
      </c>
      <c r="D62" s="200">
        <v>0</v>
      </c>
      <c r="E62" s="200">
        <v>0</v>
      </c>
      <c r="F62" s="200">
        <v>1316716583.5</v>
      </c>
    </row>
    <row r="63" spans="1:6">
      <c r="A63" s="117" t="s">
        <v>2402</v>
      </c>
      <c r="B63" s="200">
        <v>100653350.8</v>
      </c>
      <c r="C63" s="200">
        <v>0</v>
      </c>
      <c r="D63" s="200">
        <v>0</v>
      </c>
      <c r="E63" s="200">
        <v>0</v>
      </c>
      <c r="F63" s="200">
        <v>100653350.8</v>
      </c>
    </row>
    <row r="64" spans="1:6">
      <c r="A64" s="215" t="s">
        <v>2403</v>
      </c>
      <c r="B64" s="185">
        <v>5926098813.2000008</v>
      </c>
      <c r="C64" s="185">
        <v>44529645.600000001</v>
      </c>
      <c r="D64" s="185">
        <v>0</v>
      </c>
      <c r="E64" s="185">
        <v>5881369167.6000004</v>
      </c>
      <c r="F64" s="185">
        <v>200000</v>
      </c>
    </row>
    <row r="65" spans="1:6">
      <c r="A65" s="117" t="s">
        <v>2404</v>
      </c>
      <c r="B65" s="200">
        <v>4337035763.3000002</v>
      </c>
      <c r="C65" s="200">
        <v>0</v>
      </c>
      <c r="D65" s="200">
        <v>0</v>
      </c>
      <c r="E65" s="200">
        <v>4337035763.3000002</v>
      </c>
      <c r="F65" s="200">
        <v>0</v>
      </c>
    </row>
    <row r="66" spans="1:6">
      <c r="A66" s="117" t="s">
        <v>2405</v>
      </c>
      <c r="B66" s="200">
        <v>470625042.80000001</v>
      </c>
      <c r="C66" s="200">
        <v>0</v>
      </c>
      <c r="D66" s="200">
        <v>0</v>
      </c>
      <c r="E66" s="200">
        <v>470625042.80000001</v>
      </c>
      <c r="F66" s="200">
        <v>0</v>
      </c>
    </row>
    <row r="67" spans="1:6">
      <c r="A67" s="117" t="s">
        <v>2406</v>
      </c>
      <c r="B67" s="200">
        <v>159842766.40000001</v>
      </c>
      <c r="C67" s="200">
        <v>0</v>
      </c>
      <c r="D67" s="200">
        <v>0</v>
      </c>
      <c r="E67" s="200">
        <v>159842766.40000001</v>
      </c>
      <c r="F67" s="200">
        <v>0</v>
      </c>
    </row>
    <row r="68" spans="1:6">
      <c r="A68" s="117" t="s">
        <v>2407</v>
      </c>
      <c r="B68" s="200">
        <v>404045210.80000001</v>
      </c>
      <c r="C68" s="200">
        <v>0</v>
      </c>
      <c r="D68" s="200">
        <v>0</v>
      </c>
      <c r="E68" s="200">
        <v>404045210.80000001</v>
      </c>
      <c r="F68" s="200">
        <v>0</v>
      </c>
    </row>
    <row r="69" spans="1:6">
      <c r="A69" s="117" t="s">
        <v>2408</v>
      </c>
      <c r="B69" s="200">
        <v>51604163.399999999</v>
      </c>
      <c r="C69" s="200">
        <v>0</v>
      </c>
      <c r="D69" s="200">
        <v>0</v>
      </c>
      <c r="E69" s="200">
        <v>51604163.399999999</v>
      </c>
      <c r="F69" s="200">
        <v>0</v>
      </c>
    </row>
    <row r="70" spans="1:6">
      <c r="A70" s="117" t="s">
        <v>2409</v>
      </c>
      <c r="B70" s="200">
        <v>32676210.300000001</v>
      </c>
      <c r="C70" s="200">
        <v>0</v>
      </c>
      <c r="D70" s="200">
        <v>0</v>
      </c>
      <c r="E70" s="200">
        <v>32676210.300000001</v>
      </c>
      <c r="F70" s="200">
        <v>0</v>
      </c>
    </row>
    <row r="71" spans="1:6">
      <c r="A71" s="117" t="s">
        <v>2410</v>
      </c>
      <c r="B71" s="200">
        <v>197347564.09999999</v>
      </c>
      <c r="C71" s="200">
        <v>0</v>
      </c>
      <c r="D71" s="200">
        <v>0</v>
      </c>
      <c r="E71" s="200">
        <v>197347564.09999999</v>
      </c>
      <c r="F71" s="200">
        <v>0</v>
      </c>
    </row>
    <row r="72" spans="1:6">
      <c r="A72" s="117" t="s">
        <v>2411</v>
      </c>
      <c r="B72" s="200">
        <v>59290877.5</v>
      </c>
      <c r="C72" s="200">
        <v>0</v>
      </c>
      <c r="D72" s="200">
        <v>0</v>
      </c>
      <c r="E72" s="200">
        <v>59290877.5</v>
      </c>
      <c r="F72" s="200">
        <v>0</v>
      </c>
    </row>
    <row r="73" spans="1:6">
      <c r="A73" s="117" t="s">
        <v>2412</v>
      </c>
      <c r="B73" s="200">
        <v>162204077.69999999</v>
      </c>
      <c r="C73" s="200">
        <v>0</v>
      </c>
      <c r="D73" s="200">
        <v>0</v>
      </c>
      <c r="E73" s="200">
        <v>162204077.69999999</v>
      </c>
      <c r="F73" s="200">
        <v>0</v>
      </c>
    </row>
    <row r="74" spans="1:6">
      <c r="A74" s="117" t="s">
        <v>2413</v>
      </c>
      <c r="B74" s="200">
        <v>200000</v>
      </c>
      <c r="C74" s="200">
        <v>0</v>
      </c>
      <c r="D74" s="200">
        <v>0</v>
      </c>
      <c r="E74" s="200">
        <v>0</v>
      </c>
      <c r="F74" s="200">
        <v>200000</v>
      </c>
    </row>
    <row r="75" spans="1:6">
      <c r="A75" s="117" t="s">
        <v>2414</v>
      </c>
      <c r="B75" s="200">
        <v>37258095.600000001</v>
      </c>
      <c r="C75" s="200">
        <v>37258095.600000001</v>
      </c>
      <c r="D75" s="200">
        <v>0</v>
      </c>
      <c r="E75" s="200">
        <v>0</v>
      </c>
      <c r="F75" s="200">
        <v>0</v>
      </c>
    </row>
    <row r="76" spans="1:6">
      <c r="A76" s="117" t="s">
        <v>2415</v>
      </c>
      <c r="B76" s="200">
        <v>3394914.5</v>
      </c>
      <c r="C76" s="200">
        <v>0</v>
      </c>
      <c r="D76" s="200">
        <v>0</v>
      </c>
      <c r="E76" s="200">
        <v>3394914.5</v>
      </c>
      <c r="F76" s="200">
        <v>0</v>
      </c>
    </row>
    <row r="77" spans="1:6">
      <c r="A77" s="117" t="s">
        <v>2416</v>
      </c>
      <c r="B77" s="200">
        <v>3302576.8</v>
      </c>
      <c r="C77" s="200">
        <v>0</v>
      </c>
      <c r="D77" s="200">
        <v>0</v>
      </c>
      <c r="E77" s="200">
        <v>3302576.8</v>
      </c>
      <c r="F77" s="200">
        <v>0</v>
      </c>
    </row>
    <row r="78" spans="1:6">
      <c r="A78" s="117" t="s">
        <v>2417</v>
      </c>
      <c r="B78" s="200">
        <v>7271550</v>
      </c>
      <c r="C78" s="200">
        <v>7271550</v>
      </c>
      <c r="D78" s="200">
        <v>0</v>
      </c>
      <c r="E78" s="200">
        <v>0</v>
      </c>
      <c r="F78" s="200">
        <v>0</v>
      </c>
    </row>
    <row r="79" spans="1:6">
      <c r="A79" s="215" t="s">
        <v>2418</v>
      </c>
      <c r="B79" s="185">
        <v>2548291402.5999994</v>
      </c>
      <c r="C79" s="185">
        <v>2535187072.5</v>
      </c>
      <c r="D79" s="185">
        <v>12996829.899999999</v>
      </c>
      <c r="E79" s="185">
        <v>0</v>
      </c>
      <c r="F79" s="185">
        <v>107500.2</v>
      </c>
    </row>
    <row r="80" spans="1:6">
      <c r="A80" s="117" t="s">
        <v>2419</v>
      </c>
      <c r="B80" s="200">
        <v>293559505</v>
      </c>
      <c r="C80" s="200">
        <v>293559505</v>
      </c>
      <c r="D80" s="200">
        <v>0</v>
      </c>
      <c r="E80" s="200">
        <v>0</v>
      </c>
      <c r="F80" s="200">
        <v>0</v>
      </c>
    </row>
    <row r="81" spans="1:6">
      <c r="A81" s="117" t="s">
        <v>2420</v>
      </c>
      <c r="B81" s="200">
        <v>9807356.0999999996</v>
      </c>
      <c r="C81" s="200">
        <v>9807356.0999999996</v>
      </c>
      <c r="D81" s="200">
        <v>0</v>
      </c>
      <c r="E81" s="200">
        <v>0</v>
      </c>
      <c r="F81" s="200">
        <v>0</v>
      </c>
    </row>
    <row r="82" spans="1:6">
      <c r="A82" s="117" t="s">
        <v>2421</v>
      </c>
      <c r="B82" s="200">
        <v>27000</v>
      </c>
      <c r="C82" s="200">
        <v>27000</v>
      </c>
      <c r="D82" s="200">
        <v>0</v>
      </c>
      <c r="E82" s="200">
        <v>0</v>
      </c>
      <c r="F82" s="200">
        <v>0</v>
      </c>
    </row>
    <row r="83" spans="1:6">
      <c r="A83" s="117" t="s">
        <v>2422</v>
      </c>
      <c r="B83" s="200">
        <v>7685494.0999999996</v>
      </c>
      <c r="C83" s="200">
        <v>7685494.0999999996</v>
      </c>
      <c r="D83" s="200">
        <v>0</v>
      </c>
      <c r="E83" s="200">
        <v>0</v>
      </c>
      <c r="F83" s="200">
        <v>0</v>
      </c>
    </row>
    <row r="84" spans="1:6">
      <c r="A84" s="117" t="s">
        <v>2423</v>
      </c>
      <c r="B84" s="200">
        <v>68325680</v>
      </c>
      <c r="C84" s="200">
        <v>68325680</v>
      </c>
      <c r="D84" s="200">
        <v>0</v>
      </c>
      <c r="E84" s="200">
        <v>0</v>
      </c>
      <c r="F84" s="200">
        <v>0</v>
      </c>
    </row>
    <row r="85" spans="1:6">
      <c r="A85" s="117" t="s">
        <v>2424</v>
      </c>
      <c r="B85" s="200">
        <v>1568536173.5</v>
      </c>
      <c r="C85" s="200">
        <v>1568536173.5</v>
      </c>
      <c r="D85" s="200">
        <v>0</v>
      </c>
      <c r="E85" s="200">
        <v>0</v>
      </c>
      <c r="F85" s="200">
        <v>0</v>
      </c>
    </row>
    <row r="86" spans="1:6">
      <c r="A86" s="117" t="s">
        <v>2425</v>
      </c>
      <c r="B86" s="200">
        <v>273879870</v>
      </c>
      <c r="C86" s="200">
        <v>273879870</v>
      </c>
      <c r="D86" s="200">
        <v>0</v>
      </c>
      <c r="E86" s="200">
        <v>0</v>
      </c>
      <c r="F86" s="200">
        <v>0</v>
      </c>
    </row>
    <row r="87" spans="1:6">
      <c r="A87" s="117" t="s">
        <v>2426</v>
      </c>
      <c r="B87" s="200">
        <v>5735526.5999999996</v>
      </c>
      <c r="C87" s="200">
        <v>0</v>
      </c>
      <c r="D87" s="200">
        <v>5735526.5999999996</v>
      </c>
      <c r="E87" s="200">
        <v>0</v>
      </c>
      <c r="F87" s="200">
        <v>0</v>
      </c>
    </row>
    <row r="88" spans="1:6">
      <c r="A88" s="117" t="s">
        <v>2427</v>
      </c>
      <c r="B88" s="200">
        <v>100765357.7</v>
      </c>
      <c r="C88" s="200">
        <v>98127740</v>
      </c>
      <c r="D88" s="200">
        <v>2637617.7000000002</v>
      </c>
      <c r="E88" s="200">
        <v>0</v>
      </c>
      <c r="F88" s="200">
        <v>0</v>
      </c>
    </row>
    <row r="89" spans="1:6">
      <c r="A89" s="117" t="s">
        <v>2428</v>
      </c>
      <c r="B89" s="200">
        <v>4360062.8</v>
      </c>
      <c r="C89" s="200">
        <v>1707642.3</v>
      </c>
      <c r="D89" s="200">
        <v>2652420.4999999995</v>
      </c>
      <c r="E89" s="200">
        <v>0</v>
      </c>
      <c r="F89" s="200">
        <v>0</v>
      </c>
    </row>
    <row r="90" spans="1:6">
      <c r="A90" s="117" t="s">
        <v>2429</v>
      </c>
      <c r="B90" s="200">
        <v>18973039.800000001</v>
      </c>
      <c r="C90" s="200">
        <v>18973039.800000001</v>
      </c>
      <c r="D90" s="200">
        <v>0</v>
      </c>
      <c r="E90" s="200">
        <v>0</v>
      </c>
      <c r="F90" s="200">
        <v>0</v>
      </c>
    </row>
    <row r="91" spans="1:6">
      <c r="A91" s="117" t="s">
        <v>2430</v>
      </c>
      <c r="B91" s="200">
        <v>13348031.699999999</v>
      </c>
      <c r="C91" s="200">
        <v>13348031.699999999</v>
      </c>
      <c r="D91" s="200">
        <v>0</v>
      </c>
      <c r="E91" s="200">
        <v>0</v>
      </c>
      <c r="F91" s="200">
        <v>0</v>
      </c>
    </row>
    <row r="92" spans="1:6">
      <c r="A92" s="117" t="s">
        <v>2431</v>
      </c>
      <c r="B92" s="200">
        <v>33600000</v>
      </c>
      <c r="C92" s="200">
        <v>33600000</v>
      </c>
      <c r="D92" s="200">
        <v>0</v>
      </c>
      <c r="E92" s="200">
        <v>0</v>
      </c>
      <c r="F92" s="200">
        <v>0</v>
      </c>
    </row>
    <row r="93" spans="1:6">
      <c r="A93" s="117" t="s">
        <v>2432</v>
      </c>
      <c r="B93" s="200">
        <v>1971265.1</v>
      </c>
      <c r="C93" s="200">
        <v>0</v>
      </c>
      <c r="D93" s="200">
        <v>1971265.1</v>
      </c>
      <c r="E93" s="200">
        <v>0</v>
      </c>
      <c r="F93" s="200">
        <v>0</v>
      </c>
    </row>
    <row r="94" spans="1:6">
      <c r="A94" s="117" t="s">
        <v>2433</v>
      </c>
      <c r="B94" s="200">
        <v>30700000</v>
      </c>
      <c r="C94" s="200">
        <v>30700000</v>
      </c>
      <c r="D94" s="200">
        <v>0</v>
      </c>
      <c r="E94" s="200">
        <v>0</v>
      </c>
      <c r="F94" s="200">
        <v>0</v>
      </c>
    </row>
    <row r="95" spans="1:6">
      <c r="A95" s="117" t="s">
        <v>2434</v>
      </c>
      <c r="B95" s="200">
        <v>108099452.2</v>
      </c>
      <c r="C95" s="200">
        <v>108099452.2</v>
      </c>
      <c r="D95" s="200">
        <v>0</v>
      </c>
      <c r="E95" s="200">
        <v>0</v>
      </c>
      <c r="F95" s="200">
        <v>0</v>
      </c>
    </row>
    <row r="96" spans="1:6">
      <c r="A96" s="117" t="s">
        <v>2435</v>
      </c>
      <c r="B96" s="200">
        <v>7815900</v>
      </c>
      <c r="C96" s="200">
        <v>7815900</v>
      </c>
      <c r="D96" s="200">
        <v>0</v>
      </c>
      <c r="E96" s="200">
        <v>0</v>
      </c>
      <c r="F96" s="200">
        <v>0</v>
      </c>
    </row>
    <row r="97" spans="1:6">
      <c r="A97" s="117" t="s">
        <v>2436</v>
      </c>
      <c r="B97" s="200">
        <v>1101688</v>
      </c>
      <c r="C97" s="200">
        <v>994187.8</v>
      </c>
      <c r="D97" s="200">
        <v>0</v>
      </c>
      <c r="E97" s="200">
        <v>0</v>
      </c>
      <c r="F97" s="200">
        <v>107500.2</v>
      </c>
    </row>
    <row r="98" spans="1:6">
      <c r="A98" s="215" t="s">
        <v>2437</v>
      </c>
      <c r="B98" s="185">
        <v>789558747.69999993</v>
      </c>
      <c r="C98" s="185">
        <v>762482307.4000001</v>
      </c>
      <c r="D98" s="185">
        <v>26428065.899999999</v>
      </c>
      <c r="E98" s="185">
        <v>0</v>
      </c>
      <c r="F98" s="185">
        <v>648374.4</v>
      </c>
    </row>
    <row r="99" spans="1:6">
      <c r="A99" s="117" t="s">
        <v>2438</v>
      </c>
      <c r="B99" s="200">
        <v>286190.90000000037</v>
      </c>
      <c r="C99" s="200">
        <v>286190.90000000037</v>
      </c>
      <c r="D99" s="200">
        <v>0</v>
      </c>
      <c r="E99" s="200">
        <v>0</v>
      </c>
      <c r="F99" s="200">
        <v>0</v>
      </c>
    </row>
    <row r="100" spans="1:6">
      <c r="A100" s="117" t="s">
        <v>2439</v>
      </c>
      <c r="B100" s="200">
        <v>417285869.19999999</v>
      </c>
      <c r="C100" s="200">
        <v>401274147.30000001</v>
      </c>
      <c r="D100" s="200">
        <v>15363347.5</v>
      </c>
      <c r="E100" s="200">
        <v>0</v>
      </c>
      <c r="F100" s="200">
        <v>648374.4</v>
      </c>
    </row>
    <row r="101" spans="1:6">
      <c r="A101" s="117" t="s">
        <v>2440</v>
      </c>
      <c r="B101" s="200">
        <v>4884947</v>
      </c>
      <c r="C101" s="200">
        <v>4884947</v>
      </c>
      <c r="D101" s="200">
        <v>0</v>
      </c>
      <c r="E101" s="200">
        <v>0</v>
      </c>
      <c r="F101" s="200">
        <v>0</v>
      </c>
    </row>
    <row r="102" spans="1:6">
      <c r="A102" s="117" t="s">
        <v>2441</v>
      </c>
      <c r="B102" s="200">
        <v>15800.000000000004</v>
      </c>
      <c r="C102" s="200">
        <v>15800.000000000004</v>
      </c>
      <c r="D102" s="200">
        <v>0</v>
      </c>
      <c r="E102" s="200">
        <v>0</v>
      </c>
      <c r="F102" s="200">
        <v>0</v>
      </c>
    </row>
    <row r="103" spans="1:6">
      <c r="A103" s="117" t="s">
        <v>2442</v>
      </c>
      <c r="B103" s="200">
        <v>144430.09999999998</v>
      </c>
      <c r="C103" s="200">
        <v>144430.09999999998</v>
      </c>
      <c r="D103" s="200">
        <v>0</v>
      </c>
      <c r="E103" s="200">
        <v>0</v>
      </c>
      <c r="F103" s="200">
        <v>0</v>
      </c>
    </row>
    <row r="104" spans="1:6">
      <c r="A104" s="117" t="s">
        <v>2443</v>
      </c>
      <c r="B104" s="200">
        <v>162180</v>
      </c>
      <c r="C104" s="200">
        <v>162180</v>
      </c>
      <c r="D104" s="200">
        <v>0</v>
      </c>
      <c r="E104" s="200">
        <v>0</v>
      </c>
      <c r="F104" s="200">
        <v>0</v>
      </c>
    </row>
    <row r="105" spans="1:6">
      <c r="A105" s="117" t="s">
        <v>2444</v>
      </c>
      <c r="B105" s="200">
        <v>1150754.8</v>
      </c>
      <c r="C105" s="200">
        <v>1150754.8</v>
      </c>
      <c r="D105" s="200">
        <v>0</v>
      </c>
      <c r="E105" s="200">
        <v>0</v>
      </c>
      <c r="F105" s="200">
        <v>0</v>
      </c>
    </row>
    <row r="106" spans="1:6">
      <c r="A106" s="117" t="s">
        <v>2445</v>
      </c>
      <c r="B106" s="200">
        <v>322000</v>
      </c>
      <c r="C106" s="200">
        <v>322000</v>
      </c>
      <c r="D106" s="200">
        <v>0</v>
      </c>
      <c r="E106" s="200">
        <v>0</v>
      </c>
      <c r="F106" s="200">
        <v>0</v>
      </c>
    </row>
    <row r="107" spans="1:6">
      <c r="A107" s="117" t="s">
        <v>2446</v>
      </c>
      <c r="B107" s="200">
        <v>157311.80000000005</v>
      </c>
      <c r="C107" s="200">
        <v>157311.80000000005</v>
      </c>
      <c r="D107" s="200">
        <v>0</v>
      </c>
      <c r="E107" s="200">
        <v>0</v>
      </c>
      <c r="F107" s="200">
        <v>0</v>
      </c>
    </row>
    <row r="108" spans="1:6">
      <c r="A108" s="117" t="s">
        <v>2447</v>
      </c>
      <c r="B108" s="200">
        <v>353036658.5</v>
      </c>
      <c r="C108" s="200">
        <v>353036658.5</v>
      </c>
      <c r="D108" s="200">
        <v>0</v>
      </c>
      <c r="E108" s="200">
        <v>0</v>
      </c>
      <c r="F108" s="200">
        <v>0</v>
      </c>
    </row>
    <row r="109" spans="1:6">
      <c r="A109" s="117" t="s">
        <v>2448</v>
      </c>
      <c r="B109" s="200">
        <v>590000</v>
      </c>
      <c r="C109" s="200">
        <v>590000</v>
      </c>
      <c r="D109" s="200">
        <v>0</v>
      </c>
      <c r="E109" s="200">
        <v>0</v>
      </c>
      <c r="F109" s="200">
        <v>0</v>
      </c>
    </row>
    <row r="110" spans="1:6">
      <c r="A110" s="117" t="s">
        <v>2449</v>
      </c>
      <c r="B110" s="200">
        <v>11064718.4</v>
      </c>
      <c r="C110" s="200">
        <v>0</v>
      </c>
      <c r="D110" s="200">
        <v>11064718.4</v>
      </c>
      <c r="E110" s="200">
        <v>0</v>
      </c>
      <c r="F110" s="200">
        <v>0</v>
      </c>
    </row>
    <row r="111" spans="1:6">
      <c r="A111" s="117" t="s">
        <v>2450</v>
      </c>
      <c r="B111" s="200">
        <v>146575.4</v>
      </c>
      <c r="C111" s="200">
        <v>146575.4</v>
      </c>
      <c r="D111" s="200">
        <v>0</v>
      </c>
      <c r="E111" s="200">
        <v>0</v>
      </c>
      <c r="F111" s="200">
        <v>0</v>
      </c>
    </row>
    <row r="112" spans="1:6">
      <c r="A112" s="117" t="s">
        <v>2451</v>
      </c>
      <c r="B112" s="200">
        <v>311311.59999999998</v>
      </c>
      <c r="C112" s="200">
        <v>311311.59999999998</v>
      </c>
      <c r="D112" s="200">
        <v>0</v>
      </c>
      <c r="E112" s="200">
        <v>0</v>
      </c>
      <c r="F112" s="200">
        <v>0</v>
      </c>
    </row>
    <row r="113" spans="1:6">
      <c r="A113" s="215" t="s">
        <v>2452</v>
      </c>
      <c r="B113" s="185">
        <v>4663055669.6000004</v>
      </c>
      <c r="C113" s="185">
        <v>3120632753.4000001</v>
      </c>
      <c r="D113" s="185">
        <v>1542422916.1999998</v>
      </c>
      <c r="E113" s="185">
        <v>0</v>
      </c>
      <c r="F113" s="185">
        <v>0</v>
      </c>
    </row>
    <row r="114" spans="1:6">
      <c r="A114" s="117" t="s">
        <v>2453</v>
      </c>
      <c r="B114" s="200">
        <v>110585630.8</v>
      </c>
      <c r="C114" s="200">
        <v>0</v>
      </c>
      <c r="D114" s="200">
        <v>110585630.8</v>
      </c>
      <c r="E114" s="200">
        <v>0</v>
      </c>
      <c r="F114" s="200">
        <v>0</v>
      </c>
    </row>
    <row r="115" spans="1:6">
      <c r="A115" s="117" t="s">
        <v>2454</v>
      </c>
      <c r="B115" s="200">
        <v>20000000</v>
      </c>
      <c r="C115" s="200">
        <v>20000000</v>
      </c>
      <c r="D115" s="200">
        <v>0</v>
      </c>
      <c r="E115" s="200">
        <v>0</v>
      </c>
      <c r="F115" s="200">
        <v>0</v>
      </c>
    </row>
    <row r="116" spans="1:6">
      <c r="A116" s="117" t="s">
        <v>2455</v>
      </c>
      <c r="B116" s="200">
        <v>4425337938.8000002</v>
      </c>
      <c r="C116" s="200">
        <v>2993500653.4000001</v>
      </c>
      <c r="D116" s="200">
        <v>1431837285.3999999</v>
      </c>
      <c r="E116" s="200">
        <v>0</v>
      </c>
      <c r="F116" s="200">
        <v>0</v>
      </c>
    </row>
    <row r="117" spans="1:6">
      <c r="A117" s="117" t="s">
        <v>2456</v>
      </c>
      <c r="B117" s="200">
        <v>107132100</v>
      </c>
      <c r="C117" s="200">
        <v>107132100</v>
      </c>
      <c r="D117" s="200">
        <v>0</v>
      </c>
      <c r="E117" s="200">
        <v>0</v>
      </c>
      <c r="F117" s="200">
        <v>0</v>
      </c>
    </row>
    <row r="118" spans="1:6">
      <c r="A118" s="215" t="s">
        <v>2457</v>
      </c>
      <c r="B118" s="185">
        <v>188481888.80000001</v>
      </c>
      <c r="C118" s="185">
        <v>167000000</v>
      </c>
      <c r="D118" s="185">
        <v>21481888.800000001</v>
      </c>
      <c r="E118" s="185">
        <v>0</v>
      </c>
      <c r="F118" s="185">
        <v>0</v>
      </c>
    </row>
    <row r="119" spans="1:6">
      <c r="A119" s="117" t="s">
        <v>2458</v>
      </c>
      <c r="B119" s="200">
        <v>167000000</v>
      </c>
      <c r="C119" s="200">
        <v>167000000</v>
      </c>
      <c r="D119" s="200">
        <v>0</v>
      </c>
      <c r="E119" s="200">
        <v>0</v>
      </c>
      <c r="F119" s="200">
        <v>0</v>
      </c>
    </row>
    <row r="120" spans="1:6">
      <c r="A120" s="117" t="s">
        <v>2459</v>
      </c>
      <c r="B120" s="200">
        <v>21481888.800000001</v>
      </c>
      <c r="C120" s="200">
        <v>0</v>
      </c>
      <c r="D120" s="200">
        <v>21481888.800000001</v>
      </c>
      <c r="E120" s="200">
        <v>0</v>
      </c>
      <c r="F120" s="200">
        <v>0</v>
      </c>
    </row>
    <row r="121" spans="1:6">
      <c r="A121" s="215" t="s">
        <v>2460</v>
      </c>
      <c r="B121" s="185">
        <v>5000000</v>
      </c>
      <c r="C121" s="185">
        <v>5000000</v>
      </c>
      <c r="D121" s="185">
        <v>0</v>
      </c>
      <c r="E121" s="185">
        <v>0</v>
      </c>
      <c r="F121" s="185">
        <v>0</v>
      </c>
    </row>
    <row r="122" spans="1:6">
      <c r="A122" s="117" t="s">
        <v>2461</v>
      </c>
      <c r="B122" s="200">
        <v>5000000</v>
      </c>
      <c r="C122" s="200">
        <v>5000000</v>
      </c>
      <c r="D122" s="200">
        <v>0</v>
      </c>
      <c r="E122" s="200">
        <v>0</v>
      </c>
      <c r="F122" s="200">
        <v>0</v>
      </c>
    </row>
    <row r="123" spans="1:6">
      <c r="A123" s="215" t="s">
        <v>2462</v>
      </c>
      <c r="B123" s="185">
        <v>13604322.9</v>
      </c>
      <c r="C123" s="185">
        <v>12689472.9</v>
      </c>
      <c r="D123" s="185">
        <v>914850</v>
      </c>
      <c r="E123" s="185">
        <v>0</v>
      </c>
      <c r="F123" s="185">
        <v>0</v>
      </c>
    </row>
    <row r="124" spans="1:6">
      <c r="A124" s="117" t="s">
        <v>2463</v>
      </c>
      <c r="B124" s="200">
        <v>1575000</v>
      </c>
      <c r="C124" s="200">
        <v>1575000</v>
      </c>
      <c r="D124" s="200">
        <v>0</v>
      </c>
      <c r="E124" s="200">
        <v>0</v>
      </c>
      <c r="F124" s="200">
        <v>0</v>
      </c>
    </row>
    <row r="125" spans="1:6">
      <c r="A125" s="117" t="s">
        <v>2464</v>
      </c>
      <c r="B125" s="200">
        <v>2790000</v>
      </c>
      <c r="C125" s="200">
        <v>2790000</v>
      </c>
      <c r="D125" s="200">
        <v>0</v>
      </c>
      <c r="E125" s="200">
        <v>0</v>
      </c>
      <c r="F125" s="200">
        <v>0</v>
      </c>
    </row>
    <row r="126" spans="1:6">
      <c r="A126" s="117" t="s">
        <v>2465</v>
      </c>
      <c r="B126" s="200">
        <v>562500</v>
      </c>
      <c r="C126" s="200">
        <v>562500</v>
      </c>
      <c r="D126" s="200">
        <v>0</v>
      </c>
      <c r="E126" s="200">
        <v>0</v>
      </c>
      <c r="F126" s="200">
        <v>0</v>
      </c>
    </row>
    <row r="127" spans="1:6">
      <c r="A127" s="117" t="s">
        <v>2466</v>
      </c>
      <c r="B127" s="200">
        <v>5289850</v>
      </c>
      <c r="C127" s="200">
        <v>4375000</v>
      </c>
      <c r="D127" s="200">
        <v>914850</v>
      </c>
      <c r="E127" s="200">
        <v>0</v>
      </c>
      <c r="F127" s="200">
        <v>0</v>
      </c>
    </row>
    <row r="128" spans="1:6">
      <c r="A128" s="117" t="s">
        <v>2467</v>
      </c>
      <c r="B128" s="200">
        <v>2250000</v>
      </c>
      <c r="C128" s="200">
        <v>2250000</v>
      </c>
      <c r="D128" s="200">
        <v>0</v>
      </c>
      <c r="E128" s="200">
        <v>0</v>
      </c>
      <c r="F128" s="200">
        <v>0</v>
      </c>
    </row>
    <row r="129" spans="1:6">
      <c r="A129" s="117" t="s">
        <v>2468</v>
      </c>
      <c r="B129" s="200">
        <v>1136972.8999999999</v>
      </c>
      <c r="C129" s="200">
        <v>1136972.8999999999</v>
      </c>
      <c r="D129" s="200">
        <v>0</v>
      </c>
      <c r="E129" s="200">
        <v>0</v>
      </c>
      <c r="F129" s="200">
        <v>0</v>
      </c>
    </row>
    <row r="130" spans="1:6">
      <c r="A130" s="215" t="s">
        <v>2469</v>
      </c>
      <c r="B130" s="185">
        <v>2413713927.3000002</v>
      </c>
      <c r="C130" s="185">
        <v>899309917.4000001</v>
      </c>
      <c r="D130" s="185">
        <v>1659236180.8</v>
      </c>
      <c r="E130" s="185">
        <v>-67232170.900000006</v>
      </c>
      <c r="F130" s="185">
        <v>-77600000</v>
      </c>
    </row>
    <row r="131" spans="1:6">
      <c r="A131" s="117" t="s">
        <v>2470</v>
      </c>
      <c r="B131" s="200">
        <v>-398985174.80000001</v>
      </c>
      <c r="C131" s="200">
        <v>-398985174.80000001</v>
      </c>
      <c r="D131" s="200">
        <v>0</v>
      </c>
      <c r="E131" s="200">
        <v>0</v>
      </c>
      <c r="F131" s="200">
        <v>0</v>
      </c>
    </row>
    <row r="132" spans="1:6">
      <c r="A132" s="117" t="s">
        <v>2471</v>
      </c>
      <c r="B132" s="200">
        <v>-117774270.90000001</v>
      </c>
      <c r="C132" s="200">
        <v>27057900</v>
      </c>
      <c r="D132" s="200">
        <v>0</v>
      </c>
      <c r="E132" s="200">
        <v>-67232170.900000006</v>
      </c>
      <c r="F132" s="200">
        <v>-77600000</v>
      </c>
    </row>
    <row r="133" spans="1:6">
      <c r="A133" s="117" t="s">
        <v>2472</v>
      </c>
      <c r="B133" s="200">
        <v>617814501.9000001</v>
      </c>
      <c r="C133" s="200">
        <v>617814501.9000001</v>
      </c>
      <c r="D133" s="200">
        <v>0</v>
      </c>
      <c r="E133" s="200">
        <v>0</v>
      </c>
      <c r="F133" s="200">
        <v>0</v>
      </c>
    </row>
    <row r="134" spans="1:6">
      <c r="A134" s="117" t="s">
        <v>2473</v>
      </c>
      <c r="B134" s="200">
        <v>703358147.0999999</v>
      </c>
      <c r="C134" s="200">
        <v>675121966.29999995</v>
      </c>
      <c r="D134" s="200">
        <v>28236180.800000001</v>
      </c>
      <c r="E134" s="200">
        <v>0</v>
      </c>
      <c r="F134" s="200">
        <v>0</v>
      </c>
    </row>
    <row r="135" spans="1:6">
      <c r="A135" s="117" t="s">
        <v>2474</v>
      </c>
      <c r="B135" s="200">
        <v>-21699276</v>
      </c>
      <c r="C135" s="200">
        <v>-21699276</v>
      </c>
      <c r="D135" s="200">
        <v>0</v>
      </c>
      <c r="E135" s="200">
        <v>0</v>
      </c>
      <c r="F135" s="200">
        <v>0</v>
      </c>
    </row>
    <row r="136" spans="1:6">
      <c r="A136" s="117" t="s">
        <v>2475</v>
      </c>
      <c r="B136" s="200">
        <v>1631000000</v>
      </c>
      <c r="C136" s="200">
        <v>0</v>
      </c>
      <c r="D136" s="200">
        <v>1631000000</v>
      </c>
      <c r="E136" s="200">
        <v>0</v>
      </c>
      <c r="F136" s="200">
        <v>0</v>
      </c>
    </row>
    <row r="137" spans="1:6">
      <c r="A137" s="215" t="s">
        <v>2476</v>
      </c>
      <c r="B137" s="185">
        <v>120906739.09999999</v>
      </c>
      <c r="C137" s="185">
        <v>103360154.09999998</v>
      </c>
      <c r="D137" s="185">
        <v>17533341.200000003</v>
      </c>
      <c r="E137" s="185">
        <v>0</v>
      </c>
      <c r="F137" s="185">
        <v>13243.800000000001</v>
      </c>
    </row>
    <row r="138" spans="1:6">
      <c r="A138" s="117" t="s">
        <v>2477</v>
      </c>
      <c r="B138" s="200">
        <v>220910</v>
      </c>
      <c r="C138" s="200">
        <v>220910</v>
      </c>
      <c r="D138" s="200">
        <v>0</v>
      </c>
      <c r="E138" s="200">
        <v>0</v>
      </c>
      <c r="F138" s="200">
        <v>0</v>
      </c>
    </row>
    <row r="139" spans="1:6">
      <c r="A139" s="117" t="s">
        <v>2478</v>
      </c>
      <c r="B139" s="200">
        <v>7112399.5999999996</v>
      </c>
      <c r="C139" s="200">
        <v>7112399.5999999996</v>
      </c>
      <c r="D139" s="200">
        <v>0</v>
      </c>
      <c r="E139" s="200">
        <v>0</v>
      </c>
      <c r="F139" s="200">
        <v>0</v>
      </c>
    </row>
    <row r="140" spans="1:6">
      <c r="A140" s="117" t="s">
        <v>2479</v>
      </c>
      <c r="B140" s="200">
        <v>2223381.7999999998</v>
      </c>
      <c r="C140" s="200">
        <v>2223381.7999999998</v>
      </c>
      <c r="D140" s="200">
        <v>0</v>
      </c>
      <c r="E140" s="200">
        <v>0</v>
      </c>
      <c r="F140" s="200">
        <v>0</v>
      </c>
    </row>
    <row r="141" spans="1:6">
      <c r="A141" s="117" t="s">
        <v>2480</v>
      </c>
      <c r="B141" s="200">
        <v>3165100</v>
      </c>
      <c r="C141" s="200">
        <v>3165100</v>
      </c>
      <c r="D141" s="200">
        <v>0</v>
      </c>
      <c r="E141" s="200">
        <v>0</v>
      </c>
      <c r="F141" s="200">
        <v>0</v>
      </c>
    </row>
    <row r="142" spans="1:6">
      <c r="A142" s="117" t="s">
        <v>2481</v>
      </c>
      <c r="B142" s="200">
        <v>7375.9999999999982</v>
      </c>
      <c r="C142" s="200">
        <v>7375.9999999999982</v>
      </c>
      <c r="D142" s="200">
        <v>0</v>
      </c>
      <c r="E142" s="200">
        <v>0</v>
      </c>
      <c r="F142" s="200">
        <v>0</v>
      </c>
    </row>
    <row r="143" spans="1:6">
      <c r="A143" s="117" t="s">
        <v>2482</v>
      </c>
      <c r="B143" s="200">
        <v>2.1827872842550278E-11</v>
      </c>
      <c r="C143" s="200">
        <v>2.1827872842550278E-11</v>
      </c>
      <c r="D143" s="200">
        <v>0</v>
      </c>
      <c r="E143" s="200">
        <v>0</v>
      </c>
      <c r="F143" s="200">
        <v>0</v>
      </c>
    </row>
    <row r="144" spans="1:6">
      <c r="A144" s="117" t="s">
        <v>2483</v>
      </c>
      <c r="B144" s="200">
        <v>15822.599999999999</v>
      </c>
      <c r="C144" s="200">
        <v>15822.599999999999</v>
      </c>
      <c r="D144" s="200">
        <v>0</v>
      </c>
      <c r="E144" s="200">
        <v>0</v>
      </c>
      <c r="F144" s="200">
        <v>0</v>
      </c>
    </row>
    <row r="145" spans="1:6">
      <c r="A145" s="117" t="s">
        <v>2484</v>
      </c>
      <c r="B145" s="200">
        <v>580698.70000000007</v>
      </c>
      <c r="C145" s="200">
        <v>580698.70000000007</v>
      </c>
      <c r="D145" s="200">
        <v>0</v>
      </c>
      <c r="E145" s="200">
        <v>0</v>
      </c>
      <c r="F145" s="200">
        <v>0</v>
      </c>
    </row>
    <row r="146" spans="1:6">
      <c r="A146" s="117" t="s">
        <v>2485</v>
      </c>
      <c r="B146" s="200">
        <v>15776956.200000001</v>
      </c>
      <c r="C146" s="200">
        <v>7659864</v>
      </c>
      <c r="D146" s="200">
        <v>8117092.2000000011</v>
      </c>
      <c r="E146" s="200">
        <v>0</v>
      </c>
      <c r="F146" s="200">
        <v>0</v>
      </c>
    </row>
    <row r="147" spans="1:6">
      <c r="A147" s="117" t="s">
        <v>2486</v>
      </c>
      <c r="B147" s="200">
        <v>3907482.9999999995</v>
      </c>
      <c r="C147" s="200">
        <v>3907482.9999999995</v>
      </c>
      <c r="D147" s="200">
        <v>0</v>
      </c>
      <c r="E147" s="200">
        <v>0</v>
      </c>
      <c r="F147" s="200">
        <v>0</v>
      </c>
    </row>
    <row r="148" spans="1:6">
      <c r="A148" s="117" t="s">
        <v>2487</v>
      </c>
      <c r="B148" s="200">
        <v>15904569.199999999</v>
      </c>
      <c r="C148" s="200">
        <v>15904569.199999999</v>
      </c>
      <c r="D148" s="200">
        <v>0</v>
      </c>
      <c r="E148" s="200">
        <v>0</v>
      </c>
      <c r="F148" s="200">
        <v>0</v>
      </c>
    </row>
    <row r="149" spans="1:6">
      <c r="A149" s="117" t="s">
        <v>2488</v>
      </c>
      <c r="B149" s="200">
        <v>12715190</v>
      </c>
      <c r="C149" s="200">
        <v>12715190</v>
      </c>
      <c r="D149" s="200">
        <v>0</v>
      </c>
      <c r="E149" s="200">
        <v>0</v>
      </c>
      <c r="F149" s="200">
        <v>0</v>
      </c>
    </row>
    <row r="150" spans="1:6">
      <c r="A150" s="117" t="s">
        <v>2489</v>
      </c>
      <c r="B150" s="200">
        <v>20720</v>
      </c>
      <c r="C150" s="200">
        <v>20720</v>
      </c>
      <c r="D150" s="200">
        <v>0</v>
      </c>
      <c r="E150" s="200">
        <v>0</v>
      </c>
      <c r="F150" s="200">
        <v>0</v>
      </c>
    </row>
    <row r="151" spans="1:6">
      <c r="A151" s="117" t="s">
        <v>2490</v>
      </c>
      <c r="B151" s="200">
        <v>732277</v>
      </c>
      <c r="C151" s="200">
        <v>732277</v>
      </c>
      <c r="D151" s="200">
        <v>0</v>
      </c>
      <c r="E151" s="200">
        <v>0</v>
      </c>
      <c r="F151" s="200">
        <v>0</v>
      </c>
    </row>
    <row r="152" spans="1:6">
      <c r="A152" s="117" t="s">
        <v>2491</v>
      </c>
      <c r="B152" s="200">
        <v>7.2759576141834259E-12</v>
      </c>
      <c r="C152" s="200">
        <v>7.2759576141834259E-12</v>
      </c>
      <c r="D152" s="200">
        <v>0</v>
      </c>
      <c r="E152" s="200">
        <v>0</v>
      </c>
      <c r="F152" s="200">
        <v>0</v>
      </c>
    </row>
    <row r="153" spans="1:6">
      <c r="A153" s="117" t="s">
        <v>2492</v>
      </c>
      <c r="B153" s="200">
        <v>8045700</v>
      </c>
      <c r="C153" s="200">
        <v>8045700</v>
      </c>
      <c r="D153" s="200">
        <v>0</v>
      </c>
      <c r="E153" s="200">
        <v>0</v>
      </c>
      <c r="F153" s="200">
        <v>0</v>
      </c>
    </row>
    <row r="154" spans="1:6">
      <c r="A154" s="117" t="s">
        <v>2493</v>
      </c>
      <c r="B154" s="200">
        <v>405000</v>
      </c>
      <c r="C154" s="200">
        <v>405000</v>
      </c>
      <c r="D154" s="200">
        <v>0</v>
      </c>
      <c r="E154" s="200">
        <v>0</v>
      </c>
      <c r="F154" s="200">
        <v>0</v>
      </c>
    </row>
    <row r="155" spans="1:6">
      <c r="A155" s="117" t="s">
        <v>2494</v>
      </c>
      <c r="B155" s="200">
        <v>40010.500000000015</v>
      </c>
      <c r="C155" s="200">
        <v>36185.500000000015</v>
      </c>
      <c r="D155" s="200">
        <v>3825</v>
      </c>
      <c r="E155" s="200">
        <v>0</v>
      </c>
      <c r="F155" s="200">
        <v>0</v>
      </c>
    </row>
    <row r="156" spans="1:6">
      <c r="A156" s="117" t="s">
        <v>2495</v>
      </c>
      <c r="B156" s="200">
        <v>1.0913936421275139E-11</v>
      </c>
      <c r="C156" s="200">
        <v>1.0913936421275139E-11</v>
      </c>
      <c r="D156" s="200">
        <v>0</v>
      </c>
      <c r="E156" s="200">
        <v>0</v>
      </c>
      <c r="F156" s="200">
        <v>0</v>
      </c>
    </row>
    <row r="157" spans="1:6">
      <c r="A157" s="117" t="s">
        <v>2496</v>
      </c>
      <c r="B157" s="200">
        <v>13159098.1</v>
      </c>
      <c r="C157" s="200">
        <v>13159098.1</v>
      </c>
      <c r="D157" s="200">
        <v>0</v>
      </c>
      <c r="E157" s="200">
        <v>0</v>
      </c>
      <c r="F157" s="200">
        <v>0</v>
      </c>
    </row>
    <row r="158" spans="1:6">
      <c r="A158" s="117" t="s">
        <v>2497</v>
      </c>
      <c r="B158" s="200">
        <v>2561800.3999999994</v>
      </c>
      <c r="C158" s="200">
        <v>2561800.3999999994</v>
      </c>
      <c r="D158" s="200">
        <v>0</v>
      </c>
      <c r="E158" s="200">
        <v>0</v>
      </c>
      <c r="F158" s="200">
        <v>0</v>
      </c>
    </row>
    <row r="159" spans="1:6">
      <c r="A159" s="117" t="s">
        <v>2498</v>
      </c>
      <c r="B159" s="200">
        <v>278113.09999999998</v>
      </c>
      <c r="C159" s="200">
        <v>278113.09999999998</v>
      </c>
      <c r="D159" s="200">
        <v>0</v>
      </c>
      <c r="E159" s="200">
        <v>0</v>
      </c>
      <c r="F159" s="200">
        <v>0</v>
      </c>
    </row>
    <row r="160" spans="1:6">
      <c r="A160" s="117" t="s">
        <v>2499</v>
      </c>
      <c r="B160" s="200">
        <v>97215.700000000012</v>
      </c>
      <c r="C160" s="200">
        <v>97215.700000000012</v>
      </c>
      <c r="D160" s="200">
        <v>0</v>
      </c>
      <c r="E160" s="200">
        <v>0</v>
      </c>
      <c r="F160" s="200">
        <v>0</v>
      </c>
    </row>
    <row r="161" spans="1:6">
      <c r="A161" s="117" t="s">
        <v>2500</v>
      </c>
      <c r="B161" s="200">
        <v>64362.400000000009</v>
      </c>
      <c r="C161" s="200">
        <v>64362.400000000009</v>
      </c>
      <c r="D161" s="200">
        <v>0</v>
      </c>
      <c r="E161" s="200">
        <v>0</v>
      </c>
      <c r="F161" s="200">
        <v>0</v>
      </c>
    </row>
    <row r="162" spans="1:6">
      <c r="A162" s="117" t="s">
        <v>2501</v>
      </c>
      <c r="B162" s="200">
        <v>513799.79999999993</v>
      </c>
      <c r="C162" s="200">
        <v>513799.79999999993</v>
      </c>
      <c r="D162" s="200">
        <v>0</v>
      </c>
      <c r="E162" s="200">
        <v>0</v>
      </c>
      <c r="F162" s="200">
        <v>0</v>
      </c>
    </row>
    <row r="163" spans="1:6">
      <c r="A163" s="117" t="s">
        <v>2502</v>
      </c>
      <c r="B163" s="200">
        <v>1800000</v>
      </c>
      <c r="C163" s="200">
        <v>1800000</v>
      </c>
      <c r="D163" s="200">
        <v>0</v>
      </c>
      <c r="E163" s="200">
        <v>0</v>
      </c>
      <c r="F163" s="200">
        <v>0</v>
      </c>
    </row>
    <row r="164" spans="1:6">
      <c r="A164" s="117" t="s">
        <v>2503</v>
      </c>
      <c r="B164" s="200">
        <v>226504.1</v>
      </c>
      <c r="C164" s="200">
        <v>226504.1</v>
      </c>
      <c r="D164" s="200">
        <v>0</v>
      </c>
      <c r="E164" s="200">
        <v>0</v>
      </c>
      <c r="F164" s="200">
        <v>0</v>
      </c>
    </row>
    <row r="165" spans="1:6">
      <c r="A165" s="117" t="s">
        <v>2504</v>
      </c>
      <c r="B165" s="200">
        <v>251000</v>
      </c>
      <c r="C165" s="200">
        <v>251000</v>
      </c>
      <c r="D165" s="200">
        <v>0</v>
      </c>
      <c r="E165" s="200">
        <v>0</v>
      </c>
      <c r="F165" s="200">
        <v>0</v>
      </c>
    </row>
    <row r="166" spans="1:6">
      <c r="A166" s="117" t="s">
        <v>2505</v>
      </c>
      <c r="B166" s="200">
        <v>31081250.899999999</v>
      </c>
      <c r="C166" s="200">
        <v>21655583.099999998</v>
      </c>
      <c r="D166" s="200">
        <v>9412424</v>
      </c>
      <c r="E166" s="200">
        <v>0</v>
      </c>
      <c r="F166" s="200">
        <v>13243.800000000001</v>
      </c>
    </row>
    <row r="167" spans="1:6">
      <c r="A167" s="215" t="s">
        <v>2506</v>
      </c>
      <c r="B167" s="185">
        <v>1432859333.9000001</v>
      </c>
      <c r="C167" s="185">
        <v>1056229681.5</v>
      </c>
      <c r="D167" s="185">
        <v>0</v>
      </c>
      <c r="E167" s="185">
        <v>0</v>
      </c>
      <c r="F167" s="185">
        <v>376629652.39999998</v>
      </c>
    </row>
    <row r="168" spans="1:6">
      <c r="A168" s="117" t="s">
        <v>2507</v>
      </c>
      <c r="B168" s="200">
        <v>908423.60000000009</v>
      </c>
      <c r="C168" s="200">
        <v>908423.60000000009</v>
      </c>
      <c r="D168" s="200">
        <v>0</v>
      </c>
      <c r="E168" s="200">
        <v>0</v>
      </c>
      <c r="F168" s="200">
        <v>0</v>
      </c>
    </row>
    <row r="169" spans="1:6">
      <c r="A169" s="117" t="s">
        <v>2508</v>
      </c>
      <c r="B169" s="200">
        <v>12415323.099999998</v>
      </c>
      <c r="C169" s="200">
        <v>12415323.099999998</v>
      </c>
      <c r="D169" s="200">
        <v>0</v>
      </c>
      <c r="E169" s="200">
        <v>0</v>
      </c>
      <c r="F169" s="200">
        <v>0</v>
      </c>
    </row>
    <row r="170" spans="1:6">
      <c r="A170" s="117" t="s">
        <v>2509</v>
      </c>
      <c r="B170" s="200">
        <v>851400</v>
      </c>
      <c r="C170" s="200">
        <v>851400</v>
      </c>
      <c r="D170" s="200">
        <v>0</v>
      </c>
      <c r="E170" s="200">
        <v>0</v>
      </c>
      <c r="F170" s="200">
        <v>0</v>
      </c>
    </row>
    <row r="171" spans="1:6">
      <c r="A171" s="117" t="s">
        <v>2510</v>
      </c>
      <c r="B171" s="200">
        <v>26123287.199999999</v>
      </c>
      <c r="C171" s="200">
        <v>26123287.199999999</v>
      </c>
      <c r="D171" s="200">
        <v>0</v>
      </c>
      <c r="E171" s="200">
        <v>0</v>
      </c>
      <c r="F171" s="200">
        <v>0</v>
      </c>
    </row>
    <row r="172" spans="1:6">
      <c r="A172" s="117" t="s">
        <v>2511</v>
      </c>
      <c r="B172" s="200">
        <v>3269700</v>
      </c>
      <c r="C172" s="200">
        <v>3269700</v>
      </c>
      <c r="D172" s="200">
        <v>0</v>
      </c>
      <c r="E172" s="200">
        <v>0</v>
      </c>
      <c r="F172" s="200">
        <v>0</v>
      </c>
    </row>
    <row r="173" spans="1:6">
      <c r="A173" s="117" t="s">
        <v>2512</v>
      </c>
      <c r="B173" s="200">
        <v>38436428.600000001</v>
      </c>
      <c r="C173" s="200">
        <v>38436428.600000001</v>
      </c>
      <c r="D173" s="200">
        <v>0</v>
      </c>
      <c r="E173" s="200">
        <v>0</v>
      </c>
      <c r="F173" s="200">
        <v>0</v>
      </c>
    </row>
    <row r="174" spans="1:6">
      <c r="A174" s="117" t="s">
        <v>2513</v>
      </c>
      <c r="B174" s="200">
        <v>18073543</v>
      </c>
      <c r="C174" s="200">
        <v>18073543</v>
      </c>
      <c r="D174" s="200">
        <v>0</v>
      </c>
      <c r="E174" s="200">
        <v>0</v>
      </c>
      <c r="F174" s="200">
        <v>0</v>
      </c>
    </row>
    <row r="175" spans="1:6">
      <c r="A175" s="117" t="s">
        <v>2514</v>
      </c>
      <c r="B175" s="200">
        <v>923122986.9000001</v>
      </c>
      <c r="C175" s="200">
        <v>923122986.9000001</v>
      </c>
      <c r="D175" s="200">
        <v>0</v>
      </c>
      <c r="E175" s="200">
        <v>0</v>
      </c>
      <c r="F175" s="200">
        <v>0</v>
      </c>
    </row>
    <row r="176" spans="1:6">
      <c r="A176" s="117" t="s">
        <v>2515</v>
      </c>
      <c r="B176" s="200">
        <v>6822974.7999999998</v>
      </c>
      <c r="C176" s="200">
        <v>6822974.7999999998</v>
      </c>
      <c r="D176" s="200">
        <v>0</v>
      </c>
      <c r="E176" s="200">
        <v>0</v>
      </c>
      <c r="F176" s="200">
        <v>0</v>
      </c>
    </row>
    <row r="177" spans="1:6">
      <c r="A177" s="117" t="s">
        <v>2516</v>
      </c>
      <c r="B177" s="200">
        <v>8412570</v>
      </c>
      <c r="C177" s="200">
        <v>8412570</v>
      </c>
      <c r="D177" s="200">
        <v>0</v>
      </c>
      <c r="E177" s="200">
        <v>0</v>
      </c>
      <c r="F177" s="200">
        <v>0</v>
      </c>
    </row>
    <row r="178" spans="1:6">
      <c r="A178" s="117" t="s">
        <v>2517</v>
      </c>
      <c r="B178" s="200">
        <v>793044.3</v>
      </c>
      <c r="C178" s="200">
        <v>793044.3</v>
      </c>
      <c r="D178" s="200">
        <v>0</v>
      </c>
      <c r="E178" s="200">
        <v>0</v>
      </c>
      <c r="F178" s="200">
        <v>0</v>
      </c>
    </row>
    <row r="179" spans="1:6">
      <c r="A179" s="117" t="s">
        <v>2518</v>
      </c>
      <c r="B179" s="200">
        <v>93524641.200000003</v>
      </c>
      <c r="C179" s="200">
        <v>0</v>
      </c>
      <c r="D179" s="200">
        <v>0</v>
      </c>
      <c r="E179" s="200">
        <v>0</v>
      </c>
      <c r="F179" s="200">
        <v>93524641.200000003</v>
      </c>
    </row>
    <row r="180" spans="1:6">
      <c r="A180" s="117" t="s">
        <v>2519</v>
      </c>
      <c r="B180" s="200">
        <v>45609679.200000003</v>
      </c>
      <c r="C180" s="200">
        <v>0</v>
      </c>
      <c r="D180" s="200">
        <v>0</v>
      </c>
      <c r="E180" s="200">
        <v>0</v>
      </c>
      <c r="F180" s="200">
        <v>45609679.200000003</v>
      </c>
    </row>
    <row r="181" spans="1:6">
      <c r="A181" s="117" t="s">
        <v>2520</v>
      </c>
      <c r="B181" s="200">
        <v>61010061.799999997</v>
      </c>
      <c r="C181" s="200">
        <v>0</v>
      </c>
      <c r="D181" s="200">
        <v>0</v>
      </c>
      <c r="E181" s="200">
        <v>0</v>
      </c>
      <c r="F181" s="200">
        <v>61010061.799999997</v>
      </c>
    </row>
    <row r="182" spans="1:6">
      <c r="A182" s="117" t="s">
        <v>2521</v>
      </c>
      <c r="B182" s="200">
        <v>171485270.19999999</v>
      </c>
      <c r="C182" s="200">
        <v>0</v>
      </c>
      <c r="D182" s="200">
        <v>0</v>
      </c>
      <c r="E182" s="200">
        <v>0</v>
      </c>
      <c r="F182" s="200">
        <v>171485270.19999999</v>
      </c>
    </row>
    <row r="183" spans="1:6">
      <c r="A183" s="117" t="s">
        <v>2522</v>
      </c>
      <c r="B183" s="200">
        <v>5000000</v>
      </c>
      <c r="C183" s="200">
        <v>0</v>
      </c>
      <c r="D183" s="200">
        <v>0</v>
      </c>
      <c r="E183" s="200">
        <v>0</v>
      </c>
      <c r="F183" s="200">
        <v>5000000</v>
      </c>
    </row>
    <row r="184" spans="1:6">
      <c r="A184" s="117" t="s">
        <v>2523</v>
      </c>
      <c r="B184" s="200">
        <v>17000000</v>
      </c>
      <c r="C184" s="200">
        <v>17000000</v>
      </c>
      <c r="D184" s="200">
        <v>0</v>
      </c>
      <c r="E184" s="200">
        <v>0</v>
      </c>
      <c r="F184" s="200">
        <v>0</v>
      </c>
    </row>
    <row r="185" spans="1:6">
      <c r="A185" s="215" t="s">
        <v>2524</v>
      </c>
      <c r="B185" s="185">
        <v>149711055.30000001</v>
      </c>
      <c r="C185" s="185">
        <v>65704927.400000006</v>
      </c>
      <c r="D185" s="185">
        <v>84006127.899999991</v>
      </c>
      <c r="E185" s="185">
        <v>0</v>
      </c>
      <c r="F185" s="185">
        <v>0</v>
      </c>
    </row>
    <row r="186" spans="1:6">
      <c r="A186" s="117" t="s">
        <v>2525</v>
      </c>
      <c r="B186" s="200">
        <v>70605858.299999997</v>
      </c>
      <c r="C186" s="200">
        <v>3001450.3999999994</v>
      </c>
      <c r="D186" s="200">
        <v>67604407.899999991</v>
      </c>
      <c r="E186" s="200">
        <v>0</v>
      </c>
      <c r="F186" s="200">
        <v>0</v>
      </c>
    </row>
    <row r="187" spans="1:6">
      <c r="A187" s="117" t="s">
        <v>2526</v>
      </c>
      <c r="B187" s="200">
        <v>160898.39999999991</v>
      </c>
      <c r="C187" s="200">
        <v>160898.39999999991</v>
      </c>
      <c r="D187" s="200">
        <v>0</v>
      </c>
      <c r="E187" s="200">
        <v>0</v>
      </c>
      <c r="F187" s="200">
        <v>0</v>
      </c>
    </row>
    <row r="188" spans="1:6">
      <c r="A188" s="117" t="s">
        <v>2527</v>
      </c>
      <c r="B188" s="200">
        <v>4320.2000000000007</v>
      </c>
      <c r="C188" s="200">
        <v>4320.2000000000007</v>
      </c>
      <c r="D188" s="200">
        <v>0</v>
      </c>
      <c r="E188" s="200">
        <v>0</v>
      </c>
      <c r="F188" s="200">
        <v>0</v>
      </c>
    </row>
    <row r="189" spans="1:6">
      <c r="A189" s="117" t="s">
        <v>2528</v>
      </c>
      <c r="B189" s="200">
        <v>22960751.699999999</v>
      </c>
      <c r="C189" s="200">
        <v>6559031.6999999993</v>
      </c>
      <c r="D189" s="200">
        <v>16401720</v>
      </c>
      <c r="E189" s="200">
        <v>0</v>
      </c>
      <c r="F189" s="200">
        <v>0</v>
      </c>
    </row>
    <row r="190" spans="1:6">
      <c r="A190" s="117" t="s">
        <v>2529</v>
      </c>
      <c r="B190" s="200">
        <v>53315026.700000003</v>
      </c>
      <c r="C190" s="200">
        <v>53315026.700000003</v>
      </c>
      <c r="D190" s="200">
        <v>0</v>
      </c>
      <c r="E190" s="200">
        <v>0</v>
      </c>
      <c r="F190" s="200">
        <v>0</v>
      </c>
    </row>
    <row r="191" spans="1:6">
      <c r="A191" s="117" t="s">
        <v>2530</v>
      </c>
      <c r="B191" s="200">
        <v>440000</v>
      </c>
      <c r="C191" s="200">
        <v>440000</v>
      </c>
      <c r="D191" s="200">
        <v>0</v>
      </c>
      <c r="E191" s="200">
        <v>0</v>
      </c>
      <c r="F191" s="200">
        <v>0</v>
      </c>
    </row>
    <row r="192" spans="1:6">
      <c r="A192" s="117" t="s">
        <v>2531</v>
      </c>
      <c r="B192" s="200">
        <v>2224200</v>
      </c>
      <c r="C192" s="200">
        <v>2224200</v>
      </c>
      <c r="D192" s="200">
        <v>0</v>
      </c>
      <c r="E192" s="200">
        <v>0</v>
      </c>
      <c r="F192" s="200">
        <v>0</v>
      </c>
    </row>
    <row r="193" spans="1:6">
      <c r="A193" s="215" t="s">
        <v>2532</v>
      </c>
      <c r="B193" s="185">
        <v>3650535006.3999996</v>
      </c>
      <c r="C193" s="185">
        <v>3650535006.3999996</v>
      </c>
      <c r="D193" s="185">
        <v>0</v>
      </c>
      <c r="E193" s="185">
        <v>0</v>
      </c>
      <c r="F193" s="185">
        <v>0</v>
      </c>
    </row>
    <row r="194" spans="1:6">
      <c r="A194" s="117" t="s">
        <v>2533</v>
      </c>
      <c r="B194" s="200">
        <v>150091799.40000001</v>
      </c>
      <c r="C194" s="200">
        <v>150091799.40000001</v>
      </c>
      <c r="D194" s="200">
        <v>0</v>
      </c>
      <c r="E194" s="200">
        <v>0</v>
      </c>
      <c r="F194" s="200">
        <v>0</v>
      </c>
    </row>
    <row r="195" spans="1:6">
      <c r="A195" s="117" t="s">
        <v>2534</v>
      </c>
      <c r="B195" s="200">
        <v>1350000</v>
      </c>
      <c r="C195" s="200">
        <v>1350000</v>
      </c>
      <c r="D195" s="200">
        <v>0</v>
      </c>
      <c r="E195" s="200">
        <v>0</v>
      </c>
      <c r="F195" s="200">
        <v>0</v>
      </c>
    </row>
    <row r="196" spans="1:6">
      <c r="A196" s="117" t="s">
        <v>2535</v>
      </c>
      <c r="B196" s="200">
        <v>839648.60000000033</v>
      </c>
      <c r="C196" s="200">
        <v>839648.60000000033</v>
      </c>
      <c r="D196" s="200">
        <v>0</v>
      </c>
      <c r="E196" s="200">
        <v>0</v>
      </c>
      <c r="F196" s="200">
        <v>0</v>
      </c>
    </row>
    <row r="197" spans="1:6">
      <c r="A197" s="117" t="s">
        <v>2536</v>
      </c>
      <c r="B197" s="200">
        <v>176376870.39999998</v>
      </c>
      <c r="C197" s="200">
        <v>176376870.39999998</v>
      </c>
      <c r="D197" s="200">
        <v>0</v>
      </c>
      <c r="E197" s="200">
        <v>0</v>
      </c>
      <c r="F197" s="200">
        <v>0</v>
      </c>
    </row>
    <row r="198" spans="1:6">
      <c r="A198" s="117" t="s">
        <v>2537</v>
      </c>
      <c r="B198" s="200">
        <v>131798646.59999999</v>
      </c>
      <c r="C198" s="200">
        <v>131798646.59999999</v>
      </c>
      <c r="D198" s="200">
        <v>0</v>
      </c>
      <c r="E198" s="200">
        <v>0</v>
      </c>
      <c r="F198" s="200">
        <v>0</v>
      </c>
    </row>
    <row r="199" spans="1:6">
      <c r="A199" s="117" t="s">
        <v>2538</v>
      </c>
      <c r="B199" s="200">
        <v>49937729.5</v>
      </c>
      <c r="C199" s="200">
        <v>49937729.5</v>
      </c>
      <c r="D199" s="200">
        <v>0</v>
      </c>
      <c r="E199" s="200">
        <v>0</v>
      </c>
      <c r="F199" s="200">
        <v>0</v>
      </c>
    </row>
    <row r="200" spans="1:6">
      <c r="A200" s="117" t="s">
        <v>2539</v>
      </c>
      <c r="B200" s="200">
        <v>15431374.800000001</v>
      </c>
      <c r="C200" s="200">
        <v>15431374.800000001</v>
      </c>
      <c r="D200" s="200">
        <v>0</v>
      </c>
      <c r="E200" s="200">
        <v>0</v>
      </c>
      <c r="F200" s="200">
        <v>0</v>
      </c>
    </row>
    <row r="201" spans="1:6">
      <c r="A201" s="117" t="s">
        <v>2540</v>
      </c>
      <c r="B201" s="200">
        <v>2691000</v>
      </c>
      <c r="C201" s="200">
        <v>2691000</v>
      </c>
      <c r="D201" s="200">
        <v>0</v>
      </c>
      <c r="E201" s="200">
        <v>0</v>
      </c>
      <c r="F201" s="200">
        <v>0</v>
      </c>
    </row>
    <row r="202" spans="1:6">
      <c r="A202" s="117" t="s">
        <v>2541</v>
      </c>
      <c r="B202" s="200">
        <v>12379316</v>
      </c>
      <c r="C202" s="200">
        <v>12379316</v>
      </c>
      <c r="D202" s="200">
        <v>0</v>
      </c>
      <c r="E202" s="200">
        <v>0</v>
      </c>
      <c r="F202" s="200">
        <v>0</v>
      </c>
    </row>
    <row r="203" spans="1:6">
      <c r="A203" s="117" t="s">
        <v>2542</v>
      </c>
      <c r="B203" s="200">
        <v>6183936</v>
      </c>
      <c r="C203" s="200">
        <v>6183936</v>
      </c>
      <c r="D203" s="200">
        <v>0</v>
      </c>
      <c r="E203" s="200">
        <v>0</v>
      </c>
      <c r="F203" s="200">
        <v>0</v>
      </c>
    </row>
    <row r="204" spans="1:6">
      <c r="A204" s="117" t="s">
        <v>2543</v>
      </c>
      <c r="B204" s="200">
        <v>18071784.300000001</v>
      </c>
      <c r="C204" s="200">
        <v>18071784.300000001</v>
      </c>
      <c r="D204" s="200">
        <v>0</v>
      </c>
      <c r="E204" s="200">
        <v>0</v>
      </c>
      <c r="F204" s="200">
        <v>0</v>
      </c>
    </row>
    <row r="205" spans="1:6">
      <c r="A205" s="117" t="s">
        <v>2544</v>
      </c>
      <c r="B205" s="200">
        <v>20114679.899999999</v>
      </c>
      <c r="C205" s="200">
        <v>20114679.899999999</v>
      </c>
      <c r="D205" s="200">
        <v>0</v>
      </c>
      <c r="E205" s="200">
        <v>0</v>
      </c>
      <c r="F205" s="200">
        <v>0</v>
      </c>
    </row>
    <row r="206" spans="1:6">
      <c r="A206" s="117" t="s">
        <v>2545</v>
      </c>
      <c r="B206" s="200">
        <v>552486.69999999995</v>
      </c>
      <c r="C206" s="200">
        <v>552486.69999999995</v>
      </c>
      <c r="D206" s="200">
        <v>0</v>
      </c>
      <c r="E206" s="200">
        <v>0</v>
      </c>
      <c r="F206" s="200">
        <v>0</v>
      </c>
    </row>
    <row r="207" spans="1:6">
      <c r="A207" s="117" t="s">
        <v>2546</v>
      </c>
      <c r="B207" s="200">
        <v>13997052</v>
      </c>
      <c r="C207" s="200">
        <v>13997052</v>
      </c>
      <c r="D207" s="200">
        <v>0</v>
      </c>
      <c r="E207" s="200">
        <v>0</v>
      </c>
      <c r="F207" s="200">
        <v>0</v>
      </c>
    </row>
    <row r="208" spans="1:6">
      <c r="A208" s="117" t="s">
        <v>2547</v>
      </c>
      <c r="B208" s="200">
        <v>1322244</v>
      </c>
      <c r="C208" s="200">
        <v>1322244</v>
      </c>
      <c r="D208" s="200">
        <v>0</v>
      </c>
      <c r="E208" s="200">
        <v>0</v>
      </c>
      <c r="F208" s="200">
        <v>0</v>
      </c>
    </row>
    <row r="209" spans="1:6">
      <c r="A209" s="117" t="s">
        <v>2548</v>
      </c>
      <c r="B209" s="200">
        <v>11985730.1</v>
      </c>
      <c r="C209" s="200">
        <v>11985730.1</v>
      </c>
      <c r="D209" s="200">
        <v>0</v>
      </c>
      <c r="E209" s="200">
        <v>0</v>
      </c>
      <c r="F209" s="200">
        <v>0</v>
      </c>
    </row>
    <row r="210" spans="1:6">
      <c r="A210" s="117" t="s">
        <v>2549</v>
      </c>
      <c r="B210" s="200">
        <v>1642106.7</v>
      </c>
      <c r="C210" s="200">
        <v>1642106.7</v>
      </c>
      <c r="D210" s="200">
        <v>0</v>
      </c>
      <c r="E210" s="200">
        <v>0</v>
      </c>
      <c r="F210" s="200">
        <v>0</v>
      </c>
    </row>
    <row r="211" spans="1:6">
      <c r="A211" s="117" t="s">
        <v>2550</v>
      </c>
      <c r="B211" s="200">
        <v>12607154.9</v>
      </c>
      <c r="C211" s="200">
        <v>12607154.9</v>
      </c>
      <c r="D211" s="200">
        <v>0</v>
      </c>
      <c r="E211" s="200">
        <v>0</v>
      </c>
      <c r="F211" s="200">
        <v>0</v>
      </c>
    </row>
    <row r="212" spans="1:6">
      <c r="A212" s="117" t="s">
        <v>2551</v>
      </c>
      <c r="B212" s="200">
        <v>8041907.5</v>
      </c>
      <c r="C212" s="200">
        <v>8041907.5</v>
      </c>
      <c r="D212" s="200">
        <v>0</v>
      </c>
      <c r="E212" s="200">
        <v>0</v>
      </c>
      <c r="F212" s="200">
        <v>0</v>
      </c>
    </row>
    <row r="213" spans="1:6">
      <c r="A213" s="117" t="s">
        <v>2552</v>
      </c>
      <c r="B213" s="200">
        <v>4000000</v>
      </c>
      <c r="C213" s="200">
        <v>4000000</v>
      </c>
      <c r="D213" s="200">
        <v>0</v>
      </c>
      <c r="E213" s="200">
        <v>0</v>
      </c>
      <c r="F213" s="200">
        <v>0</v>
      </c>
    </row>
    <row r="214" spans="1:6">
      <c r="A214" s="117" t="s">
        <v>2553</v>
      </c>
      <c r="B214" s="200">
        <v>9641435.5999999996</v>
      </c>
      <c r="C214" s="200">
        <v>9641435.5999999996</v>
      </c>
      <c r="D214" s="200">
        <v>0</v>
      </c>
      <c r="E214" s="200">
        <v>0</v>
      </c>
      <c r="F214" s="200">
        <v>0</v>
      </c>
    </row>
    <row r="215" spans="1:6">
      <c r="A215" s="117" t="s">
        <v>2554</v>
      </c>
      <c r="B215" s="200">
        <v>15325542</v>
      </c>
      <c r="C215" s="200">
        <v>15325542</v>
      </c>
      <c r="D215" s="200">
        <v>0</v>
      </c>
      <c r="E215" s="200">
        <v>0</v>
      </c>
      <c r="F215" s="200">
        <v>0</v>
      </c>
    </row>
    <row r="216" spans="1:6">
      <c r="A216" s="117" t="s">
        <v>2555</v>
      </c>
      <c r="B216" s="200">
        <v>5605377.9000000004</v>
      </c>
      <c r="C216" s="200">
        <v>5605377.9000000004</v>
      </c>
      <c r="D216" s="200">
        <v>0</v>
      </c>
      <c r="E216" s="200">
        <v>0</v>
      </c>
      <c r="F216" s="200">
        <v>0</v>
      </c>
    </row>
    <row r="217" spans="1:6">
      <c r="A217" s="117" t="s">
        <v>2556</v>
      </c>
      <c r="B217" s="200">
        <v>53181539.100000001</v>
      </c>
      <c r="C217" s="200">
        <v>53181539.100000001</v>
      </c>
      <c r="D217" s="200">
        <v>0</v>
      </c>
      <c r="E217" s="200">
        <v>0</v>
      </c>
      <c r="F217" s="200">
        <v>0</v>
      </c>
    </row>
    <row r="218" spans="1:6">
      <c r="A218" s="117" t="s">
        <v>2557</v>
      </c>
      <c r="B218" s="200">
        <v>18739450.899999999</v>
      </c>
      <c r="C218" s="200">
        <v>18739450.899999999</v>
      </c>
      <c r="D218" s="200">
        <v>0</v>
      </c>
      <c r="E218" s="200">
        <v>0</v>
      </c>
      <c r="F218" s="200">
        <v>0</v>
      </c>
    </row>
    <row r="219" spans="1:6">
      <c r="A219" s="117" t="s">
        <v>2558</v>
      </c>
      <c r="B219" s="200">
        <v>2669164563.5999999</v>
      </c>
      <c r="C219" s="200">
        <v>2669164563.5999999</v>
      </c>
      <c r="D219" s="200">
        <v>0</v>
      </c>
      <c r="E219" s="200">
        <v>0</v>
      </c>
      <c r="F219" s="200">
        <v>0</v>
      </c>
    </row>
    <row r="220" spans="1:6">
      <c r="A220" s="117" t="s">
        <v>2559</v>
      </c>
      <c r="B220" s="200">
        <v>1552500</v>
      </c>
      <c r="C220" s="200">
        <v>1552500</v>
      </c>
      <c r="D220" s="200">
        <v>0</v>
      </c>
      <c r="E220" s="200">
        <v>0</v>
      </c>
      <c r="F220" s="200">
        <v>0</v>
      </c>
    </row>
    <row r="221" spans="1:6">
      <c r="A221" s="117" t="s">
        <v>2560</v>
      </c>
      <c r="B221" s="200">
        <v>24827568.199999999</v>
      </c>
      <c r="C221" s="200">
        <v>24827568.199999999</v>
      </c>
      <c r="D221" s="200">
        <v>0</v>
      </c>
      <c r="E221" s="200">
        <v>0</v>
      </c>
      <c r="F221" s="200">
        <v>0</v>
      </c>
    </row>
    <row r="222" spans="1:6">
      <c r="A222" s="117" t="s">
        <v>2561</v>
      </c>
      <c r="B222" s="200">
        <v>63972911</v>
      </c>
      <c r="C222" s="200">
        <v>63972911</v>
      </c>
      <c r="D222" s="200">
        <v>0</v>
      </c>
      <c r="E222" s="200">
        <v>0</v>
      </c>
      <c r="F222" s="200">
        <v>0</v>
      </c>
    </row>
    <row r="223" spans="1:6">
      <c r="A223" s="117" t="s">
        <v>2562</v>
      </c>
      <c r="B223" s="200">
        <v>37185378.700000003</v>
      </c>
      <c r="C223" s="200">
        <v>37185378.700000003</v>
      </c>
      <c r="D223" s="200">
        <v>0</v>
      </c>
      <c r="E223" s="200">
        <v>0</v>
      </c>
      <c r="F223" s="200">
        <v>0</v>
      </c>
    </row>
    <row r="224" spans="1:6">
      <c r="A224" s="117" t="s">
        <v>2563</v>
      </c>
      <c r="B224" s="200">
        <v>100168798.40000001</v>
      </c>
      <c r="C224" s="200">
        <v>100168798.40000001</v>
      </c>
      <c r="D224" s="200">
        <v>0</v>
      </c>
      <c r="E224" s="200">
        <v>0</v>
      </c>
      <c r="F224" s="200">
        <v>0</v>
      </c>
    </row>
    <row r="225" spans="1:6">
      <c r="A225" s="117" t="s">
        <v>2564</v>
      </c>
      <c r="B225" s="200">
        <v>3420700</v>
      </c>
      <c r="C225" s="200">
        <v>3420700</v>
      </c>
      <c r="D225" s="200">
        <v>0</v>
      </c>
      <c r="E225" s="200">
        <v>0</v>
      </c>
      <c r="F225" s="200">
        <v>0</v>
      </c>
    </row>
    <row r="226" spans="1:6">
      <c r="A226" s="117" t="s">
        <v>2565</v>
      </c>
      <c r="B226" s="200">
        <v>3350672.9</v>
      </c>
      <c r="C226" s="200">
        <v>3350672.9</v>
      </c>
      <c r="D226" s="200">
        <v>0</v>
      </c>
      <c r="E226" s="200">
        <v>0</v>
      </c>
      <c r="F226" s="200">
        <v>0</v>
      </c>
    </row>
    <row r="227" spans="1:6">
      <c r="A227" s="117" t="s">
        <v>2566</v>
      </c>
      <c r="B227" s="200">
        <v>4983100.7</v>
      </c>
      <c r="C227" s="200">
        <v>4983100.7</v>
      </c>
      <c r="D227" s="200">
        <v>0</v>
      </c>
      <c r="E227" s="200">
        <v>0</v>
      </c>
      <c r="F227" s="200">
        <v>0</v>
      </c>
    </row>
    <row r="228" spans="1:6">
      <c r="A228" s="215" t="s">
        <v>2567</v>
      </c>
      <c r="B228" s="185">
        <v>143381617</v>
      </c>
      <c r="C228" s="185">
        <v>143381617</v>
      </c>
      <c r="D228" s="185">
        <v>0</v>
      </c>
      <c r="E228" s="185">
        <v>0</v>
      </c>
      <c r="F228" s="185">
        <v>0</v>
      </c>
    </row>
    <row r="229" spans="1:6">
      <c r="A229" s="117" t="s">
        <v>2568</v>
      </c>
      <c r="B229" s="200">
        <v>223249.40000000002</v>
      </c>
      <c r="C229" s="200">
        <v>223249.40000000002</v>
      </c>
      <c r="D229" s="200">
        <v>0</v>
      </c>
      <c r="E229" s="200">
        <v>0</v>
      </c>
      <c r="F229" s="200">
        <v>0</v>
      </c>
    </row>
    <row r="230" spans="1:6">
      <c r="A230" s="117" t="s">
        <v>2569</v>
      </c>
      <c r="B230" s="200">
        <v>360000</v>
      </c>
      <c r="C230" s="200">
        <v>360000</v>
      </c>
      <c r="D230" s="200">
        <v>0</v>
      </c>
      <c r="E230" s="200">
        <v>0</v>
      </c>
      <c r="F230" s="200">
        <v>0</v>
      </c>
    </row>
    <row r="231" spans="1:6">
      <c r="A231" s="117" t="s">
        <v>2570</v>
      </c>
      <c r="B231" s="200">
        <v>75000</v>
      </c>
      <c r="C231" s="200">
        <v>75000</v>
      </c>
      <c r="D231" s="200">
        <v>0</v>
      </c>
      <c r="E231" s="200">
        <v>0</v>
      </c>
      <c r="F231" s="200">
        <v>0</v>
      </c>
    </row>
    <row r="232" spans="1:6">
      <c r="A232" s="117" t="s">
        <v>2571</v>
      </c>
      <c r="B232" s="200">
        <v>872493.09999999986</v>
      </c>
      <c r="C232" s="200">
        <v>872493.09999999986</v>
      </c>
      <c r="D232" s="200">
        <v>0</v>
      </c>
      <c r="E232" s="200">
        <v>0</v>
      </c>
      <c r="F232" s="200">
        <v>0</v>
      </c>
    </row>
    <row r="233" spans="1:6">
      <c r="A233" s="117" t="s">
        <v>2572</v>
      </c>
      <c r="B233" s="200">
        <v>8588.9999999999782</v>
      </c>
      <c r="C233" s="200">
        <v>8588.9999999999782</v>
      </c>
      <c r="D233" s="200">
        <v>0</v>
      </c>
      <c r="E233" s="200">
        <v>0</v>
      </c>
      <c r="F233" s="200">
        <v>0</v>
      </c>
    </row>
    <row r="234" spans="1:6">
      <c r="A234" s="117" t="s">
        <v>2573</v>
      </c>
      <c r="B234" s="200">
        <v>135858</v>
      </c>
      <c r="C234" s="200">
        <v>135858</v>
      </c>
      <c r="D234" s="200">
        <v>0</v>
      </c>
      <c r="E234" s="200">
        <v>0</v>
      </c>
      <c r="F234" s="200">
        <v>0</v>
      </c>
    </row>
    <row r="235" spans="1:6">
      <c r="A235" s="117" t="s">
        <v>2574</v>
      </c>
      <c r="B235" s="200">
        <v>200000</v>
      </c>
      <c r="C235" s="200">
        <v>200000</v>
      </c>
      <c r="D235" s="200">
        <v>0</v>
      </c>
      <c r="E235" s="200">
        <v>0</v>
      </c>
      <c r="F235" s="200">
        <v>0</v>
      </c>
    </row>
    <row r="236" spans="1:6">
      <c r="A236" s="117" t="s">
        <v>2575</v>
      </c>
      <c r="B236" s="200">
        <v>46131762</v>
      </c>
      <c r="C236" s="200">
        <v>46131762</v>
      </c>
      <c r="D236" s="200">
        <v>0</v>
      </c>
      <c r="E236" s="200">
        <v>0</v>
      </c>
      <c r="F236" s="200">
        <v>0</v>
      </c>
    </row>
    <row r="237" spans="1:6">
      <c r="A237" s="117" t="s">
        <v>2576</v>
      </c>
      <c r="B237" s="200">
        <v>10620196.699999999</v>
      </c>
      <c r="C237" s="200">
        <v>10620196.699999999</v>
      </c>
      <c r="D237" s="200">
        <v>0</v>
      </c>
      <c r="E237" s="200">
        <v>0</v>
      </c>
      <c r="F237" s="200">
        <v>0</v>
      </c>
    </row>
    <row r="238" spans="1:6">
      <c r="A238" s="117" t="s">
        <v>2577</v>
      </c>
      <c r="B238" s="200">
        <v>11160067.199999999</v>
      </c>
      <c r="C238" s="200">
        <v>11160067.199999999</v>
      </c>
      <c r="D238" s="200">
        <v>0</v>
      </c>
      <c r="E238" s="200">
        <v>0</v>
      </c>
      <c r="F238" s="200">
        <v>0</v>
      </c>
    </row>
    <row r="239" spans="1:6">
      <c r="A239" s="117" t="s">
        <v>2578</v>
      </c>
      <c r="B239" s="200">
        <v>71944401.599999994</v>
      </c>
      <c r="C239" s="200">
        <v>71944401.599999994</v>
      </c>
      <c r="D239" s="200">
        <v>0</v>
      </c>
      <c r="E239" s="200">
        <v>0</v>
      </c>
      <c r="F239" s="200">
        <v>0</v>
      </c>
    </row>
    <row r="240" spans="1:6">
      <c r="A240" s="117" t="s">
        <v>2579</v>
      </c>
      <c r="B240" s="200">
        <v>1650000</v>
      </c>
      <c r="C240" s="200">
        <v>1650000</v>
      </c>
      <c r="D240" s="200">
        <v>0</v>
      </c>
      <c r="E240" s="200">
        <v>0</v>
      </c>
      <c r="F240" s="200">
        <v>0</v>
      </c>
    </row>
    <row r="241" spans="1:6">
      <c r="A241" s="215" t="s">
        <v>2580</v>
      </c>
      <c r="B241" s="185">
        <v>24672747.899999999</v>
      </c>
      <c r="C241" s="185">
        <v>24672747.899999999</v>
      </c>
      <c r="D241" s="185">
        <v>0</v>
      </c>
      <c r="E241" s="185">
        <v>0</v>
      </c>
      <c r="F241" s="185">
        <v>0</v>
      </c>
    </row>
    <row r="242" spans="1:6">
      <c r="A242" s="117" t="s">
        <v>2581</v>
      </c>
      <c r="B242" s="200">
        <v>8.7311491370201111E-11</v>
      </c>
      <c r="C242" s="200">
        <v>8.7311491370201111E-11</v>
      </c>
      <c r="D242" s="200">
        <v>0</v>
      </c>
      <c r="E242" s="200">
        <v>0</v>
      </c>
      <c r="F242" s="200">
        <v>0</v>
      </c>
    </row>
    <row r="243" spans="1:6">
      <c r="A243" s="117" t="s">
        <v>2582</v>
      </c>
      <c r="B243" s="200">
        <v>500000</v>
      </c>
      <c r="C243" s="200">
        <v>500000</v>
      </c>
      <c r="D243" s="200">
        <v>0</v>
      </c>
      <c r="E243" s="200">
        <v>0</v>
      </c>
      <c r="F243" s="200">
        <v>0</v>
      </c>
    </row>
    <row r="244" spans="1:6">
      <c r="A244" s="117" t="s">
        <v>2583</v>
      </c>
      <c r="B244" s="200">
        <v>2130000</v>
      </c>
      <c r="C244" s="200">
        <v>2130000</v>
      </c>
      <c r="D244" s="200">
        <v>0</v>
      </c>
      <c r="E244" s="200">
        <v>0</v>
      </c>
      <c r="F244" s="200">
        <v>0</v>
      </c>
    </row>
    <row r="245" spans="1:6">
      <c r="A245" s="117" t="s">
        <v>2584</v>
      </c>
      <c r="B245" s="200">
        <v>-2.1827872842550278E-11</v>
      </c>
      <c r="C245" s="200">
        <v>-2.1827872842550278E-11</v>
      </c>
      <c r="D245" s="200">
        <v>0</v>
      </c>
      <c r="E245" s="200">
        <v>0</v>
      </c>
      <c r="F245" s="200">
        <v>0</v>
      </c>
    </row>
    <row r="246" spans="1:6">
      <c r="A246" s="117" t="s">
        <v>2585</v>
      </c>
      <c r="B246" s="200">
        <v>7.2759576141834259E-12</v>
      </c>
      <c r="C246" s="200">
        <v>7.2759576141834259E-12</v>
      </c>
      <c r="D246" s="200">
        <v>0</v>
      </c>
      <c r="E246" s="200">
        <v>0</v>
      </c>
      <c r="F246" s="200">
        <v>0</v>
      </c>
    </row>
    <row r="247" spans="1:6">
      <c r="A247" s="117" t="s">
        <v>2586</v>
      </c>
      <c r="B247" s="200">
        <v>247193.60000000001</v>
      </c>
      <c r="C247" s="200">
        <v>247193.60000000001</v>
      </c>
      <c r="D247" s="200">
        <v>0</v>
      </c>
      <c r="E247" s="200">
        <v>0</v>
      </c>
      <c r="F247" s="200">
        <v>0</v>
      </c>
    </row>
    <row r="248" spans="1:6">
      <c r="A248" s="117" t="s">
        <v>2587</v>
      </c>
      <c r="B248" s="200">
        <v>1029061</v>
      </c>
      <c r="C248" s="200">
        <v>1029061</v>
      </c>
      <c r="D248" s="200">
        <v>0</v>
      </c>
      <c r="E248" s="200">
        <v>0</v>
      </c>
      <c r="F248" s="200">
        <v>0</v>
      </c>
    </row>
    <row r="249" spans="1:6">
      <c r="A249" s="117" t="s">
        <v>2588</v>
      </c>
      <c r="B249" s="200">
        <v>1114320.4000000001</v>
      </c>
      <c r="C249" s="200">
        <v>1114320.4000000001</v>
      </c>
      <c r="D249" s="200">
        <v>0</v>
      </c>
      <c r="E249" s="200">
        <v>0</v>
      </c>
      <c r="F249" s="200">
        <v>0</v>
      </c>
    </row>
    <row r="250" spans="1:6">
      <c r="A250" s="117" t="s">
        <v>2589</v>
      </c>
      <c r="B250" s="200">
        <v>2148859.6999999997</v>
      </c>
      <c r="C250" s="200">
        <v>2148859.6999999997</v>
      </c>
      <c r="D250" s="200">
        <v>0</v>
      </c>
      <c r="E250" s="200">
        <v>0</v>
      </c>
      <c r="F250" s="200">
        <v>0</v>
      </c>
    </row>
    <row r="251" spans="1:6">
      <c r="A251" s="117" t="s">
        <v>2590</v>
      </c>
      <c r="B251" s="200">
        <v>434784.30000000005</v>
      </c>
      <c r="C251" s="200">
        <v>434784.30000000005</v>
      </c>
      <c r="D251" s="200">
        <v>0</v>
      </c>
      <c r="E251" s="200">
        <v>0</v>
      </c>
      <c r="F251" s="200">
        <v>0</v>
      </c>
    </row>
    <row r="252" spans="1:6">
      <c r="A252" s="117" t="s">
        <v>2591</v>
      </c>
      <c r="B252" s="200">
        <v>11656569.9</v>
      </c>
      <c r="C252" s="200">
        <v>11656569.9</v>
      </c>
      <c r="D252" s="200">
        <v>0</v>
      </c>
      <c r="E252" s="200">
        <v>0</v>
      </c>
      <c r="F252" s="200">
        <v>0</v>
      </c>
    </row>
    <row r="253" spans="1:6">
      <c r="A253" s="117" t="s">
        <v>2592</v>
      </c>
      <c r="B253" s="200">
        <v>2572657</v>
      </c>
      <c r="C253" s="200">
        <v>2572657</v>
      </c>
      <c r="D253" s="200">
        <v>0</v>
      </c>
      <c r="E253" s="200">
        <v>0</v>
      </c>
      <c r="F253" s="200">
        <v>0</v>
      </c>
    </row>
    <row r="254" spans="1:6">
      <c r="A254" s="117" t="s">
        <v>2593</v>
      </c>
      <c r="B254" s="200">
        <v>2839302</v>
      </c>
      <c r="C254" s="200">
        <v>2839302</v>
      </c>
      <c r="D254" s="200">
        <v>0</v>
      </c>
      <c r="E254" s="200">
        <v>0</v>
      </c>
      <c r="F254" s="200">
        <v>0</v>
      </c>
    </row>
    <row r="255" spans="1:6">
      <c r="A255" s="215" t="s">
        <v>2594</v>
      </c>
      <c r="B255" s="185">
        <v>256667263.09999999</v>
      </c>
      <c r="C255" s="185">
        <v>14000</v>
      </c>
      <c r="D255" s="185">
        <v>256653263.09999999</v>
      </c>
      <c r="E255" s="185">
        <v>0</v>
      </c>
      <c r="F255" s="185">
        <v>0</v>
      </c>
    </row>
    <row r="256" spans="1:6">
      <c r="A256" s="117" t="s">
        <v>2595</v>
      </c>
      <c r="B256" s="200">
        <v>15837489.800000001</v>
      </c>
      <c r="C256" s="200">
        <v>14000</v>
      </c>
      <c r="D256" s="200">
        <v>15823489.800000001</v>
      </c>
      <c r="E256" s="200">
        <v>0</v>
      </c>
      <c r="F256" s="200">
        <v>0</v>
      </c>
    </row>
    <row r="257" spans="1:6">
      <c r="A257" s="117" t="s">
        <v>2596</v>
      </c>
      <c r="B257" s="200">
        <v>32992606.5</v>
      </c>
      <c r="C257" s="200">
        <v>0</v>
      </c>
      <c r="D257" s="200">
        <v>32992606.5</v>
      </c>
      <c r="E257" s="200">
        <v>0</v>
      </c>
      <c r="F257" s="200">
        <v>0</v>
      </c>
    </row>
    <row r="258" spans="1:6">
      <c r="A258" s="117" t="s">
        <v>2597</v>
      </c>
      <c r="B258" s="200">
        <v>70337534.200000003</v>
      </c>
      <c r="C258" s="200">
        <v>0</v>
      </c>
      <c r="D258" s="200">
        <v>70337534.200000003</v>
      </c>
      <c r="E258" s="200">
        <v>0</v>
      </c>
      <c r="F258" s="200">
        <v>0</v>
      </c>
    </row>
    <row r="259" spans="1:6">
      <c r="A259" s="117" t="s">
        <v>2598</v>
      </c>
      <c r="B259" s="200">
        <v>8434806.5999999996</v>
      </c>
      <c r="C259" s="200">
        <v>0</v>
      </c>
      <c r="D259" s="200">
        <v>8434806.5999999996</v>
      </c>
      <c r="E259" s="200">
        <v>0</v>
      </c>
      <c r="F259" s="200">
        <v>0</v>
      </c>
    </row>
    <row r="260" spans="1:6">
      <c r="A260" s="117" t="s">
        <v>2599</v>
      </c>
      <c r="B260" s="200">
        <v>16689917.399999999</v>
      </c>
      <c r="C260" s="200">
        <v>0</v>
      </c>
      <c r="D260" s="200">
        <v>16689917.399999999</v>
      </c>
      <c r="E260" s="200">
        <v>0</v>
      </c>
      <c r="F260" s="200">
        <v>0</v>
      </c>
    </row>
    <row r="261" spans="1:6">
      <c r="A261" s="117" t="s">
        <v>2600</v>
      </c>
      <c r="B261" s="200">
        <v>15695205.800000001</v>
      </c>
      <c r="C261" s="200">
        <v>0</v>
      </c>
      <c r="D261" s="200">
        <v>15695205.800000001</v>
      </c>
      <c r="E261" s="200">
        <v>0</v>
      </c>
      <c r="F261" s="200">
        <v>0</v>
      </c>
    </row>
    <row r="262" spans="1:6">
      <c r="A262" s="117" t="s">
        <v>2601</v>
      </c>
      <c r="B262" s="200">
        <v>1158972.5</v>
      </c>
      <c r="C262" s="200">
        <v>0</v>
      </c>
      <c r="D262" s="200">
        <v>1158972.5</v>
      </c>
      <c r="E262" s="200">
        <v>0</v>
      </c>
      <c r="F262" s="200">
        <v>0</v>
      </c>
    </row>
    <row r="263" spans="1:6">
      <c r="A263" s="117" t="s">
        <v>2602</v>
      </c>
      <c r="B263" s="200">
        <v>2050711</v>
      </c>
      <c r="C263" s="200">
        <v>0</v>
      </c>
      <c r="D263" s="200">
        <v>2050711</v>
      </c>
      <c r="E263" s="200">
        <v>0</v>
      </c>
      <c r="F263" s="200">
        <v>0</v>
      </c>
    </row>
    <row r="264" spans="1:6">
      <c r="A264" s="117" t="s">
        <v>2603</v>
      </c>
      <c r="B264" s="200">
        <v>86603019.299999982</v>
      </c>
      <c r="C264" s="200">
        <v>0</v>
      </c>
      <c r="D264" s="200">
        <v>86603019.299999982</v>
      </c>
      <c r="E264" s="200">
        <v>0</v>
      </c>
      <c r="F264" s="200">
        <v>0</v>
      </c>
    </row>
    <row r="265" spans="1:6">
      <c r="A265" s="117" t="s">
        <v>2604</v>
      </c>
      <c r="B265" s="200">
        <v>6867000</v>
      </c>
      <c r="C265" s="200">
        <v>0</v>
      </c>
      <c r="D265" s="200">
        <v>6867000</v>
      </c>
      <c r="E265" s="200">
        <v>0</v>
      </c>
      <c r="F265" s="200">
        <v>0</v>
      </c>
    </row>
    <row r="266" spans="1:6">
      <c r="A266" s="215" t="s">
        <v>2605</v>
      </c>
      <c r="B266" s="185">
        <v>80123684.199999988</v>
      </c>
      <c r="C266" s="185">
        <v>79813683.999999985</v>
      </c>
      <c r="D266" s="185">
        <v>310000.2</v>
      </c>
      <c r="E266" s="185">
        <v>0</v>
      </c>
      <c r="F266" s="185">
        <v>0</v>
      </c>
    </row>
    <row r="267" spans="1:6">
      <c r="A267" s="117" t="s">
        <v>2606</v>
      </c>
      <c r="B267" s="200">
        <v>40000000</v>
      </c>
      <c r="C267" s="200">
        <v>40000000</v>
      </c>
      <c r="D267" s="200">
        <v>0</v>
      </c>
      <c r="E267" s="200">
        <v>0</v>
      </c>
      <c r="F267" s="200">
        <v>0</v>
      </c>
    </row>
    <row r="268" spans="1:6">
      <c r="A268" s="117" t="s">
        <v>2607</v>
      </c>
      <c r="B268" s="200">
        <v>5440018.2000000002</v>
      </c>
      <c r="C268" s="200">
        <v>5130018</v>
      </c>
      <c r="D268" s="200">
        <v>310000.2</v>
      </c>
      <c r="E268" s="200">
        <v>0</v>
      </c>
      <c r="F268" s="200">
        <v>0</v>
      </c>
    </row>
    <row r="269" spans="1:6">
      <c r="A269" s="117" t="s">
        <v>2608</v>
      </c>
      <c r="B269" s="200">
        <v>1024867.2</v>
      </c>
      <c r="C269" s="200">
        <v>1024867.2</v>
      </c>
      <c r="D269" s="200">
        <v>0</v>
      </c>
      <c r="E269" s="200">
        <v>0</v>
      </c>
      <c r="F269" s="200">
        <v>0</v>
      </c>
    </row>
    <row r="270" spans="1:6">
      <c r="A270" s="117" t="s">
        <v>2609</v>
      </c>
      <c r="B270" s="200">
        <v>67709.300000000017</v>
      </c>
      <c r="C270" s="200">
        <v>67709.300000000017</v>
      </c>
      <c r="D270" s="200">
        <v>0</v>
      </c>
      <c r="E270" s="200">
        <v>0</v>
      </c>
      <c r="F270" s="200">
        <v>0</v>
      </c>
    </row>
    <row r="271" spans="1:6">
      <c r="A271" s="117" t="s">
        <v>2610</v>
      </c>
      <c r="B271" s="200">
        <v>6948058.2999999998</v>
      </c>
      <c r="C271" s="200">
        <v>6948058.2999999998</v>
      </c>
      <c r="D271" s="200">
        <v>0</v>
      </c>
      <c r="E271" s="200">
        <v>0</v>
      </c>
      <c r="F271" s="200">
        <v>0</v>
      </c>
    </row>
    <row r="272" spans="1:6">
      <c r="A272" s="117" t="s">
        <v>2611</v>
      </c>
      <c r="B272" s="200">
        <v>1959438.1</v>
      </c>
      <c r="C272" s="200">
        <v>1959438.1</v>
      </c>
      <c r="D272" s="200">
        <v>0</v>
      </c>
      <c r="E272" s="200">
        <v>0</v>
      </c>
      <c r="F272" s="200">
        <v>0</v>
      </c>
    </row>
    <row r="273" spans="1:6">
      <c r="A273" s="117" t="s">
        <v>2612</v>
      </c>
      <c r="B273" s="200">
        <v>14265939.200000001</v>
      </c>
      <c r="C273" s="200">
        <v>14265939.200000001</v>
      </c>
      <c r="D273" s="200">
        <v>0</v>
      </c>
      <c r="E273" s="200">
        <v>0</v>
      </c>
      <c r="F273" s="200">
        <v>0</v>
      </c>
    </row>
    <row r="274" spans="1:6">
      <c r="A274" s="117" t="s">
        <v>2613</v>
      </c>
      <c r="B274" s="200">
        <v>868833.49999999977</v>
      </c>
      <c r="C274" s="200">
        <v>868833.49999999977</v>
      </c>
      <c r="D274" s="200">
        <v>0</v>
      </c>
      <c r="E274" s="200">
        <v>0</v>
      </c>
      <c r="F274" s="200">
        <v>0</v>
      </c>
    </row>
    <row r="275" spans="1:6">
      <c r="A275" s="117" t="s">
        <v>2614</v>
      </c>
      <c r="B275" s="200">
        <v>68537.600000000006</v>
      </c>
      <c r="C275" s="200">
        <v>68537.600000000006</v>
      </c>
      <c r="D275" s="200">
        <v>0</v>
      </c>
      <c r="E275" s="200">
        <v>0</v>
      </c>
      <c r="F275" s="200">
        <v>0</v>
      </c>
    </row>
    <row r="276" spans="1:6">
      <c r="A276" s="117" t="s">
        <v>2615</v>
      </c>
      <c r="B276" s="200">
        <v>167028.30000000002</v>
      </c>
      <c r="C276" s="200">
        <v>167028.30000000002</v>
      </c>
      <c r="D276" s="200">
        <v>0</v>
      </c>
      <c r="E276" s="200">
        <v>0</v>
      </c>
      <c r="F276" s="200">
        <v>0</v>
      </c>
    </row>
    <row r="277" spans="1:6">
      <c r="A277" s="117" t="s">
        <v>2616</v>
      </c>
      <c r="B277" s="200">
        <v>5450808</v>
      </c>
      <c r="C277" s="200">
        <v>5450808</v>
      </c>
      <c r="D277" s="200">
        <v>0</v>
      </c>
      <c r="E277" s="200">
        <v>0</v>
      </c>
      <c r="F277" s="200">
        <v>0</v>
      </c>
    </row>
    <row r="278" spans="1:6">
      <c r="A278" s="117" t="s">
        <v>2617</v>
      </c>
      <c r="B278" s="200">
        <v>69252</v>
      </c>
      <c r="C278" s="200">
        <v>69252</v>
      </c>
      <c r="D278" s="200">
        <v>0</v>
      </c>
      <c r="E278" s="200">
        <v>0</v>
      </c>
      <c r="F278" s="200">
        <v>0</v>
      </c>
    </row>
    <row r="279" spans="1:6">
      <c r="A279" s="117" t="s">
        <v>2618</v>
      </c>
      <c r="B279" s="200">
        <v>3793194.4999999995</v>
      </c>
      <c r="C279" s="200">
        <v>3793194.4999999995</v>
      </c>
      <c r="D279" s="200">
        <v>0</v>
      </c>
      <c r="E279" s="200">
        <v>0</v>
      </c>
      <c r="F279" s="200">
        <v>0</v>
      </c>
    </row>
    <row r="280" spans="1:6">
      <c r="A280" s="215" t="s">
        <v>2619</v>
      </c>
      <c r="B280" s="185">
        <v>10477637.699999999</v>
      </c>
      <c r="C280" s="185">
        <v>10477637.699999999</v>
      </c>
      <c r="D280" s="185">
        <v>0</v>
      </c>
      <c r="E280" s="185">
        <v>0</v>
      </c>
      <c r="F280" s="185">
        <v>0</v>
      </c>
    </row>
    <row r="281" spans="1:6">
      <c r="A281" s="117" t="s">
        <v>2620</v>
      </c>
      <c r="B281" s="200">
        <v>493119.9</v>
      </c>
      <c r="C281" s="200">
        <v>493119.9</v>
      </c>
      <c r="D281" s="200">
        <v>0</v>
      </c>
      <c r="E281" s="200">
        <v>0</v>
      </c>
      <c r="F281" s="200">
        <v>0</v>
      </c>
    </row>
    <row r="282" spans="1:6">
      <c r="A282" s="117" t="s">
        <v>2621</v>
      </c>
      <c r="B282" s="200">
        <v>1350000</v>
      </c>
      <c r="C282" s="200">
        <v>1350000</v>
      </c>
      <c r="D282" s="200">
        <v>0</v>
      </c>
      <c r="E282" s="200">
        <v>0</v>
      </c>
      <c r="F282" s="200">
        <v>0</v>
      </c>
    </row>
    <row r="283" spans="1:6">
      <c r="A283" s="117" t="s">
        <v>2622</v>
      </c>
      <c r="B283" s="200">
        <v>5220000</v>
      </c>
      <c r="C283" s="200">
        <v>5220000</v>
      </c>
      <c r="D283" s="200">
        <v>0</v>
      </c>
      <c r="E283" s="200">
        <v>0</v>
      </c>
      <c r="F283" s="200">
        <v>0</v>
      </c>
    </row>
    <row r="284" spans="1:6">
      <c r="A284" s="117" t="s">
        <v>2623</v>
      </c>
      <c r="B284" s="200">
        <v>1047621.8</v>
      </c>
      <c r="C284" s="200">
        <v>1047621.8</v>
      </c>
      <c r="D284" s="200">
        <v>0</v>
      </c>
      <c r="E284" s="200">
        <v>0</v>
      </c>
      <c r="F284" s="200">
        <v>0</v>
      </c>
    </row>
    <row r="285" spans="1:6">
      <c r="A285" s="117" t="s">
        <v>2624</v>
      </c>
      <c r="B285" s="200">
        <v>2366896</v>
      </c>
      <c r="C285" s="200">
        <v>2366896</v>
      </c>
      <c r="D285" s="200">
        <v>0</v>
      </c>
      <c r="E285" s="200">
        <v>0</v>
      </c>
      <c r="F285" s="200">
        <v>0</v>
      </c>
    </row>
    <row r="286" spans="1:6">
      <c r="A286" s="215" t="s">
        <v>2625</v>
      </c>
      <c r="B286" s="185">
        <v>452405119.90000004</v>
      </c>
      <c r="C286" s="185">
        <v>441424655.90000004</v>
      </c>
      <c r="D286" s="185">
        <v>10980464</v>
      </c>
      <c r="E286" s="185">
        <v>0</v>
      </c>
      <c r="F286" s="185">
        <v>0</v>
      </c>
    </row>
    <row r="287" spans="1:6">
      <c r="A287" s="117" t="s">
        <v>2626</v>
      </c>
      <c r="B287" s="200">
        <v>5197555.2</v>
      </c>
      <c r="C287" s="200">
        <v>0</v>
      </c>
      <c r="D287" s="200">
        <v>5197555.2</v>
      </c>
      <c r="E287" s="200">
        <v>0</v>
      </c>
      <c r="F287" s="200">
        <v>0</v>
      </c>
    </row>
    <row r="288" spans="1:6">
      <c r="A288" s="117" t="s">
        <v>2627</v>
      </c>
      <c r="B288" s="200">
        <v>8052564.5</v>
      </c>
      <c r="C288" s="200">
        <v>2269655.6999999997</v>
      </c>
      <c r="D288" s="200">
        <v>5782908.7999999998</v>
      </c>
      <c r="E288" s="200">
        <v>0</v>
      </c>
      <c r="F288" s="200">
        <v>0</v>
      </c>
    </row>
    <row r="289" spans="1:6">
      <c r="A289" s="117" t="s">
        <v>2628</v>
      </c>
      <c r="B289" s="200">
        <v>40214170</v>
      </c>
      <c r="C289" s="200">
        <v>40214170</v>
      </c>
      <c r="D289" s="200">
        <v>0</v>
      </c>
      <c r="E289" s="200">
        <v>0</v>
      </c>
      <c r="F289" s="200">
        <v>0</v>
      </c>
    </row>
    <row r="290" spans="1:6">
      <c r="A290" s="117" t="s">
        <v>2629</v>
      </c>
      <c r="B290" s="200">
        <v>4903000</v>
      </c>
      <c r="C290" s="200">
        <v>4903000</v>
      </c>
      <c r="D290" s="200">
        <v>0</v>
      </c>
      <c r="E290" s="200">
        <v>0</v>
      </c>
      <c r="F290" s="200">
        <v>0</v>
      </c>
    </row>
    <row r="291" spans="1:6">
      <c r="A291" s="117" t="s">
        <v>2630</v>
      </c>
      <c r="B291" s="200">
        <v>1260000</v>
      </c>
      <c r="C291" s="200">
        <v>1260000</v>
      </c>
      <c r="D291" s="200">
        <v>0</v>
      </c>
      <c r="E291" s="200">
        <v>0</v>
      </c>
      <c r="F291" s="200">
        <v>0</v>
      </c>
    </row>
    <row r="292" spans="1:6">
      <c r="A292" s="117" t="s">
        <v>2631</v>
      </c>
      <c r="B292" s="200">
        <v>374240</v>
      </c>
      <c r="C292" s="200">
        <v>374240</v>
      </c>
      <c r="D292" s="200">
        <v>0</v>
      </c>
      <c r="E292" s="200">
        <v>0</v>
      </c>
      <c r="F292" s="200">
        <v>0</v>
      </c>
    </row>
    <row r="293" spans="1:6">
      <c r="A293" s="117" t="s">
        <v>2632</v>
      </c>
      <c r="B293" s="200">
        <v>11141.5</v>
      </c>
      <c r="C293" s="200">
        <v>11141.5</v>
      </c>
      <c r="D293" s="200">
        <v>0</v>
      </c>
      <c r="E293" s="200">
        <v>0</v>
      </c>
      <c r="F293" s="200">
        <v>0</v>
      </c>
    </row>
    <row r="294" spans="1:6">
      <c r="A294" s="117" t="s">
        <v>2633</v>
      </c>
      <c r="B294" s="200">
        <v>11188.9</v>
      </c>
      <c r="C294" s="200">
        <v>11188.9</v>
      </c>
      <c r="D294" s="200">
        <v>0</v>
      </c>
      <c r="E294" s="200">
        <v>0</v>
      </c>
      <c r="F294" s="200">
        <v>0</v>
      </c>
    </row>
    <row r="295" spans="1:6">
      <c r="A295" s="117" t="s">
        <v>2634</v>
      </c>
      <c r="B295" s="200">
        <v>-5.4569682106375694E-12</v>
      </c>
      <c r="C295" s="200">
        <v>-5.4569682106375694E-12</v>
      </c>
      <c r="D295" s="200">
        <v>0</v>
      </c>
      <c r="E295" s="200">
        <v>0</v>
      </c>
      <c r="F295" s="200">
        <v>0</v>
      </c>
    </row>
    <row r="296" spans="1:6">
      <c r="A296" s="117" t="s">
        <v>2635</v>
      </c>
      <c r="B296" s="200">
        <v>15000000</v>
      </c>
      <c r="C296" s="200">
        <v>15000000</v>
      </c>
      <c r="D296" s="200">
        <v>0</v>
      </c>
      <c r="E296" s="200">
        <v>0</v>
      </c>
      <c r="F296" s="200">
        <v>0</v>
      </c>
    </row>
    <row r="297" spans="1:6">
      <c r="A297" s="117" t="s">
        <v>2636</v>
      </c>
      <c r="B297" s="200">
        <v>1765800</v>
      </c>
      <c r="C297" s="200">
        <v>1765800</v>
      </c>
      <c r="D297" s="200">
        <v>0</v>
      </c>
      <c r="E297" s="200">
        <v>0</v>
      </c>
      <c r="F297" s="200">
        <v>0</v>
      </c>
    </row>
    <row r="298" spans="1:6">
      <c r="A298" s="117" t="s">
        <v>2637</v>
      </c>
      <c r="B298" s="200">
        <v>17000000</v>
      </c>
      <c r="C298" s="200">
        <v>17000000</v>
      </c>
      <c r="D298" s="200">
        <v>0</v>
      </c>
      <c r="E298" s="200">
        <v>0</v>
      </c>
      <c r="F298" s="200">
        <v>0</v>
      </c>
    </row>
    <row r="299" spans="1:6">
      <c r="A299" s="117" t="s">
        <v>2638</v>
      </c>
      <c r="B299" s="200">
        <v>16002000</v>
      </c>
      <c r="C299" s="200">
        <v>16002000</v>
      </c>
      <c r="D299" s="200">
        <v>0</v>
      </c>
      <c r="E299" s="200">
        <v>0</v>
      </c>
      <c r="F299" s="200">
        <v>0</v>
      </c>
    </row>
    <row r="300" spans="1:6">
      <c r="A300" s="117" t="s">
        <v>2639</v>
      </c>
      <c r="B300" s="200">
        <v>5788.3999999999987</v>
      </c>
      <c r="C300" s="200">
        <v>5788.3999999999987</v>
      </c>
      <c r="D300" s="200">
        <v>0</v>
      </c>
      <c r="E300" s="200">
        <v>0</v>
      </c>
      <c r="F300" s="200">
        <v>0</v>
      </c>
    </row>
    <row r="301" spans="1:6">
      <c r="A301" s="117" t="s">
        <v>2640</v>
      </c>
      <c r="B301" s="200">
        <v>360000</v>
      </c>
      <c r="C301" s="200">
        <v>360000</v>
      </c>
      <c r="D301" s="200">
        <v>0</v>
      </c>
      <c r="E301" s="200">
        <v>0</v>
      </c>
      <c r="F301" s="200">
        <v>0</v>
      </c>
    </row>
    <row r="302" spans="1:6">
      <c r="A302" s="117" t="s">
        <v>2641</v>
      </c>
      <c r="B302" s="200">
        <v>232690.59999999998</v>
      </c>
      <c r="C302" s="200">
        <v>232690.59999999998</v>
      </c>
      <c r="D302" s="200">
        <v>0</v>
      </c>
      <c r="E302" s="200">
        <v>0</v>
      </c>
      <c r="F302" s="200">
        <v>0</v>
      </c>
    </row>
    <row r="303" spans="1:6">
      <c r="A303" s="117" t="s">
        <v>2642</v>
      </c>
      <c r="B303" s="200">
        <v>6300000</v>
      </c>
      <c r="C303" s="200">
        <v>6300000</v>
      </c>
      <c r="D303" s="200">
        <v>0</v>
      </c>
      <c r="E303" s="200">
        <v>0</v>
      </c>
      <c r="F303" s="200">
        <v>0</v>
      </c>
    </row>
    <row r="304" spans="1:6">
      <c r="A304" s="117" t="s">
        <v>2643</v>
      </c>
      <c r="B304" s="200">
        <v>51805641.200000003</v>
      </c>
      <c r="C304" s="200">
        <v>51805641.200000003</v>
      </c>
      <c r="D304" s="200">
        <v>0</v>
      </c>
      <c r="E304" s="200">
        <v>0</v>
      </c>
      <c r="F304" s="200">
        <v>0</v>
      </c>
    </row>
    <row r="305" spans="1:6">
      <c r="A305" s="117" t="s">
        <v>2644</v>
      </c>
      <c r="B305" s="200">
        <v>1201027.1000000001</v>
      </c>
      <c r="C305" s="200">
        <v>1201027.1000000001</v>
      </c>
      <c r="D305" s="200">
        <v>0</v>
      </c>
      <c r="E305" s="200">
        <v>0</v>
      </c>
      <c r="F305" s="200">
        <v>0</v>
      </c>
    </row>
    <row r="306" spans="1:6">
      <c r="A306" s="117" t="s">
        <v>2645</v>
      </c>
      <c r="B306" s="200">
        <v>160017275.19999999</v>
      </c>
      <c r="C306" s="200">
        <v>160017275.19999999</v>
      </c>
      <c r="D306" s="200">
        <v>0</v>
      </c>
      <c r="E306" s="200">
        <v>0</v>
      </c>
      <c r="F306" s="200">
        <v>0</v>
      </c>
    </row>
    <row r="307" spans="1:6">
      <c r="A307" s="117" t="s">
        <v>2646</v>
      </c>
      <c r="B307" s="200">
        <v>62751237.299999997</v>
      </c>
      <c r="C307" s="200">
        <v>62751237.299999997</v>
      </c>
      <c r="D307" s="200">
        <v>0</v>
      </c>
      <c r="E307" s="200">
        <v>0</v>
      </c>
      <c r="F307" s="200">
        <v>0</v>
      </c>
    </row>
    <row r="308" spans="1:6">
      <c r="A308" s="117" t="s">
        <v>2647</v>
      </c>
      <c r="B308" s="200">
        <v>12000000</v>
      </c>
      <c r="C308" s="200">
        <v>12000000</v>
      </c>
      <c r="D308" s="200">
        <v>0</v>
      </c>
      <c r="E308" s="200">
        <v>0</v>
      </c>
      <c r="F308" s="200">
        <v>0</v>
      </c>
    </row>
    <row r="309" spans="1:6">
      <c r="A309" s="117" t="s">
        <v>2648</v>
      </c>
      <c r="B309" s="200">
        <v>47939800</v>
      </c>
      <c r="C309" s="200">
        <v>47939800</v>
      </c>
      <c r="D309" s="200">
        <v>0</v>
      </c>
      <c r="E309" s="200">
        <v>0</v>
      </c>
      <c r="F309" s="200">
        <v>0</v>
      </c>
    </row>
    <row r="310" spans="1:6">
      <c r="A310" s="215" t="s">
        <v>2649</v>
      </c>
      <c r="B310" s="185">
        <v>90148292.700000003</v>
      </c>
      <c r="C310" s="185">
        <v>90148292.700000003</v>
      </c>
      <c r="D310" s="185">
        <v>0</v>
      </c>
      <c r="E310" s="185">
        <v>0</v>
      </c>
      <c r="F310" s="185">
        <v>0</v>
      </c>
    </row>
    <row r="311" spans="1:6">
      <c r="A311" s="117" t="s">
        <v>2650</v>
      </c>
      <c r="B311" s="200">
        <v>16746477.399999999</v>
      </c>
      <c r="C311" s="200">
        <v>16746477.399999999</v>
      </c>
      <c r="D311" s="200">
        <v>0</v>
      </c>
      <c r="E311" s="200">
        <v>0</v>
      </c>
      <c r="F311" s="200">
        <v>0</v>
      </c>
    </row>
    <row r="312" spans="1:6">
      <c r="A312" s="117" t="s">
        <v>2651</v>
      </c>
      <c r="B312" s="200">
        <v>361938.5</v>
      </c>
      <c r="C312" s="200">
        <v>361938.5</v>
      </c>
      <c r="D312" s="200">
        <v>0</v>
      </c>
      <c r="E312" s="200">
        <v>0</v>
      </c>
      <c r="F312" s="200">
        <v>0</v>
      </c>
    </row>
    <row r="313" spans="1:6">
      <c r="A313" s="117" t="s">
        <v>2652</v>
      </c>
      <c r="B313" s="200">
        <v>178672</v>
      </c>
      <c r="C313" s="200">
        <v>178672</v>
      </c>
      <c r="D313" s="200">
        <v>0</v>
      </c>
      <c r="E313" s="200">
        <v>0</v>
      </c>
      <c r="F313" s="200">
        <v>0</v>
      </c>
    </row>
    <row r="314" spans="1:6">
      <c r="A314" s="117" t="s">
        <v>2653</v>
      </c>
      <c r="B314" s="200">
        <v>14058266.300000001</v>
      </c>
      <c r="C314" s="200">
        <v>14058266.300000001</v>
      </c>
      <c r="D314" s="200">
        <v>0</v>
      </c>
      <c r="E314" s="200">
        <v>0</v>
      </c>
      <c r="F314" s="200">
        <v>0</v>
      </c>
    </row>
    <row r="315" spans="1:6">
      <c r="A315" s="117" t="s">
        <v>2654</v>
      </c>
      <c r="B315" s="200">
        <v>3530318.5</v>
      </c>
      <c r="C315" s="200">
        <v>3530318.5</v>
      </c>
      <c r="D315" s="200">
        <v>0</v>
      </c>
      <c r="E315" s="200">
        <v>0</v>
      </c>
      <c r="F315" s="200">
        <v>0</v>
      </c>
    </row>
    <row r="316" spans="1:6">
      <c r="A316" s="117" t="s">
        <v>2655</v>
      </c>
      <c r="B316" s="200">
        <v>2518550</v>
      </c>
      <c r="C316" s="200">
        <v>2518550</v>
      </c>
      <c r="D316" s="200">
        <v>0</v>
      </c>
      <c r="E316" s="200">
        <v>0</v>
      </c>
      <c r="F316" s="200">
        <v>0</v>
      </c>
    </row>
    <row r="317" spans="1:6">
      <c r="A317" s="117" t="s">
        <v>2656</v>
      </c>
      <c r="B317" s="200">
        <v>37076014.299999997</v>
      </c>
      <c r="C317" s="200">
        <v>37076014.299999997</v>
      </c>
      <c r="D317" s="200">
        <v>0</v>
      </c>
      <c r="E317" s="200">
        <v>0</v>
      </c>
      <c r="F317" s="200">
        <v>0</v>
      </c>
    </row>
    <row r="318" spans="1:6">
      <c r="A318" s="117" t="s">
        <v>2657</v>
      </c>
      <c r="B318" s="200">
        <v>5536520</v>
      </c>
      <c r="C318" s="200">
        <v>5536520</v>
      </c>
      <c r="D318" s="200">
        <v>0</v>
      </c>
      <c r="E318" s="200">
        <v>0</v>
      </c>
      <c r="F318" s="200">
        <v>0</v>
      </c>
    </row>
    <row r="319" spans="1:6">
      <c r="A319" s="117" t="s">
        <v>2658</v>
      </c>
      <c r="B319" s="200">
        <v>10141535.699999999</v>
      </c>
      <c r="C319" s="200">
        <v>10141535.699999999</v>
      </c>
      <c r="D319" s="200">
        <v>0</v>
      </c>
      <c r="E319" s="200">
        <v>0</v>
      </c>
      <c r="F319" s="200">
        <v>0</v>
      </c>
    </row>
    <row r="320" spans="1:6">
      <c r="A320" s="215" t="s">
        <v>2659</v>
      </c>
      <c r="B320" s="185">
        <v>-14282524.100000001</v>
      </c>
      <c r="C320" s="185">
        <v>-14282524.100000001</v>
      </c>
      <c r="D320" s="185">
        <v>0</v>
      </c>
      <c r="E320" s="185">
        <v>0</v>
      </c>
      <c r="F320" s="185">
        <v>0</v>
      </c>
    </row>
    <row r="321" spans="1:6">
      <c r="A321" s="117" t="s">
        <v>2660</v>
      </c>
      <c r="B321" s="200">
        <v>-20600744.600000001</v>
      </c>
      <c r="C321" s="200">
        <v>-20600744.600000001</v>
      </c>
      <c r="D321" s="200">
        <v>0</v>
      </c>
      <c r="E321" s="200">
        <v>0</v>
      </c>
      <c r="F321" s="200">
        <v>0</v>
      </c>
    </row>
    <row r="322" spans="1:6">
      <c r="A322" s="117" t="s">
        <v>2661</v>
      </c>
      <c r="B322" s="200">
        <v>6318220.5</v>
      </c>
      <c r="C322" s="200">
        <v>6318220.5</v>
      </c>
      <c r="D322" s="200">
        <v>0</v>
      </c>
      <c r="E322" s="200">
        <v>0</v>
      </c>
      <c r="F322" s="200">
        <v>0</v>
      </c>
    </row>
    <row r="323" spans="1:6">
      <c r="A323" s="215" t="s">
        <v>2662</v>
      </c>
      <c r="B323" s="185">
        <v>7917500.2000000002</v>
      </c>
      <c r="C323" s="185">
        <v>4000000</v>
      </c>
      <c r="D323" s="185">
        <v>3917500.2</v>
      </c>
      <c r="E323" s="185">
        <v>0</v>
      </c>
      <c r="F323" s="185">
        <v>0</v>
      </c>
    </row>
    <row r="324" spans="1:6">
      <c r="A324" s="117" t="s">
        <v>2663</v>
      </c>
      <c r="B324" s="200">
        <v>7917500.2000000002</v>
      </c>
      <c r="C324" s="200">
        <v>4000000</v>
      </c>
      <c r="D324" s="200">
        <v>3917500.2</v>
      </c>
      <c r="E324" s="200">
        <v>0</v>
      </c>
      <c r="F324" s="200">
        <v>0</v>
      </c>
    </row>
    <row r="325" spans="1:6">
      <c r="A325" s="215" t="s">
        <v>2664</v>
      </c>
      <c r="B325" s="185">
        <v>3485201.4</v>
      </c>
      <c r="C325" s="185">
        <v>3485201.4</v>
      </c>
      <c r="D325" s="185">
        <v>0</v>
      </c>
      <c r="E325" s="185">
        <v>0</v>
      </c>
      <c r="F325" s="185">
        <v>0</v>
      </c>
    </row>
    <row r="326" spans="1:6">
      <c r="A326" s="117" t="s">
        <v>2665</v>
      </c>
      <c r="B326" s="200">
        <v>3416500</v>
      </c>
      <c r="C326" s="200">
        <v>3416500</v>
      </c>
      <c r="D326" s="200">
        <v>0</v>
      </c>
      <c r="E326" s="200">
        <v>0</v>
      </c>
      <c r="F326" s="200">
        <v>0</v>
      </c>
    </row>
    <row r="327" spans="1:6">
      <c r="A327" s="117" t="s">
        <v>2666</v>
      </c>
      <c r="B327" s="200">
        <v>68701.399999999994</v>
      </c>
      <c r="C327" s="200">
        <v>68701.399999999994</v>
      </c>
      <c r="D327" s="200">
        <v>0</v>
      </c>
      <c r="E327" s="200">
        <v>0</v>
      </c>
      <c r="F327" s="200">
        <v>0</v>
      </c>
    </row>
    <row r="328" spans="1:6">
      <c r="A328" s="215" t="s">
        <v>2667</v>
      </c>
      <c r="B328" s="185">
        <v>44097186.700000003</v>
      </c>
      <c r="C328" s="185">
        <v>44097186.700000003</v>
      </c>
      <c r="D328" s="185">
        <v>0</v>
      </c>
      <c r="E328" s="185">
        <v>0</v>
      </c>
      <c r="F328" s="185">
        <v>0</v>
      </c>
    </row>
    <row r="329" spans="1:6">
      <c r="A329" s="117" t="s">
        <v>2668</v>
      </c>
      <c r="B329" s="200">
        <v>7461320.5999999996</v>
      </c>
      <c r="C329" s="200">
        <v>7461320.5999999996</v>
      </c>
      <c r="D329" s="200">
        <v>0</v>
      </c>
      <c r="E329" s="200">
        <v>0</v>
      </c>
      <c r="F329" s="200">
        <v>0</v>
      </c>
    </row>
    <row r="330" spans="1:6">
      <c r="A330" s="117" t="s">
        <v>2669</v>
      </c>
      <c r="B330" s="200">
        <v>792000</v>
      </c>
      <c r="C330" s="200">
        <v>792000</v>
      </c>
      <c r="D330" s="200">
        <v>0</v>
      </c>
      <c r="E330" s="200">
        <v>0</v>
      </c>
      <c r="F330" s="200">
        <v>0</v>
      </c>
    </row>
    <row r="331" spans="1:6">
      <c r="A331" s="117" t="s">
        <v>2670</v>
      </c>
      <c r="B331" s="200">
        <v>23640202.600000001</v>
      </c>
      <c r="C331" s="200">
        <v>23640202.600000001</v>
      </c>
      <c r="D331" s="200">
        <v>0</v>
      </c>
      <c r="E331" s="200">
        <v>0</v>
      </c>
      <c r="F331" s="200">
        <v>0</v>
      </c>
    </row>
    <row r="332" spans="1:6">
      <c r="A332" s="117" t="s">
        <v>2671</v>
      </c>
      <c r="B332" s="200">
        <v>274500</v>
      </c>
      <c r="C332" s="200">
        <v>274500</v>
      </c>
      <c r="D332" s="200">
        <v>0</v>
      </c>
      <c r="E332" s="200">
        <v>0</v>
      </c>
      <c r="F332" s="200">
        <v>0</v>
      </c>
    </row>
    <row r="333" spans="1:6">
      <c r="A333" s="117" t="s">
        <v>2672</v>
      </c>
      <c r="B333" s="200">
        <v>7429163.4999999991</v>
      </c>
      <c r="C333" s="200">
        <v>7429163.4999999991</v>
      </c>
      <c r="D333" s="200">
        <v>0</v>
      </c>
      <c r="E333" s="200">
        <v>0</v>
      </c>
      <c r="F333" s="200">
        <v>0</v>
      </c>
    </row>
    <row r="334" spans="1:6">
      <c r="A334" s="117" t="s">
        <v>2673</v>
      </c>
      <c r="B334" s="200">
        <v>4500000</v>
      </c>
      <c r="C334" s="200">
        <v>4500000</v>
      </c>
      <c r="D334" s="200">
        <v>0</v>
      </c>
      <c r="E334" s="200">
        <v>0</v>
      </c>
      <c r="F334" s="200">
        <v>0</v>
      </c>
    </row>
    <row r="335" spans="1:6">
      <c r="A335" s="215" t="s">
        <v>2674</v>
      </c>
      <c r="B335" s="185">
        <v>3168000</v>
      </c>
      <c r="C335" s="185">
        <v>3168000</v>
      </c>
      <c r="D335" s="185">
        <v>0</v>
      </c>
      <c r="E335" s="185">
        <v>0</v>
      </c>
      <c r="F335" s="185">
        <v>0</v>
      </c>
    </row>
    <row r="336" spans="1:6">
      <c r="A336" s="117" t="s">
        <v>2675</v>
      </c>
      <c r="B336" s="200">
        <v>3168000</v>
      </c>
      <c r="C336" s="200">
        <v>3168000</v>
      </c>
      <c r="D336" s="200">
        <v>0</v>
      </c>
      <c r="E336" s="200">
        <v>0</v>
      </c>
      <c r="F336" s="200">
        <v>0</v>
      </c>
    </row>
    <row r="337" spans="1:6">
      <c r="A337" s="215" t="s">
        <v>2676</v>
      </c>
      <c r="B337" s="185">
        <v>1350000</v>
      </c>
      <c r="C337" s="185">
        <v>0</v>
      </c>
      <c r="D337" s="185">
        <v>1350000</v>
      </c>
      <c r="E337" s="185">
        <v>0</v>
      </c>
      <c r="F337" s="185">
        <v>0</v>
      </c>
    </row>
    <row r="338" spans="1:6">
      <c r="A338" s="34" t="s">
        <v>2677</v>
      </c>
      <c r="B338" s="200">
        <v>1350000</v>
      </c>
      <c r="C338" s="200">
        <v>0</v>
      </c>
      <c r="D338" s="200">
        <v>1350000</v>
      </c>
      <c r="E338" s="200">
        <v>0</v>
      </c>
      <c r="F338" s="200">
        <v>0</v>
      </c>
    </row>
  </sheetData>
  <autoFilter ref="A5:I338" xr:uid="{8FCB2E7B-D49B-4E67-B398-34BC63623FB4}"/>
  <pageMargins left="0.48" right="0.16" top="0.25" bottom="0.16" header="0.18" footer="0.16"/>
  <pageSetup paperSize="9" scale="50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7EA8A-AAF5-4643-BCB8-08BD41DB9775}">
  <sheetPr filterMode="1">
    <tabColor rgb="FF00B050"/>
  </sheetPr>
  <dimension ref="B2:E148"/>
  <sheetViews>
    <sheetView tabSelected="1" view="pageBreakPreview" zoomScaleNormal="100" zoomScaleSheetLayoutView="100" workbookViewId="0">
      <selection activeCell="E12" sqref="E12"/>
    </sheetView>
  </sheetViews>
  <sheetFormatPr defaultRowHeight="15"/>
  <cols>
    <col min="2" max="2" width="87.5703125" customWidth="1"/>
    <col min="3" max="3" width="21.28515625" customWidth="1"/>
    <col min="4" max="4" width="14.85546875" customWidth="1"/>
  </cols>
  <sheetData>
    <row r="2" spans="2:5">
      <c r="B2" s="87" t="s">
        <v>2678</v>
      </c>
      <c r="C2" s="2"/>
      <c r="D2" s="199"/>
      <c r="E2" s="6" t="s">
        <v>2679</v>
      </c>
    </row>
    <row r="3" spans="2:5">
      <c r="C3" s="6"/>
      <c r="D3" s="6" t="s">
        <v>2</v>
      </c>
      <c r="E3" s="216"/>
    </row>
    <row r="4" spans="2:5">
      <c r="B4" s="217"/>
      <c r="C4" s="186" t="s">
        <v>4</v>
      </c>
    </row>
    <row r="5" spans="2:5">
      <c r="B5" s="191" t="s">
        <v>10</v>
      </c>
      <c r="C5" s="178">
        <v>1346539499.8</v>
      </c>
    </row>
    <row r="6" spans="2:5">
      <c r="B6" s="218" t="s">
        <v>2680</v>
      </c>
      <c r="C6" s="179">
        <v>400241240</v>
      </c>
    </row>
    <row r="7" spans="2:5">
      <c r="B7" s="218" t="s">
        <v>2681</v>
      </c>
      <c r="C7" s="179">
        <v>131267642.19999999</v>
      </c>
    </row>
    <row r="8" spans="2:5">
      <c r="B8" s="218" t="s">
        <v>2682</v>
      </c>
      <c r="C8" s="179">
        <v>4392672.6000000006</v>
      </c>
    </row>
    <row r="9" spans="2:5">
      <c r="B9" s="218" t="s">
        <v>2683</v>
      </c>
      <c r="C9" s="179">
        <v>44916799.800000004</v>
      </c>
    </row>
    <row r="10" spans="2:5">
      <c r="B10" s="218" t="s">
        <v>2684</v>
      </c>
      <c r="C10" s="179">
        <v>142000000</v>
      </c>
    </row>
    <row r="11" spans="2:5">
      <c r="B11" s="218" t="s">
        <v>2685</v>
      </c>
      <c r="C11" s="179">
        <v>77000000</v>
      </c>
    </row>
    <row r="12" spans="2:5">
      <c r="B12" s="218" t="s">
        <v>2686</v>
      </c>
      <c r="C12" s="179">
        <v>664125.39999999991</v>
      </c>
    </row>
    <row r="13" spans="2:5">
      <c r="B13" s="218" t="s">
        <v>2687</v>
      </c>
      <c r="C13" s="179">
        <v>238175092.99999997</v>
      </c>
    </row>
    <row r="14" spans="2:5">
      <c r="B14" s="218" t="s">
        <v>2688</v>
      </c>
      <c r="C14" s="179">
        <v>7104832.0000000009</v>
      </c>
    </row>
    <row r="15" spans="2:5">
      <c r="B15" s="218" t="s">
        <v>2689</v>
      </c>
      <c r="C15" s="179">
        <v>1479.4000000000015</v>
      </c>
    </row>
    <row r="16" spans="2:5">
      <c r="B16" s="218" t="s">
        <v>2690</v>
      </c>
      <c r="C16" s="179">
        <v>5047987.5999999996</v>
      </c>
    </row>
    <row r="17" spans="2:3" ht="17.25" customHeight="1">
      <c r="B17" s="218" t="s">
        <v>2691</v>
      </c>
      <c r="C17" s="179">
        <v>318607.5</v>
      </c>
    </row>
    <row r="18" spans="2:3">
      <c r="B18" s="218" t="s">
        <v>2692</v>
      </c>
      <c r="C18" s="179">
        <v>390945.49999999994</v>
      </c>
    </row>
    <row r="19" spans="2:3" hidden="1">
      <c r="B19" s="218" t="s">
        <v>2693</v>
      </c>
      <c r="C19" s="179">
        <v>762300</v>
      </c>
    </row>
    <row r="20" spans="2:3">
      <c r="B20" s="218" t="s">
        <v>2694</v>
      </c>
      <c r="C20" s="179">
        <v>12504039.1</v>
      </c>
    </row>
    <row r="21" spans="2:3">
      <c r="B21" s="218" t="s">
        <v>2695</v>
      </c>
      <c r="C21" s="179">
        <v>7154440</v>
      </c>
    </row>
    <row r="22" spans="2:3">
      <c r="B22" s="218" t="s">
        <v>2696</v>
      </c>
      <c r="C22" s="179">
        <v>8978724.5999999996</v>
      </c>
    </row>
    <row r="23" spans="2:3">
      <c r="B23" s="218" t="s">
        <v>2697</v>
      </c>
      <c r="C23" s="179">
        <v>906866</v>
      </c>
    </row>
    <row r="24" spans="2:3">
      <c r="B24" s="218" t="s">
        <v>2698</v>
      </c>
      <c r="C24" s="179">
        <v>17877680.5</v>
      </c>
    </row>
    <row r="25" spans="2:3">
      <c r="B25" s="218" t="s">
        <v>2699</v>
      </c>
      <c r="C25" s="179">
        <v>78526.099999999889</v>
      </c>
    </row>
    <row r="26" spans="2:3">
      <c r="B26" s="218" t="s">
        <v>2700</v>
      </c>
      <c r="C26" s="179">
        <v>64094.600000000006</v>
      </c>
    </row>
    <row r="27" spans="2:3">
      <c r="B27" s="218" t="s">
        <v>2701</v>
      </c>
      <c r="C27" s="179">
        <v>1905.1999999999996</v>
      </c>
    </row>
    <row r="28" spans="2:3">
      <c r="B28" s="218" t="s">
        <v>2702</v>
      </c>
      <c r="C28" s="179">
        <v>3635539.9</v>
      </c>
    </row>
    <row r="29" spans="2:3">
      <c r="B29" s="218" t="s">
        <v>2703</v>
      </c>
      <c r="C29" s="179">
        <v>133428.9</v>
      </c>
    </row>
    <row r="30" spans="2:3">
      <c r="B30" s="218" t="s">
        <v>2704</v>
      </c>
      <c r="C30" s="179">
        <v>4757890.8</v>
      </c>
    </row>
    <row r="31" spans="2:3">
      <c r="B31" s="218" t="s">
        <v>2705</v>
      </c>
      <c r="C31" s="179">
        <v>2810916.8</v>
      </c>
    </row>
    <row r="32" spans="2:3">
      <c r="B32" s="218" t="s">
        <v>2706</v>
      </c>
      <c r="C32" s="179">
        <v>11059.099999999997</v>
      </c>
    </row>
    <row r="33" spans="2:3">
      <c r="B33" s="218" t="s">
        <v>2707</v>
      </c>
      <c r="C33" s="179">
        <v>4900000</v>
      </c>
    </row>
    <row r="34" spans="2:3">
      <c r="B34" s="218" t="s">
        <v>2708</v>
      </c>
      <c r="C34" s="179">
        <v>1107161.1000000001</v>
      </c>
    </row>
    <row r="35" spans="2:3">
      <c r="B35" s="218" t="s">
        <v>2709</v>
      </c>
      <c r="C35" s="179">
        <v>5473.1</v>
      </c>
    </row>
    <row r="36" spans="2:3">
      <c r="B36" s="218" t="s">
        <v>2710</v>
      </c>
      <c r="C36" s="179">
        <v>1101688</v>
      </c>
    </row>
    <row r="37" spans="2:3">
      <c r="B37" s="218" t="s">
        <v>2711</v>
      </c>
      <c r="C37" s="179">
        <v>15800</v>
      </c>
    </row>
    <row r="38" spans="2:3">
      <c r="B38" s="218" t="s">
        <v>2712</v>
      </c>
      <c r="C38" s="179">
        <v>15800</v>
      </c>
    </row>
    <row r="39" spans="2:3">
      <c r="B39" s="218" t="s">
        <v>2713</v>
      </c>
      <c r="C39" s="179">
        <v>297000</v>
      </c>
    </row>
    <row r="40" spans="2:3">
      <c r="B40" s="218" t="s">
        <v>2714</v>
      </c>
      <c r="C40" s="179">
        <v>297000</v>
      </c>
    </row>
    <row r="41" spans="2:3">
      <c r="B41" s="218" t="s">
        <v>2715</v>
      </c>
      <c r="C41" s="179">
        <v>477935</v>
      </c>
    </row>
    <row r="42" spans="2:3">
      <c r="B42" s="218" t="s">
        <v>2716</v>
      </c>
      <c r="C42" s="179">
        <v>14850</v>
      </c>
    </row>
    <row r="43" spans="2:3">
      <c r="B43" s="218" t="s">
        <v>2717</v>
      </c>
      <c r="C43" s="179">
        <v>463085</v>
      </c>
    </row>
    <row r="44" spans="2:3">
      <c r="B44" s="218" t="s">
        <v>2718</v>
      </c>
      <c r="C44" s="179">
        <v>74136155.900000021</v>
      </c>
    </row>
    <row r="45" spans="2:3">
      <c r="B45" s="218" t="s">
        <v>2719</v>
      </c>
      <c r="C45" s="179">
        <v>2223381.7999999998</v>
      </c>
    </row>
    <row r="46" spans="2:3">
      <c r="B46" s="218" t="s">
        <v>2720</v>
      </c>
      <c r="C46" s="179">
        <v>3165100</v>
      </c>
    </row>
    <row r="47" spans="2:3">
      <c r="B47" s="218" t="s">
        <v>2721</v>
      </c>
      <c r="C47" s="179">
        <v>7375.9999999999982</v>
      </c>
    </row>
    <row r="48" spans="2:3">
      <c r="B48" s="218" t="s">
        <v>2722</v>
      </c>
      <c r="C48" s="179">
        <v>15822.599999999999</v>
      </c>
    </row>
    <row r="49" spans="2:3" hidden="1">
      <c r="B49" s="218" t="s">
        <v>2723</v>
      </c>
      <c r="C49" s="179">
        <v>580698.70000000007</v>
      </c>
    </row>
    <row r="50" spans="2:3">
      <c r="B50" s="218" t="s">
        <v>2724</v>
      </c>
      <c r="C50" s="179">
        <v>5986039.7999999998</v>
      </c>
    </row>
    <row r="51" spans="2:3">
      <c r="B51" s="218" t="s">
        <v>2725</v>
      </c>
      <c r="C51" s="179">
        <v>3079613.9</v>
      </c>
    </row>
    <row r="52" spans="2:3">
      <c r="B52" s="218" t="s">
        <v>2726</v>
      </c>
      <c r="C52" s="179">
        <v>15773041</v>
      </c>
    </row>
    <row r="53" spans="2:3">
      <c r="B53" s="218" t="s">
        <v>2727</v>
      </c>
      <c r="C53" s="179">
        <v>2915190</v>
      </c>
    </row>
    <row r="54" spans="2:3">
      <c r="B54" s="218" t="s">
        <v>2728</v>
      </c>
      <c r="C54" s="179">
        <v>20720</v>
      </c>
    </row>
    <row r="55" spans="2:3">
      <c r="B55" s="218" t="s">
        <v>2729</v>
      </c>
      <c r="C55" s="179">
        <v>732277</v>
      </c>
    </row>
    <row r="56" spans="2:3">
      <c r="B56" s="218" t="s">
        <v>2730</v>
      </c>
      <c r="C56" s="179">
        <v>8045700</v>
      </c>
    </row>
    <row r="57" spans="2:3">
      <c r="B57" s="218" t="s">
        <v>2731</v>
      </c>
      <c r="C57" s="179">
        <v>278113.09999999998</v>
      </c>
    </row>
    <row r="58" spans="2:3" hidden="1">
      <c r="B58" s="218" t="s">
        <v>2732</v>
      </c>
      <c r="C58" s="179">
        <v>73215.700000000012</v>
      </c>
    </row>
    <row r="59" spans="2:3">
      <c r="B59" s="218" t="s">
        <v>2733</v>
      </c>
      <c r="C59" s="179">
        <v>64362.400000000009</v>
      </c>
    </row>
    <row r="60" spans="2:3">
      <c r="B60" s="218" t="s">
        <v>2734</v>
      </c>
      <c r="C60" s="179">
        <v>24833.000000000011</v>
      </c>
    </row>
    <row r="61" spans="2:3">
      <c r="B61" s="218" t="s">
        <v>2735</v>
      </c>
      <c r="C61" s="179">
        <v>69420</v>
      </c>
    </row>
    <row r="62" spans="2:3">
      <c r="B62" s="218" t="s">
        <v>2736</v>
      </c>
      <c r="C62" s="179">
        <v>31081250.899999999</v>
      </c>
    </row>
    <row r="63" spans="2:3">
      <c r="B63" s="218" t="s">
        <v>2737</v>
      </c>
      <c r="C63" s="179">
        <v>793044.30000000075</v>
      </c>
    </row>
    <row r="64" spans="2:3">
      <c r="B64" s="218" t="s">
        <v>2738</v>
      </c>
      <c r="C64" s="179">
        <v>793044.3</v>
      </c>
    </row>
    <row r="65" spans="2:3" hidden="1">
      <c r="B65" s="218" t="s">
        <v>2739</v>
      </c>
      <c r="C65" s="179">
        <v>130909096.40000004</v>
      </c>
    </row>
    <row r="66" spans="2:3">
      <c r="B66" s="218" t="s">
        <v>2740</v>
      </c>
      <c r="C66" s="179">
        <v>69121316.700000003</v>
      </c>
    </row>
    <row r="67" spans="2:3">
      <c r="B67" s="218" t="s">
        <v>2741</v>
      </c>
      <c r="C67" s="179">
        <v>160898.39999999991</v>
      </c>
    </row>
    <row r="68" spans="2:3" hidden="1">
      <c r="B68" s="218" t="s">
        <v>2742</v>
      </c>
      <c r="C68" s="179">
        <v>4320.2000000000007</v>
      </c>
    </row>
    <row r="69" spans="2:3" hidden="1">
      <c r="B69" s="218" t="s">
        <v>2743</v>
      </c>
      <c r="C69" s="179">
        <v>6489113.7000000002</v>
      </c>
    </row>
    <row r="70" spans="2:3">
      <c r="B70" s="218" t="s">
        <v>2744</v>
      </c>
      <c r="C70" s="179">
        <v>52909247.400000006</v>
      </c>
    </row>
    <row r="71" spans="2:3">
      <c r="B71" s="218" t="s">
        <v>2745</v>
      </c>
      <c r="C71" s="179">
        <v>2224200</v>
      </c>
    </row>
    <row r="72" spans="2:3">
      <c r="B72" s="218" t="s">
        <v>2746</v>
      </c>
      <c r="C72" s="179">
        <v>146278852.59999999</v>
      </c>
    </row>
    <row r="73" spans="2:3">
      <c r="B73" s="218" t="s">
        <v>2747</v>
      </c>
      <c r="C73" s="179">
        <v>1350000</v>
      </c>
    </row>
    <row r="74" spans="2:3">
      <c r="B74" s="218" t="s">
        <v>2748</v>
      </c>
      <c r="C74" s="179">
        <v>839648.60000000033</v>
      </c>
    </row>
    <row r="75" spans="2:3">
      <c r="B75" s="218" t="s">
        <v>2749</v>
      </c>
      <c r="C75" s="179">
        <v>109593689.40000001</v>
      </c>
    </row>
    <row r="76" spans="2:3">
      <c r="B76" s="218" t="s">
        <v>2750</v>
      </c>
      <c r="C76" s="179">
        <v>15431374.800000001</v>
      </c>
    </row>
    <row r="77" spans="2:3">
      <c r="B77" s="218" t="s">
        <v>2751</v>
      </c>
      <c r="C77" s="179">
        <v>6183936</v>
      </c>
    </row>
    <row r="78" spans="2:3">
      <c r="B78" s="218" t="s">
        <v>2752</v>
      </c>
      <c r="C78" s="179">
        <v>333618.70000000007</v>
      </c>
    </row>
    <row r="79" spans="2:3">
      <c r="B79" s="218" t="s">
        <v>2753</v>
      </c>
      <c r="C79" s="179">
        <v>8513682.8999999985</v>
      </c>
    </row>
    <row r="80" spans="2:3">
      <c r="B80" s="218" t="s">
        <v>2754</v>
      </c>
      <c r="C80" s="179">
        <v>2381.1999999999998</v>
      </c>
    </row>
    <row r="81" spans="2:3">
      <c r="B81" s="218" t="s">
        <v>2755</v>
      </c>
      <c r="C81" s="179">
        <v>30521</v>
      </c>
    </row>
    <row r="82" spans="2:3">
      <c r="B82" s="218" t="s">
        <v>2756</v>
      </c>
      <c r="C82" s="179">
        <v>4000000</v>
      </c>
    </row>
    <row r="83" spans="2:3">
      <c r="B83" s="218" t="s">
        <v>2757</v>
      </c>
      <c r="C83" s="179">
        <v>1304331.4999999995</v>
      </c>
    </row>
    <row r="84" spans="2:3">
      <c r="B84" s="218" t="s">
        <v>2758</v>
      </c>
      <c r="C84" s="179">
        <v>223249.40000000002</v>
      </c>
    </row>
    <row r="85" spans="2:3">
      <c r="B85" s="218" t="s">
        <v>2759</v>
      </c>
      <c r="C85" s="179">
        <v>872493.09999999986</v>
      </c>
    </row>
    <row r="86" spans="2:3">
      <c r="B86" s="218" t="s">
        <v>2760</v>
      </c>
      <c r="C86" s="179">
        <v>8588.9999999999782</v>
      </c>
    </row>
    <row r="87" spans="2:3">
      <c r="B87" s="218" t="s">
        <v>2761</v>
      </c>
      <c r="C87" s="179">
        <v>200000</v>
      </c>
    </row>
    <row r="88" spans="2:3">
      <c r="B88" s="218" t="s">
        <v>2762</v>
      </c>
      <c r="C88" s="179">
        <v>10885975.4</v>
      </c>
    </row>
    <row r="89" spans="2:3">
      <c r="B89" s="218" t="s">
        <v>2763</v>
      </c>
      <c r="C89" s="179">
        <v>1029061</v>
      </c>
    </row>
    <row r="90" spans="2:3" hidden="1">
      <c r="B90" s="218" t="s">
        <v>2764</v>
      </c>
      <c r="C90" s="179">
        <v>7284257.4000000004</v>
      </c>
    </row>
    <row r="91" spans="2:3">
      <c r="B91" s="218" t="s">
        <v>2765</v>
      </c>
      <c r="C91" s="179">
        <v>2572657</v>
      </c>
    </row>
    <row r="92" spans="2:3" hidden="1">
      <c r="B92" s="218" t="s">
        <v>2766</v>
      </c>
      <c r="C92" s="179">
        <v>174774642.59999999</v>
      </c>
    </row>
    <row r="93" spans="2:3" hidden="1">
      <c r="B93" s="218" t="s">
        <v>2767</v>
      </c>
      <c r="C93" s="179">
        <v>15423889.800000001</v>
      </c>
    </row>
    <row r="94" spans="2:3">
      <c r="B94" s="218" t="s">
        <v>2768</v>
      </c>
      <c r="C94" s="179">
        <v>7959258</v>
      </c>
    </row>
    <row r="95" spans="2:3">
      <c r="B95" s="218" t="s">
        <v>2769</v>
      </c>
      <c r="C95" s="179">
        <v>70337534.200000003</v>
      </c>
    </row>
    <row r="96" spans="2:3">
      <c r="B96" s="218" t="s">
        <v>2770</v>
      </c>
      <c r="C96" s="179">
        <v>8434806.5999999996</v>
      </c>
    </row>
    <row r="97" spans="2:3">
      <c r="B97" s="218" t="s">
        <v>2771</v>
      </c>
      <c r="C97" s="179">
        <v>16689917.399999999</v>
      </c>
    </row>
    <row r="98" spans="2:3" hidden="1">
      <c r="B98" s="218" t="s">
        <v>2772</v>
      </c>
      <c r="C98" s="179">
        <v>15695205.800000001</v>
      </c>
    </row>
    <row r="99" spans="2:3">
      <c r="B99" s="218" t="s">
        <v>2773</v>
      </c>
      <c r="C99" s="179">
        <v>1148639.9000000001</v>
      </c>
    </row>
    <row r="100" spans="2:3">
      <c r="B100" s="218" t="s">
        <v>2774</v>
      </c>
      <c r="C100" s="179">
        <v>2018158.6</v>
      </c>
    </row>
    <row r="101" spans="2:3">
      <c r="B101" s="218" t="s">
        <v>2775</v>
      </c>
      <c r="C101" s="179">
        <v>30200232.300000004</v>
      </c>
    </row>
    <row r="102" spans="2:3">
      <c r="B102" s="218" t="s">
        <v>2776</v>
      </c>
      <c r="C102" s="179">
        <v>6867000</v>
      </c>
    </row>
    <row r="103" spans="2:3">
      <c r="B103" s="218" t="s">
        <v>2777</v>
      </c>
      <c r="C103" s="179">
        <v>46693326.400000006</v>
      </c>
    </row>
    <row r="104" spans="2:3">
      <c r="B104" s="218" t="s">
        <v>2778</v>
      </c>
      <c r="C104" s="179">
        <v>40000000</v>
      </c>
    </row>
    <row r="105" spans="2:3">
      <c r="B105" s="218" t="s">
        <v>2779</v>
      </c>
      <c r="C105" s="179">
        <v>310000.2</v>
      </c>
    </row>
    <row r="106" spans="2:3">
      <c r="B106" s="218" t="s">
        <v>2780</v>
      </c>
      <c r="C106" s="179">
        <v>1013030.1999999998</v>
      </c>
    </row>
    <row r="107" spans="2:3">
      <c r="B107" s="218" t="s">
        <v>2781</v>
      </c>
      <c r="C107" s="179">
        <v>67709.300000000017</v>
      </c>
    </row>
    <row r="108" spans="2:3">
      <c r="B108" s="218" t="s">
        <v>2782</v>
      </c>
      <c r="C108" s="179">
        <v>854445.1</v>
      </c>
    </row>
    <row r="109" spans="2:3">
      <c r="B109" s="218" t="s">
        <v>2783</v>
      </c>
      <c r="C109" s="179">
        <v>785673.49999999977</v>
      </c>
    </row>
    <row r="110" spans="2:3">
      <c r="B110" s="218" t="s">
        <v>2784</v>
      </c>
      <c r="C110" s="179">
        <v>68537.600000000006</v>
      </c>
    </row>
    <row r="111" spans="2:3">
      <c r="B111" s="218" t="s">
        <v>2785</v>
      </c>
      <c r="C111" s="179">
        <v>167028.30000000002</v>
      </c>
    </row>
    <row r="112" spans="2:3">
      <c r="B112" s="218" t="s">
        <v>2786</v>
      </c>
      <c r="C112" s="179">
        <v>69252</v>
      </c>
    </row>
    <row r="113" spans="2:3">
      <c r="B113" s="218" t="s">
        <v>2787</v>
      </c>
      <c r="C113" s="179">
        <v>3357650.2</v>
      </c>
    </row>
    <row r="114" spans="2:3">
      <c r="B114" s="218" t="s">
        <v>2788</v>
      </c>
      <c r="C114" s="179">
        <v>2864643.9</v>
      </c>
    </row>
    <row r="115" spans="2:3">
      <c r="B115" s="218" t="s">
        <v>2789</v>
      </c>
      <c r="C115" s="179">
        <v>493119.9</v>
      </c>
    </row>
    <row r="116" spans="2:3">
      <c r="B116" s="218" t="s">
        <v>2790</v>
      </c>
      <c r="C116" s="179">
        <v>4628</v>
      </c>
    </row>
    <row r="117" spans="2:3">
      <c r="B117" s="218" t="s">
        <v>2791</v>
      </c>
      <c r="C117" s="179">
        <v>2366896</v>
      </c>
    </row>
    <row r="118" spans="2:3">
      <c r="B118" s="218" t="s">
        <v>2792</v>
      </c>
      <c r="C118" s="179">
        <v>69914951.5</v>
      </c>
    </row>
    <row r="119" spans="2:3">
      <c r="B119" s="218" t="s">
        <v>2793</v>
      </c>
      <c r="C119" s="179">
        <v>5197555.2</v>
      </c>
    </row>
    <row r="120" spans="2:3">
      <c r="B120" s="218" t="s">
        <v>2794</v>
      </c>
      <c r="C120" s="179">
        <v>1119930</v>
      </c>
    </row>
    <row r="121" spans="2:3">
      <c r="B121" s="218" t="s">
        <v>2795</v>
      </c>
      <c r="C121" s="179">
        <v>20258255.799999997</v>
      </c>
    </row>
    <row r="122" spans="2:3">
      <c r="B122" s="218" t="s">
        <v>2796</v>
      </c>
      <c r="C122" s="179">
        <v>2397153.1999999997</v>
      </c>
    </row>
    <row r="123" spans="2:3">
      <c r="B123" s="218" t="s">
        <v>2797</v>
      </c>
      <c r="C123" s="179">
        <v>5440.8000000000011</v>
      </c>
    </row>
    <row r="124" spans="2:3">
      <c r="B124" s="218" t="s">
        <v>2798</v>
      </c>
      <c r="C124" s="179">
        <v>5788.3999999999987</v>
      </c>
    </row>
    <row r="125" spans="2:3">
      <c r="B125" s="218" t="s">
        <v>2799</v>
      </c>
      <c r="C125" s="179">
        <v>360000</v>
      </c>
    </row>
    <row r="126" spans="2:3">
      <c r="B126" s="218" t="s">
        <v>2800</v>
      </c>
      <c r="C126" s="179">
        <v>230000.99999999997</v>
      </c>
    </row>
    <row r="127" spans="2:3">
      <c r="B127" s="218" t="s">
        <v>2801</v>
      </c>
      <c r="C127" s="179">
        <v>1201027.1000000001</v>
      </c>
    </row>
    <row r="128" spans="2:3">
      <c r="B128" s="218" t="s">
        <v>2802</v>
      </c>
      <c r="C128" s="179">
        <v>39139800</v>
      </c>
    </row>
    <row r="129" spans="2:3">
      <c r="B129" s="218" t="s">
        <v>2803</v>
      </c>
      <c r="C129" s="179">
        <v>10682146.199999999</v>
      </c>
    </row>
    <row r="130" spans="2:3">
      <c r="B130" s="218" t="s">
        <v>2804</v>
      </c>
      <c r="C130" s="179">
        <v>361938.5</v>
      </c>
    </row>
    <row r="131" spans="2:3">
      <c r="B131" s="218" t="s">
        <v>2805</v>
      </c>
      <c r="C131" s="179">
        <v>178672</v>
      </c>
    </row>
    <row r="132" spans="2:3">
      <c r="B132" s="218" t="s">
        <v>2806</v>
      </c>
      <c r="C132" s="179">
        <v>10141535.699999999</v>
      </c>
    </row>
    <row r="133" spans="2:3">
      <c r="B133" s="218" t="s">
        <v>2807</v>
      </c>
      <c r="C133" s="179">
        <v>6318220.5</v>
      </c>
    </row>
    <row r="134" spans="2:3" hidden="1">
      <c r="B134" s="218" t="s">
        <v>2808</v>
      </c>
      <c r="C134" s="179">
        <v>6318220.5</v>
      </c>
    </row>
    <row r="135" spans="2:3">
      <c r="B135" s="218" t="s">
        <v>2809</v>
      </c>
      <c r="C135" s="179">
        <v>67500</v>
      </c>
    </row>
    <row r="136" spans="2:3">
      <c r="B136" s="218" t="s">
        <v>2810</v>
      </c>
      <c r="C136" s="179">
        <v>67500</v>
      </c>
    </row>
    <row r="137" spans="2:3">
      <c r="B137" s="218" t="s">
        <v>2811</v>
      </c>
      <c r="C137" s="179">
        <v>1581300</v>
      </c>
    </row>
    <row r="138" spans="2:3">
      <c r="B138" s="218" t="s">
        <v>2812</v>
      </c>
      <c r="C138" s="179">
        <v>1581300</v>
      </c>
    </row>
    <row r="139" spans="2:3" hidden="1">
      <c r="B139" s="218" t="s">
        <v>2813</v>
      </c>
      <c r="C139" s="179">
        <v>24503083.500000004</v>
      </c>
    </row>
    <row r="140" spans="2:3">
      <c r="B140" s="218" t="s">
        <v>2814</v>
      </c>
      <c r="C140" s="179">
        <v>6731320.5999999996</v>
      </c>
    </row>
    <row r="141" spans="2:3">
      <c r="B141" s="218" t="s">
        <v>2815</v>
      </c>
      <c r="C141" s="179">
        <v>10068099.4</v>
      </c>
    </row>
    <row r="142" spans="2:3">
      <c r="B142" s="218" t="s">
        <v>2816</v>
      </c>
      <c r="C142" s="179">
        <v>274500</v>
      </c>
    </row>
    <row r="143" spans="2:3">
      <c r="B143" s="218" t="s">
        <v>2817</v>
      </c>
      <c r="C143" s="179">
        <v>7429163.4999999991</v>
      </c>
    </row>
    <row r="144" spans="2:3">
      <c r="B144" s="218" t="s">
        <v>2818</v>
      </c>
      <c r="C144" s="179">
        <v>3168000</v>
      </c>
    </row>
    <row r="145" spans="2:3">
      <c r="B145" s="218" t="s">
        <v>2819</v>
      </c>
      <c r="C145" s="179">
        <v>3168000</v>
      </c>
    </row>
    <row r="146" spans="2:3">
      <c r="B146" s="218" t="s">
        <v>2820</v>
      </c>
      <c r="C146" s="179">
        <v>1350000</v>
      </c>
    </row>
    <row r="147" spans="2:3">
      <c r="B147" s="218" t="s">
        <v>2821</v>
      </c>
      <c r="C147" s="179">
        <v>1350000</v>
      </c>
    </row>
    <row r="148" spans="2:3" hidden="1">
      <c r="B148" s="218" t="s">
        <v>2822</v>
      </c>
      <c r="C148" s="179">
        <v>0</v>
      </c>
    </row>
  </sheetData>
  <autoFilter ref="B4:E148" xr:uid="{CF57D539-DEC5-4D73-9442-E59FBBA8A164}">
    <filterColumn colId="1">
      <filters>
        <filter val="1,013.0"/>
        <filter val="1,029.1"/>
        <filter val="1,101.7"/>
        <filter val="1,107.2"/>
        <filter val="1,119.9"/>
        <filter val="1,148.6"/>
        <filter val="1,201.0"/>
        <filter val="1,304.3"/>
        <filter val="1,346,539.5"/>
        <filter val="1,350.0"/>
        <filter val="1,581.3"/>
        <filter val="1.5"/>
        <filter val="1.9"/>
        <filter val="10,068.1"/>
        <filter val="10,141.5"/>
        <filter val="10,682.1"/>
        <filter val="10,886.0"/>
        <filter val="109,593.7"/>
        <filter val="11.1"/>
        <filter val="12,504.0"/>
        <filter val="130,909.1"/>
        <filter val="131,267.6"/>
        <filter val="133.4"/>
        <filter val="14.9"/>
        <filter val="142,000.0"/>
        <filter val="146,278.9"/>
        <filter val="15,423.9"/>
        <filter val="15,431.4"/>
        <filter val="15,695.2"/>
        <filter val="15,773.0"/>
        <filter val="15.8"/>
        <filter val="16,689.9"/>
        <filter val="160,733.8"/>
        <filter val="160.9"/>
        <filter val="167.0"/>
        <filter val="17,877.7"/>
        <filter val="174,774.6"/>
        <filter val="178.7"/>
        <filter val="2,018.2"/>
        <filter val="2,223.4"/>
        <filter val="2,224.2"/>
        <filter val="2,366.9"/>
        <filter val="2,397.2"/>
        <filter val="2,572.7"/>
        <filter val="2,810.9"/>
        <filter val="2,864.6"/>
        <filter val="2,915.2"/>
        <filter val="2.4"/>
        <filter val="20,258.3"/>
        <filter val="20.7"/>
        <filter val="200.0"/>
        <filter val="223.2"/>
        <filter val="230.0"/>
        <filter val="238,175.1"/>
        <filter val="24,503.1"/>
        <filter val="24.8"/>
        <filter val="274.5"/>
        <filter val="278.1"/>
        <filter val="297.0"/>
        <filter val="3,079.6"/>
        <filter val="3,165.1"/>
        <filter val="3,168.0"/>
        <filter val="3,357.7"/>
        <filter val="3,635.5"/>
        <filter val="30,200.2"/>
        <filter val="30.5"/>
        <filter val="31,081.3"/>
        <filter val="310.0"/>
        <filter val="318.6"/>
        <filter val="333.6"/>
        <filter val="360.0"/>
        <filter val="361.9"/>
        <filter val="39,139.8"/>
        <filter val="390.9"/>
        <filter val="4,000.0"/>
        <filter val="4,392.7"/>
        <filter val="4,757.9"/>
        <filter val="4,900.0"/>
        <filter val="4.3"/>
        <filter val="4.6"/>
        <filter val="40,000.0"/>
        <filter val="400,241.2"/>
        <filter val="44,916.8"/>
        <filter val="46,693.3"/>
        <filter val="463.1"/>
        <filter val="477.9"/>
        <filter val="493.1"/>
        <filter val="5,048.0"/>
        <filter val="5,197.6"/>
        <filter val="5,986.0"/>
        <filter val="5.4"/>
        <filter val="5.5"/>
        <filter val="5.8"/>
        <filter val="52,909.2"/>
        <filter val="580.7"/>
        <filter val="6,183.9"/>
        <filter val="6,318.2"/>
        <filter val="6,489.1"/>
        <filter val="6,731.3"/>
        <filter val="6,867.0"/>
        <filter val="64.1"/>
        <filter val="64.4"/>
        <filter val="664.1"/>
        <filter val="67.5"/>
        <filter val="67.7"/>
        <filter val="68.5"/>
        <filter val="69,121.3"/>
        <filter val="69,915.0"/>
        <filter val="69.3"/>
        <filter val="69.4"/>
        <filter val="7,104.8"/>
        <filter val="7,154.4"/>
        <filter val="7,284.3"/>
        <filter val="7,429.2"/>
        <filter val="7,959.3"/>
        <filter val="7.4"/>
        <filter val="70,337.5"/>
        <filter val="73.2"/>
        <filter val="732.3"/>
        <filter val="74,136.2"/>
        <filter val="762.3"/>
        <filter val="77,000.0"/>
        <filter val="78.5"/>
        <filter val="785.7"/>
        <filter val="793.0"/>
        <filter val="8,045.7"/>
        <filter val="8,434.8"/>
        <filter val="8,513.7"/>
        <filter val="8,978.7"/>
        <filter val="8.6"/>
        <filter val="839.6"/>
        <filter val="854.4"/>
        <filter val="872.5"/>
        <filter val="906.9"/>
      </filters>
    </filterColumn>
  </autoFilter>
  <pageMargins left="0.7" right="0.7" top="0.75" bottom="0.75" header="0.3" footer="0.3"/>
  <pageSetup paperSize="9" scale="5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B3F2E-5569-4D30-9FD1-2CBE5C1CEECD}">
  <sheetPr>
    <tabColor rgb="FF00B050"/>
    <pageSetUpPr fitToPage="1"/>
  </sheetPr>
  <dimension ref="A2:M3111"/>
  <sheetViews>
    <sheetView view="pageBreakPreview" zoomScale="85" zoomScaleNormal="85" zoomScaleSheetLayoutView="85" workbookViewId="0">
      <pane xSplit="4" ySplit="7" topLeftCell="E20" activePane="bottomRight" state="frozen"/>
      <selection pane="bottomRight" activeCell="F38" sqref="F38"/>
      <selection pane="bottomLeft" activeCell="F49" sqref="F49"/>
      <selection pane="topRight" activeCell="F49" sqref="F49"/>
    </sheetView>
  </sheetViews>
  <sheetFormatPr defaultColWidth="9.140625" defaultRowHeight="14.25"/>
  <cols>
    <col min="1" max="3" width="5" style="2" customWidth="1"/>
    <col min="4" max="4" width="52.140625" style="2" customWidth="1"/>
    <col min="5" max="10" width="11.42578125" style="2" customWidth="1"/>
    <col min="11" max="16384" width="9.140625" style="2"/>
  </cols>
  <sheetData>
    <row r="2" spans="1:13" ht="15.75">
      <c r="A2" s="1" t="s">
        <v>117</v>
      </c>
      <c r="I2" s="6"/>
      <c r="J2" s="6" t="s">
        <v>118</v>
      </c>
    </row>
    <row r="4" spans="1:13">
      <c r="I4" s="6"/>
      <c r="J4" s="6"/>
      <c r="M4" s="2" t="s">
        <v>119</v>
      </c>
    </row>
    <row r="5" spans="1:13" ht="15" customHeight="1">
      <c r="A5" s="245"/>
      <c r="B5" s="245"/>
      <c r="C5" s="245"/>
      <c r="D5" s="245"/>
      <c r="E5" s="240" t="s">
        <v>4</v>
      </c>
      <c r="F5" s="240" t="s">
        <v>5</v>
      </c>
      <c r="G5" s="240" t="s">
        <v>7</v>
      </c>
      <c r="H5" s="240" t="s">
        <v>8</v>
      </c>
      <c r="I5" s="243" t="s">
        <v>120</v>
      </c>
      <c r="J5" s="240" t="s">
        <v>9</v>
      </c>
    </row>
    <row r="6" spans="1:13">
      <c r="A6" s="245"/>
      <c r="B6" s="245"/>
      <c r="C6" s="245"/>
      <c r="D6" s="245"/>
      <c r="E6" s="246"/>
      <c r="F6" s="241"/>
      <c r="G6" s="241"/>
      <c r="H6" s="241"/>
      <c r="I6" s="244"/>
      <c r="J6" s="241"/>
    </row>
    <row r="7" spans="1:13" s="12" customFormat="1" ht="35.1" customHeight="1">
      <c r="A7" s="245"/>
      <c r="B7" s="245"/>
      <c r="C7" s="245"/>
      <c r="D7" s="245"/>
      <c r="E7" s="247"/>
      <c r="F7" s="242"/>
      <c r="G7" s="242"/>
      <c r="H7" s="242"/>
      <c r="I7" s="244"/>
      <c r="J7" s="242"/>
    </row>
    <row r="8" spans="1:13">
      <c r="A8" s="225" t="s">
        <v>13</v>
      </c>
      <c r="B8" s="225"/>
      <c r="C8" s="225"/>
      <c r="D8" s="225"/>
      <c r="E8" s="42">
        <v>36.151748576090981</v>
      </c>
      <c r="F8" s="42">
        <v>22.468210138070237</v>
      </c>
      <c r="G8" s="42">
        <v>7.6747849573978399</v>
      </c>
      <c r="H8" s="42">
        <v>2.7404734940118898</v>
      </c>
      <c r="I8" s="42">
        <v>7.7095266890815308</v>
      </c>
      <c r="J8" s="42">
        <v>2.1121888383323046</v>
      </c>
    </row>
    <row r="9" spans="1:13">
      <c r="A9" s="225" t="s">
        <v>14</v>
      </c>
      <c r="B9" s="225"/>
      <c r="C9" s="225"/>
      <c r="D9" s="225"/>
      <c r="E9" s="42">
        <v>0.4767334169054443</v>
      </c>
      <c r="F9" s="42">
        <v>0.4767334169054443</v>
      </c>
      <c r="G9" s="42">
        <v>0</v>
      </c>
      <c r="H9" s="42">
        <v>0</v>
      </c>
      <c r="I9" s="42">
        <v>0</v>
      </c>
      <c r="J9" s="42">
        <v>0</v>
      </c>
    </row>
    <row r="10" spans="1:13">
      <c r="A10" s="225" t="s">
        <v>15</v>
      </c>
      <c r="B10" s="225"/>
      <c r="C10" s="225"/>
      <c r="D10" s="225"/>
      <c r="E10" s="42">
        <v>2.1121888383323046</v>
      </c>
      <c r="F10" s="42">
        <v>0</v>
      </c>
      <c r="G10" s="42">
        <v>0</v>
      </c>
      <c r="H10" s="42">
        <v>0</v>
      </c>
      <c r="I10" s="42">
        <v>0</v>
      </c>
      <c r="J10" s="42">
        <v>2.1121888383323046</v>
      </c>
    </row>
    <row r="11" spans="1:13" ht="6.75" customHeight="1">
      <c r="A11" s="18"/>
      <c r="B11" s="18"/>
      <c r="C11" s="18"/>
      <c r="D11" s="18"/>
      <c r="E11" s="42"/>
      <c r="F11" s="42"/>
      <c r="G11" s="42"/>
      <c r="H11" s="42"/>
      <c r="I11" s="42"/>
    </row>
    <row r="12" spans="1:13">
      <c r="A12" s="225" t="s">
        <v>16</v>
      </c>
      <c r="B12" s="225"/>
      <c r="C12" s="225"/>
      <c r="D12" s="225"/>
      <c r="E12" s="42">
        <v>33.562826320853233</v>
      </c>
      <c r="F12" s="42">
        <v>21.991476721164791</v>
      </c>
      <c r="G12" s="42">
        <v>7.6747849573978399</v>
      </c>
      <c r="H12" s="42">
        <v>2.7404734940118898</v>
      </c>
      <c r="I12" s="42">
        <v>7.7095266890815308</v>
      </c>
      <c r="J12" s="42">
        <v>0</v>
      </c>
    </row>
    <row r="13" spans="1:13">
      <c r="A13" s="18"/>
      <c r="B13" s="19">
        <v>1</v>
      </c>
      <c r="C13" s="225" t="s">
        <v>17</v>
      </c>
      <c r="D13" s="225"/>
      <c r="E13" s="42">
        <v>31.492830850875759</v>
      </c>
      <c r="F13" s="42">
        <v>18.330817257608825</v>
      </c>
      <c r="G13" s="42">
        <v>6.061075499032845</v>
      </c>
      <c r="H13" s="42">
        <v>2.7404734940118898</v>
      </c>
      <c r="I13" s="42">
        <v>6.4945087893567388</v>
      </c>
      <c r="J13" s="42">
        <v>0</v>
      </c>
    </row>
    <row r="14" spans="1:13">
      <c r="A14" s="18"/>
      <c r="B14" s="18"/>
      <c r="C14" s="18" t="s">
        <v>18</v>
      </c>
      <c r="D14" s="18" t="s">
        <v>19</v>
      </c>
      <c r="E14" s="43">
        <v>9.5791995191409445</v>
      </c>
      <c r="F14" s="43">
        <v>4.2612299689798512</v>
      </c>
      <c r="G14" s="43">
        <v>0</v>
      </c>
      <c r="H14" s="43">
        <v>0</v>
      </c>
      <c r="I14" s="43">
        <v>5.3179695501610942</v>
      </c>
      <c r="J14" s="43">
        <v>0</v>
      </c>
    </row>
    <row r="15" spans="1:13">
      <c r="A15" s="18"/>
      <c r="B15" s="18"/>
      <c r="C15" s="18"/>
      <c r="D15" s="18" t="s">
        <v>20</v>
      </c>
      <c r="E15" s="43">
        <v>2.9860842040884346</v>
      </c>
      <c r="F15" s="43">
        <v>0</v>
      </c>
      <c r="G15" s="43">
        <v>0</v>
      </c>
      <c r="H15" s="43">
        <v>0</v>
      </c>
      <c r="I15" s="43">
        <v>2.9860842040884346</v>
      </c>
      <c r="J15" s="43">
        <v>0</v>
      </c>
    </row>
    <row r="16" spans="1:13">
      <c r="A16" s="18"/>
      <c r="B16" s="18"/>
      <c r="C16" s="18"/>
      <c r="D16" s="18" t="s">
        <v>21</v>
      </c>
      <c r="E16" s="43">
        <v>6.5931153150525095</v>
      </c>
      <c r="F16" s="43">
        <v>4.2612299689798512</v>
      </c>
      <c r="G16" s="43">
        <v>0</v>
      </c>
      <c r="H16" s="43">
        <v>0</v>
      </c>
      <c r="I16" s="43">
        <v>2.3318853460726587</v>
      </c>
      <c r="J16" s="43">
        <v>0</v>
      </c>
    </row>
    <row r="17" spans="1:10">
      <c r="A17" s="18"/>
      <c r="B17" s="18"/>
      <c r="C17" s="18"/>
      <c r="D17" s="18" t="s">
        <v>22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</row>
    <row r="18" spans="1:10">
      <c r="A18" s="18"/>
      <c r="B18" s="18"/>
      <c r="C18" s="18" t="s">
        <v>23</v>
      </c>
      <c r="D18" s="18" t="s">
        <v>24</v>
      </c>
      <c r="E18" s="43">
        <v>6.6675048039101927</v>
      </c>
      <c r="F18" s="43">
        <v>0</v>
      </c>
      <c r="G18" s="43">
        <v>6.061075499032845</v>
      </c>
      <c r="H18" s="43">
        <v>2.7404734940118898</v>
      </c>
      <c r="I18" s="43">
        <v>0</v>
      </c>
      <c r="J18" s="43">
        <v>0</v>
      </c>
    </row>
    <row r="19" spans="1:10">
      <c r="A19" s="18"/>
      <c r="B19" s="18"/>
      <c r="C19" s="18" t="s">
        <v>25</v>
      </c>
      <c r="D19" s="18" t="s">
        <v>26</v>
      </c>
      <c r="E19" s="43">
        <v>0.68964057093656261</v>
      </c>
      <c r="F19" s="43">
        <v>0</v>
      </c>
      <c r="G19" s="43">
        <v>0</v>
      </c>
      <c r="H19" s="43">
        <v>0</v>
      </c>
      <c r="I19" s="43">
        <v>0.68964057093656261</v>
      </c>
      <c r="J19" s="43">
        <v>0</v>
      </c>
    </row>
    <row r="20" spans="1:10">
      <c r="A20" s="18"/>
      <c r="B20" s="18"/>
      <c r="C20" s="18" t="s">
        <v>27</v>
      </c>
      <c r="D20" s="18" t="s">
        <v>28</v>
      </c>
      <c r="E20" s="43">
        <v>7.3844859039047863</v>
      </c>
      <c r="F20" s="43">
        <v>7.3844859039047863</v>
      </c>
      <c r="G20" s="43">
        <v>0</v>
      </c>
      <c r="H20" s="43">
        <v>0</v>
      </c>
      <c r="I20" s="43">
        <v>0</v>
      </c>
      <c r="J20" s="43">
        <v>0</v>
      </c>
    </row>
    <row r="21" spans="1:10">
      <c r="A21" s="18"/>
      <c r="B21" s="18"/>
      <c r="C21" s="18" t="s">
        <v>29</v>
      </c>
      <c r="D21" s="18" t="s">
        <v>30</v>
      </c>
      <c r="E21" s="43">
        <v>1.393734029552272</v>
      </c>
      <c r="F21" s="43">
        <v>1.393734029552272</v>
      </c>
      <c r="G21" s="43">
        <v>0</v>
      </c>
      <c r="H21" s="43">
        <v>0</v>
      </c>
      <c r="I21" s="43">
        <v>0</v>
      </c>
      <c r="J21" s="43">
        <v>0</v>
      </c>
    </row>
    <row r="22" spans="1:10">
      <c r="A22" s="18"/>
      <c r="B22" s="18"/>
      <c r="C22" s="18" t="s">
        <v>31</v>
      </c>
      <c r="D22" s="18" t="s">
        <v>32</v>
      </c>
      <c r="E22" s="43">
        <v>3.4996111543161873E-2</v>
      </c>
      <c r="F22" s="43">
        <v>3.4996111543161873E-2</v>
      </c>
      <c r="G22" s="43">
        <v>0</v>
      </c>
      <c r="H22" s="43">
        <v>0</v>
      </c>
      <c r="I22" s="43">
        <v>0</v>
      </c>
      <c r="J22" s="43">
        <v>0</v>
      </c>
    </row>
    <row r="23" spans="1:10">
      <c r="A23" s="18"/>
      <c r="B23" s="18"/>
      <c r="C23" s="18" t="s">
        <v>33</v>
      </c>
      <c r="D23" s="18" t="s">
        <v>34</v>
      </c>
      <c r="E23" s="43">
        <v>2.348672369736696</v>
      </c>
      <c r="F23" s="43">
        <v>2.348672369736696</v>
      </c>
      <c r="G23" s="43">
        <v>0</v>
      </c>
      <c r="H23" s="43">
        <v>0</v>
      </c>
      <c r="I23" s="43">
        <v>0</v>
      </c>
      <c r="J23" s="43">
        <v>0</v>
      </c>
    </row>
    <row r="24" spans="1:10">
      <c r="A24" s="18"/>
      <c r="B24" s="18"/>
      <c r="C24" s="18" t="s">
        <v>35</v>
      </c>
      <c r="D24" s="18" t="s">
        <v>36</v>
      </c>
      <c r="E24" s="43">
        <v>3.3945975421511401</v>
      </c>
      <c r="F24" s="43">
        <v>2.9076988738920573</v>
      </c>
      <c r="G24" s="43">
        <v>0</v>
      </c>
      <c r="H24" s="43">
        <v>0</v>
      </c>
      <c r="I24" s="43">
        <v>0.4868986682590824</v>
      </c>
      <c r="J24" s="43">
        <v>0</v>
      </c>
    </row>
    <row r="25" spans="1:10">
      <c r="A25" s="18"/>
      <c r="B25" s="19">
        <v>2</v>
      </c>
      <c r="C25" s="225" t="s">
        <v>37</v>
      </c>
      <c r="D25" s="225"/>
      <c r="E25" s="42">
        <v>2.0699954699774765</v>
      </c>
      <c r="F25" s="42">
        <v>3.6606594635559682</v>
      </c>
      <c r="G25" s="42">
        <v>1.613709458364996</v>
      </c>
      <c r="H25" s="42">
        <v>0</v>
      </c>
      <c r="I25" s="42">
        <v>1.2150178997247918</v>
      </c>
      <c r="J25" s="42">
        <v>0</v>
      </c>
    </row>
    <row r="26" spans="1:10">
      <c r="A26" s="18"/>
      <c r="B26" s="18"/>
      <c r="C26" s="18" t="s">
        <v>38</v>
      </c>
      <c r="D26" s="18" t="s">
        <v>39</v>
      </c>
      <c r="E26" s="43">
        <v>1.5998587073955413</v>
      </c>
      <c r="F26" s="43">
        <v>1.1897002241159058</v>
      </c>
      <c r="G26" s="43">
        <v>0</v>
      </c>
      <c r="H26" s="43">
        <v>0</v>
      </c>
      <c r="I26" s="43">
        <v>0.44152853194089536</v>
      </c>
      <c r="J26" s="43">
        <v>0</v>
      </c>
    </row>
    <row r="27" spans="1:10">
      <c r="A27" s="18"/>
      <c r="B27" s="18"/>
      <c r="C27" s="18" t="s">
        <v>40</v>
      </c>
      <c r="D27" s="18" t="s">
        <v>41</v>
      </c>
      <c r="E27" s="43">
        <v>6.8549050105543826E-3</v>
      </c>
      <c r="F27" s="43">
        <v>0</v>
      </c>
      <c r="G27" s="43">
        <v>0</v>
      </c>
      <c r="H27" s="43">
        <v>0</v>
      </c>
      <c r="I27" s="43">
        <v>6.8549050105543826E-3</v>
      </c>
      <c r="J27" s="43">
        <v>0</v>
      </c>
    </row>
    <row r="28" spans="1:10">
      <c r="A28" s="18"/>
      <c r="B28" s="18"/>
      <c r="C28" s="18" t="s">
        <v>42</v>
      </c>
      <c r="D28" s="18" t="s">
        <v>43</v>
      </c>
      <c r="E28" s="43">
        <v>0.46328185757138096</v>
      </c>
      <c r="F28" s="43">
        <v>0.46328185757138096</v>
      </c>
      <c r="G28" s="43">
        <v>0</v>
      </c>
      <c r="H28" s="43">
        <v>0</v>
      </c>
      <c r="I28" s="43">
        <v>0</v>
      </c>
      <c r="J28" s="43">
        <v>0</v>
      </c>
    </row>
    <row r="29" spans="1:10">
      <c r="A29" s="18"/>
      <c r="B29" s="18"/>
      <c r="C29" s="18" t="s">
        <v>44</v>
      </c>
      <c r="D29" s="18" t="s">
        <v>45</v>
      </c>
      <c r="E29" s="43">
        <v>0</v>
      </c>
      <c r="F29" s="43">
        <v>2.0076773818686808</v>
      </c>
      <c r="G29" s="43">
        <v>1.613709458364996</v>
      </c>
      <c r="H29" s="43">
        <v>0</v>
      </c>
      <c r="I29" s="43">
        <v>0.76663446277334224</v>
      </c>
      <c r="J29" s="43">
        <v>0</v>
      </c>
    </row>
    <row r="30" spans="1:10">
      <c r="A30" s="225" t="s">
        <v>46</v>
      </c>
      <c r="B30" s="225"/>
      <c r="C30" s="225"/>
      <c r="D30" s="225"/>
      <c r="E30" s="42">
        <v>35.079546716946311</v>
      </c>
      <c r="F30" s="42">
        <v>25.052621153982891</v>
      </c>
      <c r="G30" s="42">
        <v>6.460978326297079</v>
      </c>
      <c r="H30" s="42">
        <v>2.4098560883235196</v>
      </c>
      <c r="I30" s="42">
        <v>7.7095266891456502</v>
      </c>
      <c r="J30" s="42">
        <v>0</v>
      </c>
    </row>
    <row r="31" spans="1:10">
      <c r="A31" s="24" t="s">
        <v>47</v>
      </c>
      <c r="B31" s="225" t="s">
        <v>48</v>
      </c>
      <c r="C31" s="225"/>
      <c r="D31" s="225"/>
      <c r="E31" s="42">
        <v>26.669842291882436</v>
      </c>
      <c r="F31" s="42">
        <v>20.007643698477949</v>
      </c>
      <c r="G31" s="42">
        <v>6.5356724390623278</v>
      </c>
      <c r="H31" s="42">
        <v>2.4960687313631817</v>
      </c>
      <c r="I31" s="42">
        <v>4.1838929637818012</v>
      </c>
      <c r="J31" s="42">
        <v>0</v>
      </c>
    </row>
    <row r="32" spans="1:10">
      <c r="A32" s="18"/>
      <c r="B32" s="19">
        <v>1</v>
      </c>
      <c r="C32" s="25" t="s">
        <v>49</v>
      </c>
      <c r="D32" s="18"/>
      <c r="E32" s="42">
        <v>11.06121250072214</v>
      </c>
      <c r="F32" s="42">
        <v>9.9140833581824257</v>
      </c>
      <c r="G32" s="42">
        <v>1.5438226863681813E-3</v>
      </c>
      <c r="H32" s="42">
        <v>1.4613955671592046E-2</v>
      </c>
      <c r="I32" s="42">
        <v>1.8389764789467831</v>
      </c>
      <c r="J32" s="42">
        <v>0</v>
      </c>
    </row>
    <row r="33" spans="1:10">
      <c r="A33" s="18"/>
      <c r="B33" s="18"/>
      <c r="C33" s="18" t="s">
        <v>18</v>
      </c>
      <c r="D33" s="18" t="s">
        <v>50</v>
      </c>
      <c r="E33" s="43">
        <v>7.0614471186534828</v>
      </c>
      <c r="F33" s="43">
        <v>6.3408921486501502</v>
      </c>
      <c r="G33" s="43">
        <v>0</v>
      </c>
      <c r="H33" s="43">
        <v>9.9282021997555842E-3</v>
      </c>
      <c r="I33" s="43">
        <v>0.71062676780357747</v>
      </c>
      <c r="J33" s="43">
        <v>0</v>
      </c>
    </row>
    <row r="34" spans="1:10">
      <c r="A34" s="18"/>
      <c r="B34" s="18"/>
      <c r="C34" s="18" t="s">
        <v>23</v>
      </c>
      <c r="D34" s="18" t="s">
        <v>51</v>
      </c>
      <c r="E34" s="43">
        <v>0</v>
      </c>
      <c r="F34" s="43">
        <v>0.61663606321519826</v>
      </c>
      <c r="G34" s="43">
        <v>0</v>
      </c>
      <c r="H34" s="43">
        <v>1.2678419064548383E-3</v>
      </c>
      <c r="I34" s="43">
        <v>9.0101209643372954E-2</v>
      </c>
      <c r="J34" s="43">
        <v>0</v>
      </c>
    </row>
    <row r="35" spans="1:10">
      <c r="A35" s="18"/>
      <c r="B35" s="18"/>
      <c r="C35" s="18" t="s">
        <v>25</v>
      </c>
      <c r="D35" s="18" t="s">
        <v>52</v>
      </c>
      <c r="E35" s="43">
        <v>3.9997653820686589</v>
      </c>
      <c r="F35" s="43">
        <v>2.9565551463170756</v>
      </c>
      <c r="G35" s="43">
        <v>1.5438226863681813E-3</v>
      </c>
      <c r="H35" s="43">
        <v>3.4179115653816244E-3</v>
      </c>
      <c r="I35" s="43">
        <v>0</v>
      </c>
      <c r="J35" s="43">
        <v>0</v>
      </c>
    </row>
    <row r="36" spans="1:10">
      <c r="A36" s="18"/>
      <c r="B36" s="19">
        <v>2</v>
      </c>
      <c r="C36" s="25" t="s">
        <v>53</v>
      </c>
      <c r="D36" s="18"/>
      <c r="E36" s="42">
        <v>1.4364364717253639</v>
      </c>
      <c r="F36" s="42">
        <v>1.4364364717253639</v>
      </c>
      <c r="G36" s="42">
        <v>0</v>
      </c>
      <c r="H36" s="42">
        <v>0</v>
      </c>
      <c r="I36" s="42">
        <v>3.1370048661259864E-2</v>
      </c>
      <c r="J36" s="42">
        <v>0</v>
      </c>
    </row>
    <row r="37" spans="1:10">
      <c r="A37" s="18"/>
      <c r="B37" s="19">
        <v>3</v>
      </c>
      <c r="C37" s="25" t="s">
        <v>54</v>
      </c>
      <c r="D37" s="18"/>
      <c r="E37" s="42">
        <v>14.172193319434928</v>
      </c>
      <c r="F37" s="42">
        <v>8.6571238685701566</v>
      </c>
      <c r="G37" s="42">
        <v>6.5341286163759591</v>
      </c>
      <c r="H37" s="42">
        <v>2.4814547756915899</v>
      </c>
      <c r="I37" s="42">
        <v>2.3135464361737581</v>
      </c>
      <c r="J37" s="42">
        <v>0</v>
      </c>
    </row>
    <row r="38" spans="1:10">
      <c r="A38" s="18"/>
      <c r="B38" s="18"/>
      <c r="C38" s="18" t="s">
        <v>55</v>
      </c>
      <c r="D38" s="18" t="s">
        <v>56</v>
      </c>
      <c r="E38" s="43">
        <v>0.96026169072954937</v>
      </c>
      <c r="F38" s="43">
        <v>2.2949693460726586</v>
      </c>
      <c r="G38" s="43">
        <v>0</v>
      </c>
      <c r="H38" s="43">
        <v>0</v>
      </c>
      <c r="I38" s="43">
        <v>0.27900180302188643</v>
      </c>
      <c r="J38" s="43">
        <v>0</v>
      </c>
    </row>
    <row r="39" spans="1:10">
      <c r="A39" s="18"/>
      <c r="B39" s="18"/>
      <c r="C39" s="18" t="s">
        <v>57</v>
      </c>
      <c r="D39" s="18" t="s">
        <v>58</v>
      </c>
      <c r="E39" s="43">
        <v>13.211931628705381</v>
      </c>
      <c r="F39" s="43">
        <v>6.362154522497498</v>
      </c>
      <c r="G39" s="43">
        <v>6.5341286163759591</v>
      </c>
      <c r="H39" s="43">
        <v>2.4814547756915899</v>
      </c>
      <c r="I39" s="43">
        <v>2.0345446331518717</v>
      </c>
      <c r="J39" s="43">
        <v>0</v>
      </c>
    </row>
    <row r="40" spans="1:10">
      <c r="A40" s="24" t="s">
        <v>59</v>
      </c>
      <c r="B40" s="225" t="s">
        <v>60</v>
      </c>
      <c r="C40" s="225"/>
      <c r="D40" s="225"/>
      <c r="E40" s="42">
        <v>8.7116552267525833</v>
      </c>
      <c r="F40" s="42">
        <v>5.1860215013887343</v>
      </c>
      <c r="G40" s="42">
        <v>0</v>
      </c>
      <c r="H40" s="42">
        <v>0</v>
      </c>
      <c r="I40" s="42">
        <v>3.525633725363849</v>
      </c>
      <c r="J40" s="42">
        <v>0</v>
      </c>
    </row>
    <row r="41" spans="1:10">
      <c r="A41" s="18"/>
      <c r="B41" s="18"/>
      <c r="C41" s="28" t="s">
        <v>61</v>
      </c>
      <c r="D41" s="18" t="s">
        <v>62</v>
      </c>
      <c r="E41" s="43">
        <v>4.4018776057104771</v>
      </c>
      <c r="F41" s="43">
        <v>4.4018776057104771</v>
      </c>
      <c r="G41" s="43">
        <v>0</v>
      </c>
      <c r="H41" s="43">
        <v>0</v>
      </c>
      <c r="I41" s="43">
        <v>0</v>
      </c>
      <c r="J41" s="43">
        <v>0</v>
      </c>
    </row>
    <row r="42" spans="1:10">
      <c r="A42" s="18"/>
      <c r="B42" s="18"/>
      <c r="C42" s="28" t="s">
        <v>63</v>
      </c>
      <c r="D42" s="18" t="s">
        <v>64</v>
      </c>
      <c r="E42" s="43">
        <v>0.23125235573825134</v>
      </c>
      <c r="F42" s="43">
        <v>0.13314087323630708</v>
      </c>
      <c r="G42" s="43">
        <v>0</v>
      </c>
      <c r="H42" s="43">
        <v>0</v>
      </c>
      <c r="I42" s="43">
        <v>9.8111482501944222E-2</v>
      </c>
      <c r="J42" s="43">
        <v>0</v>
      </c>
    </row>
    <row r="43" spans="1:10">
      <c r="A43" s="18"/>
      <c r="B43" s="18"/>
      <c r="C43" s="28" t="s">
        <v>65</v>
      </c>
      <c r="D43" s="18" t="s">
        <v>66</v>
      </c>
      <c r="E43" s="43">
        <v>0.47151310965448284</v>
      </c>
      <c r="F43" s="43">
        <v>0.47151310965448284</v>
      </c>
      <c r="G43" s="43">
        <v>0</v>
      </c>
      <c r="H43" s="43">
        <v>0</v>
      </c>
      <c r="I43" s="43">
        <v>0</v>
      </c>
      <c r="J43" s="43">
        <v>0</v>
      </c>
    </row>
    <row r="44" spans="1:10">
      <c r="A44" s="18"/>
      <c r="B44" s="18"/>
      <c r="C44" s="28" t="s">
        <v>67</v>
      </c>
      <c r="D44" s="18" t="s">
        <v>68</v>
      </c>
      <c r="E44" s="43">
        <v>3.5941774706143765</v>
      </c>
      <c r="F44" s="43">
        <v>0.16665522775247196</v>
      </c>
      <c r="G44" s="43">
        <v>0</v>
      </c>
      <c r="H44" s="43">
        <v>0</v>
      </c>
      <c r="I44" s="43">
        <v>3.4275222428619045</v>
      </c>
      <c r="J44" s="43">
        <v>0</v>
      </c>
    </row>
    <row r="45" spans="1:10">
      <c r="A45" s="18"/>
      <c r="B45" s="18"/>
      <c r="C45" s="28" t="s">
        <v>69</v>
      </c>
      <c r="D45" s="18" t="s">
        <v>70</v>
      </c>
      <c r="E45" s="43">
        <v>1.2834685034996112E-2</v>
      </c>
      <c r="F45" s="43">
        <v>1.2834685034996112E-2</v>
      </c>
      <c r="G45" s="43">
        <v>0</v>
      </c>
      <c r="H45" s="43">
        <v>0</v>
      </c>
      <c r="I45" s="43">
        <v>0</v>
      </c>
      <c r="J45" s="43">
        <v>0</v>
      </c>
    </row>
    <row r="46" spans="1:10">
      <c r="A46" s="24" t="s">
        <v>71</v>
      </c>
      <c r="B46" s="225" t="s">
        <v>72</v>
      </c>
      <c r="C46" s="225"/>
      <c r="D46" s="225"/>
      <c r="E46" s="42">
        <v>-0.30195080168870125</v>
      </c>
      <c r="F46" s="42">
        <v>-0.14104404588379071</v>
      </c>
      <c r="G46" s="42">
        <v>-7.4694112765248302E-2</v>
      </c>
      <c r="H46" s="42">
        <v>-8.6212643039662265E-2</v>
      </c>
      <c r="I46" s="42">
        <v>0</v>
      </c>
      <c r="J46" s="42">
        <v>0</v>
      </c>
    </row>
    <row r="47" spans="1:10">
      <c r="A47" s="18"/>
      <c r="B47" s="18"/>
      <c r="C47" s="28" t="s">
        <v>61</v>
      </c>
      <c r="D47" s="18" t="s">
        <v>73</v>
      </c>
      <c r="E47" s="43">
        <v>-0.5337869008999</v>
      </c>
      <c r="F47" s="43">
        <v>-0.37288014509498946</v>
      </c>
      <c r="G47" s="43">
        <v>-7.4694112765248302E-2</v>
      </c>
      <c r="H47" s="43">
        <v>-8.6212643039662265E-2</v>
      </c>
      <c r="I47" s="43">
        <v>0</v>
      </c>
      <c r="J47" s="43">
        <v>0</v>
      </c>
    </row>
    <row r="48" spans="1:10">
      <c r="A48" s="18"/>
      <c r="B48" s="18"/>
      <c r="C48" s="28" t="s">
        <v>63</v>
      </c>
      <c r="D48" s="18" t="s">
        <v>74</v>
      </c>
      <c r="E48" s="43">
        <v>0.23183609921119877</v>
      </c>
      <c r="F48" s="43">
        <v>0.23183609921119877</v>
      </c>
      <c r="G48" s="43">
        <v>0</v>
      </c>
      <c r="H48" s="43">
        <v>0</v>
      </c>
      <c r="I48" s="43">
        <v>0</v>
      </c>
      <c r="J48" s="43">
        <v>0</v>
      </c>
    </row>
    <row r="49" spans="1:10">
      <c r="A49" s="18"/>
      <c r="B49" s="18"/>
      <c r="C49" s="28"/>
      <c r="D49" s="18"/>
      <c r="E49" s="43"/>
      <c r="F49" s="43"/>
      <c r="G49" s="43"/>
      <c r="H49" s="43"/>
      <c r="I49" s="43"/>
      <c r="J49" s="43"/>
    </row>
    <row r="50" spans="1:10">
      <c r="A50" s="238" t="s">
        <v>75</v>
      </c>
      <c r="B50" s="219"/>
      <c r="C50" s="219"/>
      <c r="D50" s="239"/>
      <c r="E50" s="44">
        <v>2.0089193915971739</v>
      </c>
      <c r="F50" s="45"/>
      <c r="G50" s="45"/>
      <c r="H50" s="45"/>
      <c r="I50" s="45"/>
      <c r="J50" s="46"/>
    </row>
    <row r="51" spans="1:10">
      <c r="A51" s="223" t="s">
        <v>76</v>
      </c>
      <c r="B51" s="223"/>
      <c r="C51" s="223"/>
      <c r="D51" s="223"/>
      <c r="E51" s="47">
        <v>-1.5167203960930831</v>
      </c>
      <c r="F51" s="47">
        <v>-3.0611444328181006</v>
      </c>
      <c r="G51" s="47">
        <v>1.2138066311007614</v>
      </c>
      <c r="H51" s="47">
        <v>0.33061740568837039</v>
      </c>
      <c r="I51" s="47">
        <v>-6.4120055860763738E-11</v>
      </c>
      <c r="J51" s="47">
        <v>1.2138066311007614</v>
      </c>
    </row>
    <row r="52" spans="1:10" ht="15" customHeight="1">
      <c r="A52" s="220" t="s">
        <v>116</v>
      </c>
      <c r="B52" s="220"/>
      <c r="C52" s="220"/>
      <c r="D52" s="220"/>
      <c r="E52" s="3">
        <v>90010000000</v>
      </c>
      <c r="F52" s="3">
        <v>90010000000</v>
      </c>
      <c r="G52" s="3">
        <v>90010000000</v>
      </c>
      <c r="H52" s="3">
        <v>90010000000</v>
      </c>
      <c r="I52" s="3">
        <v>90010000000</v>
      </c>
      <c r="J52" s="3">
        <v>90010000000</v>
      </c>
    </row>
    <row r="53" spans="1:10">
      <c r="A53" s="34"/>
      <c r="B53" s="34"/>
      <c r="C53" s="34"/>
      <c r="D53" s="34"/>
    </row>
    <row r="54" spans="1:10">
      <c r="A54" s="34"/>
      <c r="B54" s="34"/>
      <c r="C54" s="34"/>
      <c r="D54" s="34"/>
    </row>
    <row r="55" spans="1:10">
      <c r="A55" s="34"/>
      <c r="B55" s="34"/>
      <c r="C55" s="34"/>
      <c r="D55" s="34"/>
    </row>
    <row r="56" spans="1:10">
      <c r="A56" s="34"/>
      <c r="B56" s="34"/>
      <c r="C56" s="34"/>
      <c r="D56" s="34"/>
    </row>
    <row r="57" spans="1:10">
      <c r="A57" s="34"/>
      <c r="B57" s="34"/>
      <c r="C57" s="34"/>
      <c r="D57" s="34"/>
    </row>
    <row r="58" spans="1:10">
      <c r="A58" s="34"/>
      <c r="B58" s="34"/>
      <c r="C58" s="34"/>
      <c r="D58" s="34"/>
    </row>
    <row r="59" spans="1:10">
      <c r="A59" s="34"/>
      <c r="B59" s="34"/>
      <c r="C59" s="34"/>
      <c r="D59" s="34"/>
    </row>
    <row r="60" spans="1:10">
      <c r="A60" s="34"/>
      <c r="B60" s="34"/>
      <c r="C60" s="34"/>
      <c r="D60" s="34"/>
    </row>
    <row r="61" spans="1:10">
      <c r="A61" s="34"/>
      <c r="B61" s="34"/>
      <c r="C61" s="34"/>
      <c r="D61" s="34"/>
    </row>
    <row r="62" spans="1:10">
      <c r="A62" s="34"/>
      <c r="B62" s="34"/>
      <c r="C62" s="34"/>
      <c r="D62" s="34"/>
    </row>
    <row r="63" spans="1:10">
      <c r="A63" s="34"/>
      <c r="B63" s="34"/>
      <c r="C63" s="34"/>
      <c r="D63" s="34"/>
    </row>
    <row r="64" spans="1:10">
      <c r="A64" s="34"/>
      <c r="B64" s="34"/>
      <c r="C64" s="34"/>
      <c r="D64" s="34"/>
    </row>
    <row r="65" spans="1:4">
      <c r="A65" s="34"/>
      <c r="B65" s="34"/>
      <c r="C65" s="34"/>
      <c r="D65" s="34"/>
    </row>
    <row r="66" spans="1:4">
      <c r="A66" s="34"/>
      <c r="B66" s="34"/>
      <c r="C66" s="34"/>
      <c r="D66" s="34"/>
    </row>
    <row r="67" spans="1:4">
      <c r="A67" s="34"/>
      <c r="B67" s="34"/>
      <c r="C67" s="34"/>
      <c r="D67" s="34"/>
    </row>
    <row r="68" spans="1:4">
      <c r="A68" s="34"/>
      <c r="B68" s="34"/>
      <c r="C68" s="34"/>
      <c r="D68" s="34"/>
    </row>
    <row r="69" spans="1:4">
      <c r="A69" s="34"/>
      <c r="B69" s="34"/>
      <c r="C69" s="34"/>
      <c r="D69" s="34"/>
    </row>
    <row r="70" spans="1:4">
      <c r="A70" s="34"/>
      <c r="B70" s="34"/>
      <c r="C70" s="34"/>
      <c r="D70" s="34"/>
    </row>
    <row r="71" spans="1:4">
      <c r="A71" s="34"/>
      <c r="B71" s="34"/>
      <c r="C71" s="34"/>
      <c r="D71" s="34"/>
    </row>
    <row r="72" spans="1:4">
      <c r="A72" s="34"/>
      <c r="B72" s="34"/>
      <c r="C72" s="34"/>
      <c r="D72" s="34"/>
    </row>
    <row r="73" spans="1:4">
      <c r="A73" s="34"/>
      <c r="B73" s="34"/>
      <c r="C73" s="34"/>
      <c r="D73" s="34"/>
    </row>
    <row r="74" spans="1:4">
      <c r="A74" s="34"/>
      <c r="B74" s="34"/>
      <c r="C74" s="34"/>
      <c r="D74" s="34"/>
    </row>
    <row r="75" spans="1:4">
      <c r="A75" s="34"/>
      <c r="B75" s="34"/>
      <c r="C75" s="34"/>
      <c r="D75" s="34"/>
    </row>
    <row r="3111" spans="8:8">
      <c r="H3111" s="48">
        <f>SUM(H9:H16,H18:H27,H29:H106,H108:H191,H197:H252,H254:H939,H962,H964:H967,H969:H1020,H1024:H1025,H1027:H1045,H1047:H1049,H1051:H1055,H1057:H1058,H1060:H1273,H1275:H1276,H1278:H1281,H1283:H1333,H1335:H1388,H1390:H1393,H1395:H1399,H1401:H1416,H1418:H1421,H1423:H1425,H1427:H1429,H1431:H1432,H1434,H1436:H1439,H1441:H1554,H1559:H1561,H1563:H1565,H1567:H1569,H1571:H1578,H1580:H1728,H1730:H1969,H1972:H2012,H2015:H2353,H2355:H2421,H2424:H2480,H2482:H2502,H2505:H2608,H2610:H2673,H2675:H2708,H2710:H2718,H2720:H2761,H2763:H2766,H2768,H2770:H2779,H2781,H2783:H2784,H2786,H2788,H2790,H2792:H2970,H2973:H3010,H3027:H3035,H3069:H3076,H3079:H3080,H3082:H3096,H3098:H3099,H3101)</f>
        <v>90010000018.277679</v>
      </c>
    </row>
  </sheetData>
  <mergeCells count="20">
    <mergeCell ref="C13:D13"/>
    <mergeCell ref="A5:D7"/>
    <mergeCell ref="E5:E7"/>
    <mergeCell ref="F5:F7"/>
    <mergeCell ref="G5:G7"/>
    <mergeCell ref="J5:J7"/>
    <mergeCell ref="A8:D8"/>
    <mergeCell ref="A9:D9"/>
    <mergeCell ref="A10:D10"/>
    <mergeCell ref="A12:D12"/>
    <mergeCell ref="H5:H7"/>
    <mergeCell ref="I5:I7"/>
    <mergeCell ref="A51:D51"/>
    <mergeCell ref="A52:D52"/>
    <mergeCell ref="C25:D25"/>
    <mergeCell ref="A30:D30"/>
    <mergeCell ref="B31:D31"/>
    <mergeCell ref="B40:D40"/>
    <mergeCell ref="B46:D46"/>
    <mergeCell ref="A50:D50"/>
  </mergeCells>
  <pageMargins left="0.48" right="0.16" top="0.25" bottom="0.16" header="0.18" footer="0.16"/>
  <pageSetup paperSize="9" scale="72" fitToHeight="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6413B-160D-44FD-BB5D-F45D819CDF49}">
  <sheetPr>
    <tabColor rgb="FF00B050"/>
    <pageSetUpPr fitToPage="1"/>
  </sheetPr>
  <dimension ref="A2:AA3099"/>
  <sheetViews>
    <sheetView view="pageBreakPreview" zoomScale="85" zoomScaleNormal="85" zoomScaleSheetLayoutView="85" workbookViewId="0">
      <pane xSplit="4" ySplit="7" topLeftCell="E77" activePane="bottomRight" state="frozen"/>
      <selection pane="bottomRight" activeCell="X77" sqref="X77"/>
      <selection pane="bottomLeft" activeCell="F49" sqref="F49"/>
      <selection pane="topRight" activeCell="F49" sqref="F49"/>
    </sheetView>
  </sheetViews>
  <sheetFormatPr defaultColWidth="9.140625" defaultRowHeight="14.25"/>
  <cols>
    <col min="1" max="1" width="3.42578125" style="2" customWidth="1"/>
    <col min="2" max="2" width="3.140625" style="2" customWidth="1"/>
    <col min="3" max="3" width="3.7109375" style="2" customWidth="1"/>
    <col min="4" max="4" width="67.28515625" style="2" customWidth="1"/>
    <col min="5" max="10" width="12" style="2" customWidth="1"/>
    <col min="11" max="11" width="10.85546875" style="2" customWidth="1"/>
    <col min="12" max="12" width="12" style="2" customWidth="1"/>
    <col min="13" max="13" width="13.140625" style="2" customWidth="1"/>
    <col min="14" max="14" width="12" style="2" customWidth="1"/>
    <col min="15" max="15" width="2.140625" style="2" customWidth="1"/>
    <col min="16" max="21" width="6" style="2" customWidth="1"/>
    <col min="22" max="22" width="7.140625" style="2" customWidth="1"/>
    <col min="23" max="23" width="7" style="2" customWidth="1"/>
    <col min="24" max="24" width="6.85546875" style="2" customWidth="1"/>
    <col min="25" max="25" width="15.140625" style="2" customWidth="1"/>
    <col min="26" max="26" width="9.140625" style="2"/>
    <col min="27" max="27" width="21.140625" style="2" bestFit="1" customWidth="1"/>
    <col min="28" max="16384" width="9.140625" style="2"/>
  </cols>
  <sheetData>
    <row r="2" spans="1:24" ht="15.75">
      <c r="A2" s="1" t="s">
        <v>0</v>
      </c>
      <c r="L2" s="4"/>
      <c r="M2" s="49"/>
      <c r="X2" s="50" t="s">
        <v>121</v>
      </c>
    </row>
    <row r="3" spans="1:24">
      <c r="I3" s="51"/>
      <c r="J3" s="51"/>
      <c r="K3" s="51"/>
      <c r="L3" s="51"/>
      <c r="M3" s="52"/>
      <c r="X3" s="53"/>
    </row>
    <row r="4" spans="1:24">
      <c r="K4" s="52"/>
      <c r="M4" s="52"/>
      <c r="N4" s="6" t="s">
        <v>2</v>
      </c>
      <c r="X4" s="50" t="s">
        <v>122</v>
      </c>
    </row>
    <row r="5" spans="1:24" ht="15" customHeight="1">
      <c r="A5" s="227"/>
      <c r="B5" s="227"/>
      <c r="C5" s="227"/>
      <c r="D5" s="227"/>
      <c r="E5" s="54">
        <v>2018</v>
      </c>
      <c r="F5" s="55">
        <v>2019</v>
      </c>
      <c r="G5" s="55">
        <v>2020</v>
      </c>
      <c r="H5" s="55">
        <v>2021</v>
      </c>
      <c r="I5" s="55">
        <v>2022</v>
      </c>
      <c r="J5" s="55">
        <v>2023</v>
      </c>
      <c r="K5" s="55">
        <v>2024</v>
      </c>
      <c r="L5" s="55">
        <v>2025</v>
      </c>
      <c r="M5" s="55">
        <v>2025</v>
      </c>
      <c r="N5" s="252" t="s">
        <v>123</v>
      </c>
      <c r="O5" s="56"/>
      <c r="P5" s="54">
        <v>2018</v>
      </c>
      <c r="Q5" s="55">
        <v>2019</v>
      </c>
      <c r="R5" s="55">
        <v>2020</v>
      </c>
      <c r="S5" s="55">
        <v>2021</v>
      </c>
      <c r="T5" s="55">
        <v>2022</v>
      </c>
      <c r="U5" s="55">
        <v>2023</v>
      </c>
      <c r="V5" s="55">
        <v>2024</v>
      </c>
      <c r="W5" s="55">
        <v>2025</v>
      </c>
      <c r="X5" s="55">
        <v>2025</v>
      </c>
    </row>
    <row r="6" spans="1:24">
      <c r="A6" s="230"/>
      <c r="B6" s="230"/>
      <c r="C6" s="230"/>
      <c r="D6" s="230"/>
      <c r="E6" s="55" t="s">
        <v>124</v>
      </c>
      <c r="F6" s="55" t="s">
        <v>124</v>
      </c>
      <c r="G6" s="55" t="s">
        <v>124</v>
      </c>
      <c r="H6" s="55" t="s">
        <v>124</v>
      </c>
      <c r="I6" s="55" t="s">
        <v>124</v>
      </c>
      <c r="J6" s="55" t="s">
        <v>124</v>
      </c>
      <c r="K6" s="55" t="s">
        <v>125</v>
      </c>
      <c r="L6" s="57" t="s">
        <v>125</v>
      </c>
      <c r="M6" s="55" t="s">
        <v>126</v>
      </c>
      <c r="N6" s="253"/>
      <c r="O6" s="56"/>
      <c r="P6" s="55" t="s">
        <v>124</v>
      </c>
      <c r="Q6" s="55" t="s">
        <v>124</v>
      </c>
      <c r="R6" s="55" t="s">
        <v>124</v>
      </c>
      <c r="S6" s="55" t="s">
        <v>124</v>
      </c>
      <c r="T6" s="55" t="s">
        <v>124</v>
      </c>
      <c r="U6" s="55" t="s">
        <v>124</v>
      </c>
      <c r="V6" s="55" t="s">
        <v>125</v>
      </c>
      <c r="W6" s="57" t="s">
        <v>125</v>
      </c>
      <c r="X6" s="55" t="s">
        <v>126</v>
      </c>
    </row>
    <row r="7" spans="1:24">
      <c r="A7" s="233"/>
      <c r="B7" s="233"/>
      <c r="C7" s="233"/>
      <c r="D7" s="233"/>
      <c r="E7" s="55" t="s">
        <v>127</v>
      </c>
      <c r="F7" s="55" t="s">
        <v>128</v>
      </c>
      <c r="G7" s="55" t="s">
        <v>129</v>
      </c>
      <c r="H7" s="55" t="s">
        <v>130</v>
      </c>
      <c r="I7" s="55" t="s">
        <v>131</v>
      </c>
      <c r="J7" s="55" t="s">
        <v>132</v>
      </c>
      <c r="K7" s="55" t="s">
        <v>133</v>
      </c>
      <c r="L7" s="55" t="s">
        <v>134</v>
      </c>
      <c r="M7" s="55" t="s">
        <v>135</v>
      </c>
      <c r="N7" s="55" t="s">
        <v>136</v>
      </c>
      <c r="O7" s="56"/>
      <c r="P7" s="55" t="s">
        <v>127</v>
      </c>
      <c r="Q7" s="55" t="s">
        <v>128</v>
      </c>
      <c r="R7" s="55" t="s">
        <v>129</v>
      </c>
      <c r="S7" s="55" t="s">
        <v>130</v>
      </c>
      <c r="T7" s="55" t="s">
        <v>131</v>
      </c>
      <c r="U7" s="55" t="s">
        <v>132</v>
      </c>
      <c r="V7" s="55" t="s">
        <v>133</v>
      </c>
      <c r="W7" s="55" t="s">
        <v>134</v>
      </c>
      <c r="X7" s="58" t="s">
        <v>135</v>
      </c>
    </row>
    <row r="8" spans="1:24">
      <c r="A8" s="250" t="s">
        <v>13</v>
      </c>
      <c r="B8" s="250"/>
      <c r="C8" s="250"/>
      <c r="D8" s="250"/>
      <c r="E8" s="52">
        <v>10172760307.147097</v>
      </c>
      <c r="F8" s="52">
        <v>12040327313.193768</v>
      </c>
      <c r="G8" s="52">
        <v>10444166620.934282</v>
      </c>
      <c r="H8" s="52">
        <v>14306356604.410032</v>
      </c>
      <c r="I8" s="52">
        <v>18521558058.014717</v>
      </c>
      <c r="J8" s="52">
        <v>24387061698.048973</v>
      </c>
      <c r="K8" s="52">
        <v>30639540041.191784</v>
      </c>
      <c r="L8" s="52">
        <v>36435570862.804214</v>
      </c>
      <c r="M8" s="52">
        <v>32540188893.339493</v>
      </c>
      <c r="N8" s="52">
        <v>-3895381969.4647217</v>
      </c>
      <c r="O8" s="52"/>
      <c r="P8" s="60">
        <v>31.625850069740469</v>
      </c>
      <c r="Q8" s="60">
        <v>32.631700151907729</v>
      </c>
      <c r="R8" s="60">
        <v>28.259135146468534</v>
      </c>
      <c r="S8" s="60">
        <v>33.954825980300789</v>
      </c>
      <c r="T8" s="60">
        <v>34.616303985691196</v>
      </c>
      <c r="U8" s="60">
        <v>35.297629246464709</v>
      </c>
      <c r="V8" s="60">
        <v>37.462386105960235</v>
      </c>
      <c r="W8" s="60">
        <v>38.349195729717096</v>
      </c>
      <c r="X8" s="60">
        <v>36.151748576091002</v>
      </c>
    </row>
    <row r="9" spans="1:24">
      <c r="A9" s="250" t="s">
        <v>14</v>
      </c>
      <c r="B9" s="250"/>
      <c r="C9" s="250"/>
      <c r="D9" s="250"/>
      <c r="E9" s="52">
        <v>206986649.75486001</v>
      </c>
      <c r="F9" s="52">
        <v>94596581.781079993</v>
      </c>
      <c r="G9" s="52">
        <v>66242884.084139995</v>
      </c>
      <c r="H9" s="52">
        <v>627922249.6466428</v>
      </c>
      <c r="I9" s="52">
        <v>1394621770.8357401</v>
      </c>
      <c r="J9" s="52">
        <v>675923081.43830001</v>
      </c>
      <c r="K9" s="52">
        <v>478553647.72649896</v>
      </c>
      <c r="L9" s="52">
        <v>608889884.42021</v>
      </c>
      <c r="M9" s="52">
        <v>429107748.55659044</v>
      </c>
      <c r="N9" s="52">
        <v>-179782135.86361957</v>
      </c>
      <c r="O9" s="52"/>
      <c r="P9" s="60">
        <v>0.64349582158010343</v>
      </c>
      <c r="Q9" s="60">
        <v>0.25637569575812597</v>
      </c>
      <c r="R9" s="60">
        <v>0.17923561369400148</v>
      </c>
      <c r="S9" s="60">
        <v>1.4903158998104662</v>
      </c>
      <c r="T9" s="60">
        <v>2.6065113427875191</v>
      </c>
      <c r="U9" s="60">
        <v>0.9814229554263495</v>
      </c>
      <c r="V9" s="60">
        <v>0.69420396816500141</v>
      </c>
      <c r="W9" s="60">
        <v>0.64086926052016624</v>
      </c>
      <c r="X9" s="60">
        <v>0.4767334169054443</v>
      </c>
    </row>
    <row r="10" spans="1:24">
      <c r="A10" s="250" t="s">
        <v>137</v>
      </c>
      <c r="B10" s="250"/>
      <c r="C10" s="250"/>
      <c r="D10" s="250"/>
      <c r="E10" s="52">
        <v>620693559.32706773</v>
      </c>
      <c r="F10" s="52">
        <v>1040219891.0426321</v>
      </c>
      <c r="G10" s="52">
        <v>914085521.37999988</v>
      </c>
      <c r="H10" s="52">
        <v>966999636.0017612</v>
      </c>
      <c r="I10" s="52">
        <v>0</v>
      </c>
      <c r="J10" s="52">
        <v>416248732.63</v>
      </c>
      <c r="K10" s="52">
        <v>0</v>
      </c>
      <c r="L10" s="52">
        <v>0</v>
      </c>
      <c r="M10" s="52">
        <v>0</v>
      </c>
      <c r="N10" s="52">
        <v>0</v>
      </c>
      <c r="O10" s="52"/>
      <c r="P10" s="60">
        <v>1.9296592914648687</v>
      </c>
      <c r="Q10" s="60">
        <v>2.8192043865250551</v>
      </c>
      <c r="R10" s="60">
        <v>2.473272135694522</v>
      </c>
      <c r="S10" s="60">
        <v>2.2950849941299944</v>
      </c>
      <c r="T10" s="60">
        <v>0</v>
      </c>
      <c r="U10" s="60">
        <v>0.60438246982322319</v>
      </c>
      <c r="V10" s="60">
        <v>1.8287937493923507</v>
      </c>
      <c r="W10" s="60">
        <v>0</v>
      </c>
      <c r="X10" s="60">
        <v>0</v>
      </c>
    </row>
    <row r="11" spans="1:24" ht="14.25" customHeight="1">
      <c r="A11" s="250" t="s">
        <v>15</v>
      </c>
      <c r="B11" s="250"/>
      <c r="C11" s="250"/>
      <c r="D11" s="250"/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1288497925.6494956</v>
      </c>
      <c r="L11" s="52">
        <v>2356827306.2383356</v>
      </c>
      <c r="M11" s="52">
        <v>1901181173.3829074</v>
      </c>
      <c r="N11" s="52">
        <v>-455646132.85542822</v>
      </c>
      <c r="O11" s="52"/>
      <c r="P11" s="60">
        <v>1.9296592914648687</v>
      </c>
      <c r="Q11" s="60">
        <v>2.8192043865250551</v>
      </c>
      <c r="R11" s="60">
        <v>2.473272135694522</v>
      </c>
      <c r="S11" s="60">
        <v>2.2950849941299944</v>
      </c>
      <c r="T11" s="60">
        <v>0</v>
      </c>
      <c r="U11" s="60">
        <v>0.60438246982322319</v>
      </c>
      <c r="V11" s="60">
        <v>1.8287937493923501</v>
      </c>
      <c r="W11" s="60">
        <v>2.4806097318580527</v>
      </c>
      <c r="X11" s="60">
        <v>2.1121888383323046</v>
      </c>
    </row>
    <row r="12" spans="1:24" ht="12.75" customHeight="1">
      <c r="A12" s="59"/>
      <c r="B12" s="59"/>
      <c r="C12" s="59"/>
      <c r="D12" s="59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60"/>
      <c r="Q12" s="60"/>
      <c r="R12" s="60"/>
      <c r="S12" s="60"/>
      <c r="T12" s="60"/>
      <c r="U12" s="60"/>
      <c r="V12" s="60"/>
      <c r="W12" s="60"/>
      <c r="X12" s="60"/>
    </row>
    <row r="13" spans="1:24">
      <c r="A13" s="250" t="s">
        <v>138</v>
      </c>
      <c r="B13" s="250"/>
      <c r="C13" s="250"/>
      <c r="D13" s="250"/>
      <c r="E13" s="52">
        <v>9345080098.0651684</v>
      </c>
      <c r="F13" s="52">
        <v>10905510840.370056</v>
      </c>
      <c r="G13" s="52">
        <v>9463838215.4701405</v>
      </c>
      <c r="H13" s="52">
        <v>12711434718.761627</v>
      </c>
      <c r="I13" s="52">
        <v>17126936287.178978</v>
      </c>
      <c r="J13" s="52">
        <v>23294889883.980701</v>
      </c>
      <c r="K13" s="52">
        <v>28872488467.815788</v>
      </c>
      <c r="L13" s="52">
        <v>33469853672.145668</v>
      </c>
      <c r="M13" s="52">
        <v>30209899971.399994</v>
      </c>
      <c r="N13" s="52">
        <v>-3259953700.7456741</v>
      </c>
      <c r="O13" s="52"/>
      <c r="P13" s="60">
        <v>29.052694956695497</v>
      </c>
      <c r="Q13" s="60">
        <v>29.556120069624551</v>
      </c>
      <c r="R13" s="60">
        <v>25.606627397080008</v>
      </c>
      <c r="S13" s="60">
        <v>30.169425086360324</v>
      </c>
      <c r="T13" s="60">
        <v>32.009792642903676</v>
      </c>
      <c r="U13" s="60">
        <v>33.711823821215141</v>
      </c>
      <c r="V13" s="60">
        <v>34.93938838840289</v>
      </c>
      <c r="W13" s="60">
        <v>35.227716737338874</v>
      </c>
      <c r="X13" s="60">
        <v>33.562826320853233</v>
      </c>
    </row>
    <row r="14" spans="1:24">
      <c r="A14" s="18"/>
      <c r="B14" s="61">
        <v>1</v>
      </c>
      <c r="C14" s="225" t="s">
        <v>17</v>
      </c>
      <c r="D14" s="225"/>
      <c r="E14" s="62">
        <v>8227776089.842989</v>
      </c>
      <c r="F14" s="62">
        <v>9813195766.6053772</v>
      </c>
      <c r="G14" s="62">
        <v>8511605067.1800003</v>
      </c>
      <c r="H14" s="62">
        <v>11299930288.375656</v>
      </c>
      <c r="I14" s="62">
        <v>15458976486.01108</v>
      </c>
      <c r="J14" s="62">
        <v>21484154959.813751</v>
      </c>
      <c r="K14" s="62">
        <v>26939209830.14109</v>
      </c>
      <c r="L14" s="62">
        <v>31557151431.496429</v>
      </c>
      <c r="M14" s="62">
        <v>28346697048.873268</v>
      </c>
      <c r="N14" s="62">
        <v>-3210454382.6231613</v>
      </c>
      <c r="O14" s="62"/>
      <c r="P14" s="63">
        <v>25.57913537409835</v>
      </c>
      <c r="Q14" s="63">
        <v>26.595727296959705</v>
      </c>
      <c r="R14" s="63">
        <v>23.030137936011727</v>
      </c>
      <c r="S14" s="63">
        <v>26.8193487091641</v>
      </c>
      <c r="T14" s="63">
        <v>28.892419723612139</v>
      </c>
      <c r="U14" s="63">
        <v>31.145962749043299</v>
      </c>
      <c r="V14" s="63">
        <v>32.369583762208457</v>
      </c>
      <c r="W14" s="63">
        <v>33.214557869167912</v>
      </c>
      <c r="X14" s="63">
        <v>31.492830850875759</v>
      </c>
    </row>
    <row r="15" spans="1:24">
      <c r="A15" s="18"/>
      <c r="B15" s="18"/>
      <c r="C15" s="18" t="s">
        <v>18</v>
      </c>
      <c r="D15" s="18" t="s">
        <v>19</v>
      </c>
      <c r="E15" s="4">
        <v>2091089876.5834601</v>
      </c>
      <c r="F15" s="4">
        <v>2555734072.6188297</v>
      </c>
      <c r="G15" s="4">
        <v>2227324081.7388802</v>
      </c>
      <c r="H15" s="4">
        <v>3326079116.8073311</v>
      </c>
      <c r="I15" s="4">
        <v>3826509662.0011396</v>
      </c>
      <c r="J15" s="4">
        <v>5702578625.8553095</v>
      </c>
      <c r="K15" s="4">
        <v>7986020040.3019733</v>
      </c>
      <c r="L15" s="4">
        <v>10012259425.229824</v>
      </c>
      <c r="M15" s="4">
        <v>8622237487.1787643</v>
      </c>
      <c r="N15" s="4">
        <v>-1390021938.0510597</v>
      </c>
      <c r="O15" s="4"/>
      <c r="P15" s="64">
        <v>6.5009390688894708</v>
      </c>
      <c r="Q15" s="64">
        <v>6.9265515593022391</v>
      </c>
      <c r="R15" s="64">
        <v>6.0265461597176673</v>
      </c>
      <c r="S15" s="64">
        <v>7.8941438921697245</v>
      </c>
      <c r="T15" s="64">
        <v>7.1516457335346839</v>
      </c>
      <c r="U15" s="64">
        <v>8.4211353939679174</v>
      </c>
      <c r="V15" s="64">
        <v>7.7430516870799497</v>
      </c>
      <c r="W15" s="64">
        <v>10.538111172750051</v>
      </c>
      <c r="X15" s="64">
        <v>9.5791995191409445</v>
      </c>
    </row>
    <row r="16" spans="1:24">
      <c r="A16" s="18"/>
      <c r="B16" s="18"/>
      <c r="C16" s="18"/>
      <c r="D16" s="18" t="s">
        <v>139</v>
      </c>
      <c r="E16" s="4">
        <v>814158517.31787992</v>
      </c>
      <c r="F16" s="4">
        <v>895161613.60535991</v>
      </c>
      <c r="G16" s="4">
        <v>828850981.16888011</v>
      </c>
      <c r="H16" s="4">
        <v>1114506345.1235504</v>
      </c>
      <c r="I16" s="4">
        <v>1311628359.1120098</v>
      </c>
      <c r="J16" s="4">
        <v>1884551897.31938</v>
      </c>
      <c r="K16" s="4">
        <v>2253149628.9000001</v>
      </c>
      <c r="L16" s="4">
        <v>2800019392.0999999</v>
      </c>
      <c r="M16" s="4">
        <v>2687774392.0999999</v>
      </c>
      <c r="N16" s="4">
        <v>-112245000</v>
      </c>
      <c r="O16" s="4"/>
      <c r="P16" s="64">
        <v>2.531117850442945</v>
      </c>
      <c r="Q16" s="64">
        <v>2.4260673819605403</v>
      </c>
      <c r="R16" s="64">
        <v>2.2426501551771647</v>
      </c>
      <c r="S16" s="64">
        <v>2.6451786467384633</v>
      </c>
      <c r="T16" s="64">
        <v>2.4513988430701916</v>
      </c>
      <c r="U16" s="64">
        <v>2.6102879503603624</v>
      </c>
      <c r="V16" s="64">
        <v>2.3160605989189191</v>
      </c>
      <c r="W16" s="64">
        <v>2.947078614987896</v>
      </c>
      <c r="X16" s="64">
        <v>2.9860842040884346</v>
      </c>
    </row>
    <row r="17" spans="1:27">
      <c r="A17" s="18"/>
      <c r="B17" s="18"/>
      <c r="C17" s="18"/>
      <c r="D17" s="18" t="s">
        <v>140</v>
      </c>
      <c r="E17" s="4">
        <v>1276931359.2655802</v>
      </c>
      <c r="F17" s="4">
        <v>1660572459.0134699</v>
      </c>
      <c r="G17" s="4">
        <v>1398473100.5700002</v>
      </c>
      <c r="H17" s="4">
        <v>2211560126.40558</v>
      </c>
      <c r="I17" s="4">
        <v>2514874771.92067</v>
      </c>
      <c r="J17" s="4">
        <v>3882518989.3436399</v>
      </c>
      <c r="K17" s="4">
        <v>5732870411.4019728</v>
      </c>
      <c r="L17" s="4">
        <v>7212240033.1298237</v>
      </c>
      <c r="M17" s="4">
        <v>5934463095.078764</v>
      </c>
      <c r="N17" s="4">
        <v>-1277776938.0510597</v>
      </c>
      <c r="O17" s="4"/>
      <c r="P17" s="64">
        <v>3.9698212184465258</v>
      </c>
      <c r="Q17" s="64">
        <v>4.5004841773416988</v>
      </c>
      <c r="R17" s="64">
        <v>3.783896004540503</v>
      </c>
      <c r="S17" s="64">
        <v>5.2489352330226069</v>
      </c>
      <c r="T17" s="64">
        <v>4.7002346842565261</v>
      </c>
      <c r="U17" s="64">
        <v>5.810847443607555</v>
      </c>
      <c r="V17" s="64">
        <v>5.4269910881610297</v>
      </c>
      <c r="W17" s="64">
        <v>7.5910325577621549</v>
      </c>
      <c r="X17" s="64">
        <v>6.5931153150525095</v>
      </c>
    </row>
    <row r="18" spans="1:27">
      <c r="A18" s="18"/>
      <c r="B18" s="18"/>
      <c r="C18" s="18"/>
      <c r="D18" s="18" t="s">
        <v>141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/>
      <c r="P18" s="64">
        <v>0</v>
      </c>
      <c r="Q18" s="64">
        <v>0</v>
      </c>
      <c r="R18" s="64">
        <v>0</v>
      </c>
      <c r="S18" s="64">
        <v>0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</row>
    <row r="19" spans="1:27">
      <c r="A19" s="18"/>
      <c r="B19" s="18"/>
      <c r="C19" s="18"/>
      <c r="D19" s="18" t="s">
        <v>142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-64500676.207709998</v>
      </c>
      <c r="K19" s="4"/>
      <c r="L19" s="4"/>
      <c r="M19" s="4"/>
      <c r="N19" s="4">
        <v>0</v>
      </c>
      <c r="O19" s="4"/>
      <c r="P19" s="64"/>
      <c r="Q19" s="64"/>
      <c r="R19" s="64"/>
      <c r="S19" s="64"/>
      <c r="T19" s="64"/>
      <c r="U19" s="64"/>
      <c r="V19" s="64"/>
      <c r="W19" s="64"/>
      <c r="X19" s="64">
        <v>0</v>
      </c>
    </row>
    <row r="20" spans="1:27">
      <c r="A20" s="18"/>
      <c r="B20" s="18"/>
      <c r="C20" s="18" t="s">
        <v>23</v>
      </c>
      <c r="D20" s="18" t="s">
        <v>143</v>
      </c>
      <c r="E20" s="4">
        <v>1638321140.5769901</v>
      </c>
      <c r="F20" s="4">
        <v>2030515292.5928202</v>
      </c>
      <c r="G20" s="4">
        <v>1586015325.0462902</v>
      </c>
      <c r="H20" s="4">
        <v>2286045652.8077202</v>
      </c>
      <c r="I20" s="4">
        <v>3038252424.620131</v>
      </c>
      <c r="J20" s="4">
        <v>3950842029.7422199</v>
      </c>
      <c r="K20" s="4">
        <v>5064823445.9866142</v>
      </c>
      <c r="L20" s="4">
        <v>6005313029.0995646</v>
      </c>
      <c r="M20" s="4">
        <v>6001421073.9995651</v>
      </c>
      <c r="N20" s="4">
        <v>-3891955.0999994278</v>
      </c>
      <c r="O20" s="4"/>
      <c r="P20" s="64">
        <v>5.0933372254501581</v>
      </c>
      <c r="Q20" s="64">
        <v>5.5031034006148181</v>
      </c>
      <c r="R20" s="64">
        <v>4.2913353493439406</v>
      </c>
      <c r="S20" s="64">
        <v>5.4257198020760686</v>
      </c>
      <c r="T20" s="64">
        <v>5.6784137266682535</v>
      </c>
      <c r="U20" s="64">
        <v>5.724889885292737</v>
      </c>
      <c r="V20" s="64">
        <v>6.8232750435556984</v>
      </c>
      <c r="W20" s="64">
        <v>6.3207167972840388</v>
      </c>
      <c r="X20" s="64">
        <v>6.6675048039101927</v>
      </c>
    </row>
    <row r="21" spans="1:27">
      <c r="A21" s="18"/>
      <c r="B21" s="18"/>
      <c r="C21" s="18" t="s">
        <v>25</v>
      </c>
      <c r="D21" s="18" t="s">
        <v>26</v>
      </c>
      <c r="E21" s="4">
        <v>141225418.90898001</v>
      </c>
      <c r="F21" s="4">
        <v>154369122.23637998</v>
      </c>
      <c r="G21" s="4">
        <v>154878633.07600001</v>
      </c>
      <c r="H21" s="4">
        <v>201104015.51465002</v>
      </c>
      <c r="I21" s="4">
        <v>237587069.63018</v>
      </c>
      <c r="J21" s="4">
        <v>394821137.81636977</v>
      </c>
      <c r="K21" s="4">
        <v>354779730</v>
      </c>
      <c r="L21" s="4">
        <v>558182443.29999995</v>
      </c>
      <c r="M21" s="4">
        <v>620745477.89999998</v>
      </c>
      <c r="N21" s="4">
        <v>62563034.600000024</v>
      </c>
      <c r="O21" s="4"/>
      <c r="P21" s="64">
        <v>0.4390523112309786</v>
      </c>
      <c r="Q21" s="64">
        <v>0.41837126005792635</v>
      </c>
      <c r="R21" s="64">
        <v>0.41906035993549434</v>
      </c>
      <c r="S21" s="64">
        <v>0.47730194622960354</v>
      </c>
      <c r="T21" s="64">
        <v>0.44404397295447851</v>
      </c>
      <c r="U21" s="64">
        <v>0.57624966389564403</v>
      </c>
      <c r="V21" s="64">
        <v>0.32090132702702701</v>
      </c>
      <c r="W21" s="64">
        <v>0.58749862467108716</v>
      </c>
      <c r="X21" s="64">
        <v>0.68964057093656261</v>
      </c>
    </row>
    <row r="22" spans="1:27">
      <c r="A22" s="18"/>
      <c r="B22" s="18"/>
      <c r="C22" s="18" t="s">
        <v>27</v>
      </c>
      <c r="D22" s="18" t="s">
        <v>28</v>
      </c>
      <c r="E22" s="4">
        <v>2195907230.8499999</v>
      </c>
      <c r="F22" s="4">
        <v>2486268106.1528802</v>
      </c>
      <c r="G22" s="4">
        <v>2208953720.3796201</v>
      </c>
      <c r="H22" s="4">
        <v>2837709688.6933498</v>
      </c>
      <c r="I22" s="4">
        <v>3946188205.2398396</v>
      </c>
      <c r="J22" s="4">
        <v>4776991233.3685703</v>
      </c>
      <c r="K22" s="4">
        <v>6220202752</v>
      </c>
      <c r="L22" s="4">
        <v>7430951345.8285942</v>
      </c>
      <c r="M22" s="4">
        <v>6646775762.1046982</v>
      </c>
      <c r="N22" s="4">
        <v>-784175583.72389603</v>
      </c>
      <c r="O22" s="4"/>
      <c r="P22" s="64">
        <v>6.826803222831197</v>
      </c>
      <c r="Q22" s="64">
        <v>6.7382848677484803</v>
      </c>
      <c r="R22" s="64">
        <v>5.9768408511772764</v>
      </c>
      <c r="S22" s="64">
        <v>6.7350438218836546</v>
      </c>
      <c r="T22" s="64">
        <v>7.3753217774365538</v>
      </c>
      <c r="U22" s="64">
        <v>6.9308046245245087</v>
      </c>
      <c r="V22" s="64">
        <v>8.3561476378378376</v>
      </c>
      <c r="W22" s="64">
        <v>7.8212307607921208</v>
      </c>
      <c r="X22" s="64">
        <v>7.3844859039047863</v>
      </c>
    </row>
    <row r="23" spans="1:27">
      <c r="A23" s="18"/>
      <c r="B23" s="18"/>
      <c r="C23" s="18" t="s">
        <v>29</v>
      </c>
      <c r="D23" s="18" t="s">
        <v>30</v>
      </c>
      <c r="E23" s="4">
        <v>754440177.83012998</v>
      </c>
      <c r="F23" s="4">
        <v>863406516.69154</v>
      </c>
      <c r="G23" s="4">
        <v>776886254.26550996</v>
      </c>
      <c r="H23" s="4">
        <v>826982908.00896013</v>
      </c>
      <c r="I23" s="4">
        <v>847805078.57579005</v>
      </c>
      <c r="J23" s="4">
        <v>790106602.78056002</v>
      </c>
      <c r="K23" s="4">
        <v>968000000</v>
      </c>
      <c r="L23" s="4">
        <v>1204000000</v>
      </c>
      <c r="M23" s="4">
        <v>1254500000</v>
      </c>
      <c r="N23" s="4">
        <v>50500000</v>
      </c>
      <c r="O23" s="4"/>
      <c r="P23" s="64">
        <v>2.3454609398277864</v>
      </c>
      <c r="Q23" s="64">
        <v>2.3400047049392065</v>
      </c>
      <c r="R23" s="64">
        <v>2.1020474346625138</v>
      </c>
      <c r="S23" s="64">
        <v>1.9627681251473534</v>
      </c>
      <c r="T23" s="64">
        <v>1.5845253530327503</v>
      </c>
      <c r="U23" s="64">
        <v>1.1470748160642978</v>
      </c>
      <c r="V23" s="64">
        <v>1.3391891891891892</v>
      </c>
      <c r="W23" s="64">
        <v>1.267235027891801</v>
      </c>
      <c r="X23" s="64">
        <v>1.393734029552272</v>
      </c>
    </row>
    <row r="24" spans="1:27">
      <c r="A24" s="18"/>
      <c r="B24" s="18"/>
      <c r="C24" s="18" t="s">
        <v>31</v>
      </c>
      <c r="D24" s="18" t="s">
        <v>32</v>
      </c>
      <c r="E24" s="4">
        <v>13063740.948150001</v>
      </c>
      <c r="F24" s="4">
        <v>16355040.052769994</v>
      </c>
      <c r="G24" s="4">
        <v>17071698.4826</v>
      </c>
      <c r="H24" s="4">
        <v>16597696.429370001</v>
      </c>
      <c r="I24" s="4">
        <v>19353935.093839999</v>
      </c>
      <c r="J24" s="4">
        <v>21623528.140180003</v>
      </c>
      <c r="K24" s="4">
        <v>28000000</v>
      </c>
      <c r="L24" s="4">
        <v>31500000</v>
      </c>
      <c r="M24" s="4">
        <v>31500000</v>
      </c>
      <c r="N24" s="4">
        <v>0</v>
      </c>
      <c r="O24" s="4"/>
      <c r="P24" s="64">
        <v>4.0613550314937845E-2</v>
      </c>
      <c r="Q24" s="64">
        <v>4.4325436434739789E-2</v>
      </c>
      <c r="R24" s="64">
        <v>4.6191472437118145E-2</v>
      </c>
      <c r="S24" s="64">
        <v>3.939311101467953E-2</v>
      </c>
      <c r="T24" s="64">
        <v>3.6171994733336911E-2</v>
      </c>
      <c r="U24" s="64">
        <v>3.1396807531593802E-2</v>
      </c>
      <c r="V24" s="64">
        <v>3.783783783783784E-2</v>
      </c>
      <c r="W24" s="64">
        <v>3.3154404799494788E-2</v>
      </c>
      <c r="X24" s="64">
        <v>3.4996111543161873E-2</v>
      </c>
    </row>
    <row r="25" spans="1:27">
      <c r="A25" s="18"/>
      <c r="B25" s="18"/>
      <c r="C25" s="18" t="s">
        <v>33</v>
      </c>
      <c r="D25" s="18" t="s">
        <v>34</v>
      </c>
      <c r="E25" s="4">
        <v>682218223.59000003</v>
      </c>
      <c r="F25" s="4">
        <v>790178368.66197002</v>
      </c>
      <c r="G25" s="4">
        <v>740742385.54960012</v>
      </c>
      <c r="H25" s="4">
        <v>938914781.31457007</v>
      </c>
      <c r="I25" s="4">
        <v>1255537126.8589399</v>
      </c>
      <c r="J25" s="4">
        <v>1465340213.86853</v>
      </c>
      <c r="K25" s="4">
        <v>1932512864.56252</v>
      </c>
      <c r="L25" s="4">
        <v>2194040000</v>
      </c>
      <c r="M25" s="4">
        <v>2114040000</v>
      </c>
      <c r="N25" s="4">
        <v>-80000000</v>
      </c>
      <c r="O25" s="4"/>
      <c r="P25" s="64">
        <v>2.1209318417680123</v>
      </c>
      <c r="Q25" s="64">
        <v>2.1415417473282479</v>
      </c>
      <c r="R25" s="64">
        <v>2.0042517456592543</v>
      </c>
      <c r="S25" s="64">
        <v>2.2284281659832912</v>
      </c>
      <c r="T25" s="64">
        <v>2.3465658079377039</v>
      </c>
      <c r="U25" s="64">
        <v>2.125873519735737</v>
      </c>
      <c r="V25" s="64">
        <v>2.6063687358952974</v>
      </c>
      <c r="W25" s="64">
        <v>2.3092727081359858</v>
      </c>
      <c r="X25" s="64">
        <v>2.348672369736696</v>
      </c>
    </row>
    <row r="26" spans="1:27">
      <c r="A26" s="18"/>
      <c r="B26" s="18"/>
      <c r="C26" s="18" t="s">
        <v>35</v>
      </c>
      <c r="D26" s="18" t="s">
        <v>36</v>
      </c>
      <c r="E26" s="4">
        <v>711510280.55527997</v>
      </c>
      <c r="F26" s="4">
        <v>916369247.5981878</v>
      </c>
      <c r="G26" s="4">
        <v>799732968.6415</v>
      </c>
      <c r="H26" s="4">
        <v>866496428.79970598</v>
      </c>
      <c r="I26" s="4">
        <v>2287742983.9912195</v>
      </c>
      <c r="J26" s="4">
        <v>4381851588.2420101</v>
      </c>
      <c r="K26" s="4">
        <v>4384870997.2899818</v>
      </c>
      <c r="L26" s="4">
        <v>4120905188.0384493</v>
      </c>
      <c r="M26" s="4">
        <v>3055477247.6902409</v>
      </c>
      <c r="N26" s="4">
        <v>-1065427940.3482084</v>
      </c>
      <c r="O26" s="4"/>
      <c r="P26" s="64">
        <v>2.2119972137858106</v>
      </c>
      <c r="Q26" s="64">
        <v>2.4835443205340484</v>
      </c>
      <c r="R26" s="64">
        <v>2.1638645630784636</v>
      </c>
      <c r="S26" s="64">
        <v>2.0565498446597266</v>
      </c>
      <c r="T26" s="64">
        <v>4.2757313573143776</v>
      </c>
      <c r="U26" s="64">
        <v>6.1885380380308668</v>
      </c>
      <c r="V26" s="64">
        <v>5.1428123037856182</v>
      </c>
      <c r="W26" s="64">
        <v>4.3373383728433312</v>
      </c>
      <c r="X26" s="64">
        <v>3.3945975421511401</v>
      </c>
    </row>
    <row r="27" spans="1:27">
      <c r="A27" s="18"/>
      <c r="B27" s="61">
        <v>2</v>
      </c>
      <c r="C27" s="225" t="s">
        <v>37</v>
      </c>
      <c r="D27" s="225"/>
      <c r="E27" s="3">
        <v>1117304008.2221799</v>
      </c>
      <c r="F27" s="3">
        <v>1092315073.7646799</v>
      </c>
      <c r="G27" s="3">
        <v>952233148.29013991</v>
      </c>
      <c r="H27" s="3">
        <v>1411504430.3859699</v>
      </c>
      <c r="I27" s="3">
        <v>1667959801.1678984</v>
      </c>
      <c r="J27" s="3">
        <v>1810734924.1669202</v>
      </c>
      <c r="K27" s="3">
        <v>1933278637.6746979</v>
      </c>
      <c r="L27" s="3">
        <v>1912702240.6492374</v>
      </c>
      <c r="M27" s="3">
        <v>1863202922.5267267</v>
      </c>
      <c r="N27" s="3">
        <v>-49499318.122510672</v>
      </c>
      <c r="O27" s="3"/>
      <c r="P27" s="65">
        <v>3.4735595825971513</v>
      </c>
      <c r="Q27" s="65">
        <v>2.9603927726648491</v>
      </c>
      <c r="R27" s="65">
        <v>2.5764894610682787</v>
      </c>
      <c r="S27" s="65">
        <v>3.3500763771962214</v>
      </c>
      <c r="T27" s="65">
        <v>3.1173729192915358</v>
      </c>
      <c r="U27" s="65">
        <v>2.5658610721718356</v>
      </c>
      <c r="V27" s="65">
        <v>2.5698046261944323</v>
      </c>
      <c r="W27" s="65">
        <v>2.0131588681709687</v>
      </c>
      <c r="X27" s="65">
        <v>2.0699954699774765</v>
      </c>
    </row>
    <row r="28" spans="1:27">
      <c r="A28" s="18"/>
      <c r="B28" s="18"/>
      <c r="C28" s="18" t="s">
        <v>38</v>
      </c>
      <c r="D28" s="18" t="s">
        <v>39</v>
      </c>
      <c r="E28" s="4">
        <v>1027674962.7914499</v>
      </c>
      <c r="F28" s="4">
        <v>1003117310.37312</v>
      </c>
      <c r="G28" s="4">
        <v>784979741.40013003</v>
      </c>
      <c r="H28" s="4">
        <v>1249708972.8052399</v>
      </c>
      <c r="I28" s="4">
        <v>1364259170.3991985</v>
      </c>
      <c r="J28" s="4">
        <v>1451747497.0207102</v>
      </c>
      <c r="K28" s="4">
        <v>1372823637.6746979</v>
      </c>
      <c r="L28" s="4">
        <v>1489549140.6492374</v>
      </c>
      <c r="M28" s="4">
        <v>1440032822.5267267</v>
      </c>
      <c r="N28" s="4">
        <v>-49516318.122510672</v>
      </c>
      <c r="O28" s="4"/>
      <c r="P28" s="64">
        <v>3.1949139970234186</v>
      </c>
      <c r="Q28" s="64">
        <v>2.7186489567783254</v>
      </c>
      <c r="R28" s="64">
        <v>2.1239462567557004</v>
      </c>
      <c r="S28" s="64">
        <v>2.9660696899266377</v>
      </c>
      <c r="T28" s="64">
        <v>2.5497644425961181</v>
      </c>
      <c r="U28" s="64">
        <v>2.0764982572675281</v>
      </c>
      <c r="V28" s="64">
        <v>1.8153343559241621</v>
      </c>
      <c r="W28" s="64">
        <v>1.5677814342166481</v>
      </c>
      <c r="X28" s="64">
        <v>1.5998587073955413</v>
      </c>
    </row>
    <row r="29" spans="1:27">
      <c r="A29" s="18"/>
      <c r="B29" s="18"/>
      <c r="C29" s="18" t="s">
        <v>40</v>
      </c>
      <c r="D29" s="18" t="s">
        <v>41</v>
      </c>
      <c r="E29" s="4">
        <v>1123606.2656500002</v>
      </c>
      <c r="F29" s="4">
        <v>823330.31208000006</v>
      </c>
      <c r="G29" s="4">
        <v>1219072.3991400001</v>
      </c>
      <c r="H29" s="4">
        <v>2028489.9599699997</v>
      </c>
      <c r="I29" s="4">
        <v>4128606.4423400001</v>
      </c>
      <c r="J29" s="4">
        <v>8175469.4904800011</v>
      </c>
      <c r="K29" s="4">
        <v>2455000</v>
      </c>
      <c r="L29" s="4">
        <v>6153100</v>
      </c>
      <c r="M29" s="4">
        <v>6170100</v>
      </c>
      <c r="N29" s="4">
        <v>17000</v>
      </c>
      <c r="O29" s="4"/>
      <c r="P29" s="64">
        <v>3.4931525192726694E-3</v>
      </c>
      <c r="Q29" s="64">
        <v>2.2313901583332152E-3</v>
      </c>
      <c r="R29" s="64">
        <v>3.2984854542224052E-3</v>
      </c>
      <c r="S29" s="64">
        <v>4.8144349744739931E-3</v>
      </c>
      <c r="T29" s="64">
        <v>7.7162566560366047E-3</v>
      </c>
      <c r="U29" s="64">
        <v>1.0914833653310536E-2</v>
      </c>
      <c r="V29" s="64">
        <v>4.1621621621621622E-4</v>
      </c>
      <c r="W29" s="64">
        <v>6.4762656562467116E-3</v>
      </c>
      <c r="X29" s="64">
        <v>6.8549050105543826E-3</v>
      </c>
    </row>
    <row r="30" spans="1:27">
      <c r="A30" s="18"/>
      <c r="B30" s="18"/>
      <c r="C30" s="18" t="s">
        <v>42</v>
      </c>
      <c r="D30" s="18" t="s">
        <v>43</v>
      </c>
      <c r="E30" s="4">
        <v>88505439.165080026</v>
      </c>
      <c r="F30" s="4">
        <v>88374433.079479992</v>
      </c>
      <c r="G30" s="4">
        <v>166034335.49086994</v>
      </c>
      <c r="H30" s="4">
        <v>159766967.62075999</v>
      </c>
      <c r="I30" s="4">
        <v>299572024.32635993</v>
      </c>
      <c r="J30" s="4">
        <v>350811957.65572995</v>
      </c>
      <c r="K30" s="4">
        <v>558000000</v>
      </c>
      <c r="L30" s="4">
        <v>417000000</v>
      </c>
      <c r="M30" s="4">
        <v>417000000</v>
      </c>
      <c r="N30" s="4">
        <v>0</v>
      </c>
      <c r="O30" s="4"/>
      <c r="P30" s="64">
        <v>0.2751524330544598</v>
      </c>
      <c r="Q30" s="64">
        <v>0.23951242572819059</v>
      </c>
      <c r="R30" s="64">
        <v>0.44924472156409062</v>
      </c>
      <c r="S30" s="64">
        <v>0.37919225229510956</v>
      </c>
      <c r="T30" s="64">
        <v>0.55989222003938133</v>
      </c>
      <c r="U30" s="64">
        <v>0.47844798125099691</v>
      </c>
      <c r="V30" s="64">
        <v>0.75405405405405401</v>
      </c>
      <c r="W30" s="64">
        <v>0.43890116829807385</v>
      </c>
      <c r="X30" s="64">
        <v>0.46328185757138096</v>
      </c>
    </row>
    <row r="31" spans="1:27">
      <c r="A31" s="250" t="s">
        <v>144</v>
      </c>
      <c r="B31" s="250"/>
      <c r="C31" s="250"/>
      <c r="D31" s="250"/>
      <c r="E31" s="52">
        <v>9317220756.0002403</v>
      </c>
      <c r="F31" s="52">
        <v>11661700861.06082</v>
      </c>
      <c r="G31" s="52">
        <v>13904272988.089882</v>
      </c>
      <c r="H31" s="52">
        <v>15630443931.913145</v>
      </c>
      <c r="I31" s="52">
        <v>18159668868.983898</v>
      </c>
      <c r="J31" s="52">
        <v>22509000064.313801</v>
      </c>
      <c r="K31" s="52">
        <v>30487907155.369999</v>
      </c>
      <c r="L31" s="52">
        <v>33431516787.24567</v>
      </c>
      <c r="M31" s="52">
        <v>31575099999.923378</v>
      </c>
      <c r="N31" s="52">
        <v>-1856416787.3222923</v>
      </c>
      <c r="O31" s="52"/>
      <c r="P31" s="60">
        <v>28.966083717603585</v>
      </c>
      <c r="Q31" s="60">
        <v>31.605546581975773</v>
      </c>
      <c r="R31" s="60">
        <v>37.621262063767702</v>
      </c>
      <c r="S31" s="60">
        <v>37.097425877064907</v>
      </c>
      <c r="T31" s="60">
        <v>33.93994262681484</v>
      </c>
      <c r="U31" s="60">
        <v>29.232235383432364</v>
      </c>
      <c r="V31" s="60">
        <v>36.973696850743245</v>
      </c>
      <c r="W31" s="60">
        <v>35.187366369061856</v>
      </c>
      <c r="X31" s="60">
        <v>35.079546716946311</v>
      </c>
    </row>
    <row r="32" spans="1:27">
      <c r="A32" s="66" t="s">
        <v>47</v>
      </c>
      <c r="B32" s="251" t="s">
        <v>48</v>
      </c>
      <c r="C32" s="251"/>
      <c r="D32" s="251"/>
      <c r="E32" s="67">
        <v>7350338851.09688</v>
      </c>
      <c r="F32" s="67">
        <v>8228578821.1701298</v>
      </c>
      <c r="G32" s="67">
        <v>10828926192.336411</v>
      </c>
      <c r="H32" s="67">
        <v>12803974929.274843</v>
      </c>
      <c r="I32" s="67">
        <v>14229310755.455</v>
      </c>
      <c r="J32" s="67">
        <v>17091361010.630339</v>
      </c>
      <c r="K32" s="67">
        <v>22470830317.169998</v>
      </c>
      <c r="L32" s="67">
        <v>25304586829.145668</v>
      </c>
      <c r="M32" s="67">
        <v>24005525046.923378</v>
      </c>
      <c r="N32" s="67">
        <v>-1299061782.22229</v>
      </c>
      <c r="O32" s="67"/>
      <c r="P32" s="68">
        <v>22.85129182718067</v>
      </c>
      <c r="Q32" s="68">
        <v>22.301097784486849</v>
      </c>
      <c r="R32" s="68">
        <v>29.300192142376307</v>
      </c>
      <c r="S32" s="68">
        <v>30.389060793133361</v>
      </c>
      <c r="T32" s="68">
        <v>26.594206873678772</v>
      </c>
      <c r="U32" s="68">
        <v>21.380051691912129</v>
      </c>
      <c r="V32" s="68">
        <v>28.678197793986488</v>
      </c>
      <c r="W32" s="68">
        <v>26.633603651347933</v>
      </c>
      <c r="X32" s="68">
        <v>26.669842291882436</v>
      </c>
      <c r="Y32" s="51"/>
      <c r="Z32" s="51"/>
      <c r="AA32" s="69"/>
    </row>
    <row r="33" spans="1:26">
      <c r="A33" s="18"/>
      <c r="B33" s="61">
        <v>1</v>
      </c>
      <c r="C33" s="225" t="s">
        <v>49</v>
      </c>
      <c r="D33" s="225"/>
      <c r="E33" s="62">
        <v>3327510908.7017202</v>
      </c>
      <c r="F33" s="62">
        <v>4000463469.9615202</v>
      </c>
      <c r="G33" s="62">
        <v>4851187043.1076202</v>
      </c>
      <c r="H33" s="62">
        <v>4702044078.0431318</v>
      </c>
      <c r="I33" s="62">
        <v>3805972464.1793008</v>
      </c>
      <c r="J33" s="62">
        <v>5085364600.0301495</v>
      </c>
      <c r="K33" s="62">
        <v>9217326443.4999981</v>
      </c>
      <c r="L33" s="62">
        <v>11074940500</v>
      </c>
      <c r="M33" s="62">
        <v>9956197371.8999996</v>
      </c>
      <c r="N33" s="62">
        <v>-1118743128.1000004</v>
      </c>
      <c r="O33" s="62"/>
      <c r="P33" s="63">
        <v>10.344818704721771</v>
      </c>
      <c r="Q33" s="63">
        <v>10.842057780056949</v>
      </c>
      <c r="R33" s="63">
        <v>13.126020988327729</v>
      </c>
      <c r="S33" s="63">
        <v>11.159870597133235</v>
      </c>
      <c r="T33" s="63">
        <v>7.1132622519405206</v>
      </c>
      <c r="U33" s="63">
        <v>7.3500065114637598</v>
      </c>
      <c r="V33" s="63">
        <v>12.005337762702702</v>
      </c>
      <c r="W33" s="63">
        <v>11.656605094200611</v>
      </c>
      <c r="X33" s="63">
        <v>11.06121250072214</v>
      </c>
      <c r="Z33" s="51"/>
    </row>
    <row r="34" spans="1:26">
      <c r="A34" s="18"/>
      <c r="B34" s="18"/>
      <c r="C34" s="18" t="s">
        <v>18</v>
      </c>
      <c r="D34" s="18" t="s">
        <v>50</v>
      </c>
      <c r="E34" s="4">
        <v>1878939837.1459401</v>
      </c>
      <c r="F34" s="4">
        <v>2256967219.37359</v>
      </c>
      <c r="G34" s="4">
        <v>2648894964.6674399</v>
      </c>
      <c r="H34" s="4">
        <v>2531733150.315742</v>
      </c>
      <c r="I34" s="4">
        <v>1666290969.9170811</v>
      </c>
      <c r="J34" s="4">
        <v>2327465873.3327198</v>
      </c>
      <c r="K34" s="4">
        <v>5405642231.1999989</v>
      </c>
      <c r="L34" s="4">
        <v>6527771725.6000004</v>
      </c>
      <c r="M34" s="4">
        <v>6356008551.5</v>
      </c>
      <c r="N34" s="4">
        <v>-171763174.10000038</v>
      </c>
      <c r="O34" s="4"/>
      <c r="P34" s="64">
        <v>5.841390909200042</v>
      </c>
      <c r="Q34" s="64">
        <v>6.1168335078881002</v>
      </c>
      <c r="R34" s="64">
        <v>7.1672047672331169</v>
      </c>
      <c r="S34" s="64">
        <v>6.00883655598453</v>
      </c>
      <c r="T34" s="64">
        <v>3.1142539176558115</v>
      </c>
      <c r="U34" s="64">
        <v>3.3711109123816168</v>
      </c>
      <c r="V34" s="64">
        <v>7.4552244214864869</v>
      </c>
      <c r="W34" s="64">
        <v>6.8706154358488574</v>
      </c>
      <c r="X34" s="64">
        <v>7.0614471186534828</v>
      </c>
      <c r="Z34" s="51"/>
    </row>
    <row r="35" spans="1:26">
      <c r="A35" s="18"/>
      <c r="B35" s="18"/>
      <c r="C35" s="18" t="s">
        <v>23</v>
      </c>
      <c r="D35" s="18" t="s">
        <v>52</v>
      </c>
      <c r="E35" s="4">
        <v>1448571071.5557799</v>
      </c>
      <c r="F35" s="4">
        <v>1743496250.58793</v>
      </c>
      <c r="G35" s="4">
        <v>2202292078.4401798</v>
      </c>
      <c r="H35" s="4">
        <v>2170310927.7273903</v>
      </c>
      <c r="I35" s="4">
        <v>2139681494.2622199</v>
      </c>
      <c r="J35" s="4">
        <v>2757898726.6974297</v>
      </c>
      <c r="K35" s="4">
        <v>3811684212.2999997</v>
      </c>
      <c r="L35" s="4">
        <v>4547168774.3999996</v>
      </c>
      <c r="M35" s="4">
        <v>3600188820.3999996</v>
      </c>
      <c r="N35" s="4">
        <v>-946979954</v>
      </c>
      <c r="O35" s="4"/>
      <c r="P35" s="64">
        <v>4.5034277955217288</v>
      </c>
      <c r="Q35" s="64">
        <v>4.7252242721688473</v>
      </c>
      <c r="R35" s="64">
        <v>5.9588162210946143</v>
      </c>
      <c r="S35" s="64">
        <v>5.1510340411487068</v>
      </c>
      <c r="T35" s="64">
        <v>3.9990083342847091</v>
      </c>
      <c r="U35" s="64">
        <v>3.9788955990821417</v>
      </c>
      <c r="V35" s="64">
        <v>4.5501133412162158</v>
      </c>
      <c r="W35" s="64">
        <v>4.7859896583517516</v>
      </c>
      <c r="X35" s="64">
        <v>3.9997653820686589</v>
      </c>
      <c r="Z35" s="51"/>
    </row>
    <row r="36" spans="1:26">
      <c r="A36" s="18"/>
      <c r="B36" s="61" t="s">
        <v>63</v>
      </c>
      <c r="C36" s="225" t="s">
        <v>53</v>
      </c>
      <c r="D36" s="225"/>
      <c r="E36" s="3">
        <v>1046419829.69427</v>
      </c>
      <c r="F36" s="3">
        <v>860980817.18204999</v>
      </c>
      <c r="G36" s="3">
        <v>939200629.0357101</v>
      </c>
      <c r="H36" s="3">
        <v>835652181.76320004</v>
      </c>
      <c r="I36" s="3">
        <v>797778081.85418999</v>
      </c>
      <c r="J36" s="3">
        <v>1149991404.1268001</v>
      </c>
      <c r="K36" s="3">
        <v>1173620160</v>
      </c>
      <c r="L36" s="3">
        <v>1297070700</v>
      </c>
      <c r="M36" s="3">
        <v>1292936468.2</v>
      </c>
      <c r="N36" s="3">
        <v>-4134231.7999999523</v>
      </c>
      <c r="O36" s="3"/>
      <c r="P36" s="65">
        <v>3.2531894633026477</v>
      </c>
      <c r="Q36" s="65">
        <v>2.3334305731076266</v>
      </c>
      <c r="R36" s="65">
        <v>2.5412269325893013</v>
      </c>
      <c r="S36" s="65">
        <v>1.9833438517170423</v>
      </c>
      <c r="T36" s="65">
        <v>1.4910262143219706</v>
      </c>
      <c r="U36" s="65">
        <v>1.6432330729544364</v>
      </c>
      <c r="V36" s="65">
        <v>1.5859731891891893</v>
      </c>
      <c r="W36" s="65">
        <v>1.365193874329018</v>
      </c>
      <c r="X36" s="65">
        <v>1.4364364717253639</v>
      </c>
      <c r="Z36" s="51"/>
    </row>
    <row r="37" spans="1:26">
      <c r="A37" s="18"/>
      <c r="B37" s="61" t="s">
        <v>65</v>
      </c>
      <c r="C37" s="225" t="s">
        <v>54</v>
      </c>
      <c r="D37" s="225"/>
      <c r="E37" s="3">
        <v>2976408112.7008901</v>
      </c>
      <c r="F37" s="3">
        <v>3367134534.0265598</v>
      </c>
      <c r="G37" s="3">
        <v>5038538520.1930809</v>
      </c>
      <c r="H37" s="3">
        <v>7266278669.4685116</v>
      </c>
      <c r="I37" s="3">
        <v>9625560209.4215393</v>
      </c>
      <c r="J37" s="3">
        <v>10856005006.473392</v>
      </c>
      <c r="K37" s="3">
        <v>12079883713.67</v>
      </c>
      <c r="L37" s="3">
        <v>12932575629.145668</v>
      </c>
      <c r="M37" s="3">
        <v>12756391206.82338</v>
      </c>
      <c r="N37" s="3">
        <v>-176184422.32228851</v>
      </c>
      <c r="O37" s="3"/>
      <c r="P37" s="65">
        <v>9.2532836591562493</v>
      </c>
      <c r="Q37" s="65">
        <v>9.1256094313222764</v>
      </c>
      <c r="R37" s="65">
        <v>13.632944221459276</v>
      </c>
      <c r="S37" s="65">
        <v>17.24584634428308</v>
      </c>
      <c r="T37" s="65">
        <v>17.98991840741634</v>
      </c>
      <c r="U37" s="65">
        <v>15.757923019875552</v>
      </c>
      <c r="V37" s="65">
        <v>15.086886842094593</v>
      </c>
      <c r="W37" s="65">
        <v>13.611804682818301</v>
      </c>
      <c r="X37" s="65">
        <v>14.172193319434928</v>
      </c>
      <c r="Z37" s="51"/>
    </row>
    <row r="38" spans="1:26">
      <c r="A38" s="18"/>
      <c r="B38" s="18"/>
      <c r="C38" s="18" t="s">
        <v>55</v>
      </c>
      <c r="D38" s="18" t="s">
        <v>56</v>
      </c>
      <c r="E38" s="4">
        <v>230028702.90647995</v>
      </c>
      <c r="F38" s="4">
        <v>298900808.61846006</v>
      </c>
      <c r="G38" s="4">
        <v>375070747.41755003</v>
      </c>
      <c r="H38" s="4">
        <v>453698164.95151997</v>
      </c>
      <c r="I38" s="4">
        <v>537068183.51876998</v>
      </c>
      <c r="J38" s="4">
        <v>579683155.5724901</v>
      </c>
      <c r="K38" s="4">
        <v>904328781.40000033</v>
      </c>
      <c r="L38" s="4">
        <v>945090956.6256671</v>
      </c>
      <c r="M38" s="4">
        <v>864331547.82566738</v>
      </c>
      <c r="N38" s="4">
        <v>-80759408.799999714</v>
      </c>
      <c r="O38" s="4"/>
      <c r="P38" s="64">
        <v>0.71513070692780412</v>
      </c>
      <c r="Q38" s="64">
        <v>0.8100810973230208</v>
      </c>
      <c r="R38" s="64">
        <v>1.0148416168997658</v>
      </c>
      <c r="S38" s="64">
        <v>1.0768110053793774</v>
      </c>
      <c r="T38" s="64">
        <v>1.0037662837810679</v>
      </c>
      <c r="U38" s="64">
        <v>0.8416473403375202</v>
      </c>
      <c r="V38" s="64">
        <v>0.84168710229729771</v>
      </c>
      <c r="W38" s="64">
        <v>0.99472787772409954</v>
      </c>
      <c r="X38" s="64">
        <v>0.96026169072954937</v>
      </c>
      <c r="Z38" s="51"/>
    </row>
    <row r="39" spans="1:26">
      <c r="A39" s="18"/>
      <c r="B39" s="18"/>
      <c r="C39" s="18" t="s">
        <v>57</v>
      </c>
      <c r="D39" s="18" t="s">
        <v>58</v>
      </c>
      <c r="E39" s="4">
        <v>2746379409.7944102</v>
      </c>
      <c r="F39" s="4">
        <v>3068233725.4080997</v>
      </c>
      <c r="G39" s="4">
        <v>4663467772.7755318</v>
      </c>
      <c r="H39" s="4">
        <v>6812580504.5169916</v>
      </c>
      <c r="I39" s="4">
        <v>9088492025.902771</v>
      </c>
      <c r="J39" s="4">
        <v>10276321850.900902</v>
      </c>
      <c r="K39" s="4">
        <v>11175554932.27</v>
      </c>
      <c r="L39" s="4">
        <v>11987484672.52</v>
      </c>
      <c r="M39" s="4">
        <v>11892059658.997713</v>
      </c>
      <c r="N39" s="4">
        <v>-95425013.522287369</v>
      </c>
      <c r="O39" s="4"/>
      <c r="P39" s="64">
        <v>8.5381529522284456</v>
      </c>
      <c r="Q39" s="64">
        <v>8.3155283339992554</v>
      </c>
      <c r="R39" s="64">
        <v>12.61810260455951</v>
      </c>
      <c r="S39" s="64">
        <v>16.169035338903704</v>
      </c>
      <c r="T39" s="64">
        <v>16.986152123635271</v>
      </c>
      <c r="U39" s="64">
        <v>14.916275679538032</v>
      </c>
      <c r="V39" s="64">
        <v>14.245199739797295</v>
      </c>
      <c r="W39" s="64">
        <v>12.617076805094202</v>
      </c>
      <c r="X39" s="64">
        <v>13.211931628705381</v>
      </c>
      <c r="Z39" s="51"/>
    </row>
    <row r="40" spans="1:26">
      <c r="A40" s="66" t="s">
        <v>59</v>
      </c>
      <c r="B40" s="251" t="s">
        <v>60</v>
      </c>
      <c r="C40" s="251"/>
      <c r="D40" s="251"/>
      <c r="E40" s="67">
        <v>1680430195.10495</v>
      </c>
      <c r="F40" s="67">
        <v>3016672207.9671898</v>
      </c>
      <c r="G40" s="67">
        <v>3034235944.55018</v>
      </c>
      <c r="H40" s="67">
        <v>2982240672.7315001</v>
      </c>
      <c r="I40" s="67">
        <v>3803404460.3620796</v>
      </c>
      <c r="J40" s="67">
        <v>5188218406.6694784</v>
      </c>
      <c r="K40" s="67">
        <v>8066166660.499999</v>
      </c>
      <c r="L40" s="67">
        <v>8340315874.7000008</v>
      </c>
      <c r="M40" s="67">
        <v>7841360869.6000004</v>
      </c>
      <c r="N40" s="67">
        <v>-498955005.10000038</v>
      </c>
      <c r="O40" s="67"/>
      <c r="P40" s="68">
        <v>5.2242490532009942</v>
      </c>
      <c r="Q40" s="68">
        <v>8.1757862877290179</v>
      </c>
      <c r="R40" s="68">
        <v>8.2098348997467312</v>
      </c>
      <c r="S40" s="68">
        <v>7.0780748637817883</v>
      </c>
      <c r="T40" s="68">
        <v>7.1084627204704942</v>
      </c>
      <c r="U40" s="68">
        <v>7.5138519468463043</v>
      </c>
      <c r="V40" s="68">
        <v>8.4774686563513502</v>
      </c>
      <c r="W40" s="68">
        <v>8.7783558306494065</v>
      </c>
      <c r="X40" s="68">
        <v>8.7116552267525833</v>
      </c>
      <c r="Z40" s="51"/>
    </row>
    <row r="41" spans="1:26">
      <c r="A41" s="18"/>
      <c r="B41" s="18"/>
      <c r="C41" s="28" t="s">
        <v>61</v>
      </c>
      <c r="D41" s="18" t="s">
        <v>62</v>
      </c>
      <c r="E41" s="4">
        <v>1094604486.4992599</v>
      </c>
      <c r="F41" s="4">
        <v>2256789160.71421</v>
      </c>
      <c r="G41" s="4">
        <v>2071989335.9391501</v>
      </c>
      <c r="H41" s="4">
        <v>1941065602.97142</v>
      </c>
      <c r="I41" s="4">
        <v>2923510159.5209594</v>
      </c>
      <c r="J41" s="4">
        <v>3730257577.3659992</v>
      </c>
      <c r="K41" s="4">
        <v>5292911549.8999996</v>
      </c>
      <c r="L41" s="4">
        <v>4030565200</v>
      </c>
      <c r="M41" s="4">
        <v>3962130032.9000001</v>
      </c>
      <c r="N41" s="4">
        <v>-68435167.099999905</v>
      </c>
      <c r="O41" s="4"/>
      <c r="P41" s="64">
        <v>3.4029895849771825</v>
      </c>
      <c r="Q41" s="64">
        <v>6.1163509332345054</v>
      </c>
      <c r="R41" s="64">
        <v>5.6062516801468085</v>
      </c>
      <c r="S41" s="64">
        <v>4.6069412770631928</v>
      </c>
      <c r="T41" s="64">
        <v>5.463963456543115</v>
      </c>
      <c r="U41" s="64">
        <v>5.4107804724851523</v>
      </c>
      <c r="V41" s="64">
        <v>5.7603190586486486</v>
      </c>
      <c r="W41" s="64">
        <v>4.2422536575097354</v>
      </c>
      <c r="X41" s="64">
        <v>4.4018776057104771</v>
      </c>
      <c r="Z41" s="51"/>
    </row>
    <row r="42" spans="1:26">
      <c r="A42" s="18"/>
      <c r="B42" s="18"/>
      <c r="C42" s="28" t="s">
        <v>63</v>
      </c>
      <c r="D42" s="18" t="s">
        <v>64</v>
      </c>
      <c r="E42" s="4">
        <v>89888426.059200004</v>
      </c>
      <c r="F42" s="4">
        <v>161645202.18790001</v>
      </c>
      <c r="G42" s="4">
        <v>144987765.91358</v>
      </c>
      <c r="H42" s="4">
        <v>128506660.00798999</v>
      </c>
      <c r="I42" s="4">
        <v>142886296.24586999</v>
      </c>
      <c r="J42" s="4">
        <v>172336100.05772001</v>
      </c>
      <c r="K42" s="4">
        <v>174209664.90000001</v>
      </c>
      <c r="L42" s="4">
        <v>257429310.80000001</v>
      </c>
      <c r="M42" s="4">
        <v>208150245.40000001</v>
      </c>
      <c r="N42" s="4">
        <v>-49279065.400000006</v>
      </c>
      <c r="O42" s="4"/>
      <c r="P42" s="64">
        <v>0.27945196777672443</v>
      </c>
      <c r="Q42" s="64">
        <v>0.43809089500498732</v>
      </c>
      <c r="R42" s="64">
        <v>0.39229830586232872</v>
      </c>
      <c r="S42" s="64">
        <v>0.30499877771367201</v>
      </c>
      <c r="T42" s="64">
        <v>0.26705072277092939</v>
      </c>
      <c r="U42" s="64">
        <v>0.24153319059707629</v>
      </c>
      <c r="V42" s="64">
        <v>0.23339143905405407</v>
      </c>
      <c r="W42" s="64">
        <v>0.27094970087359227</v>
      </c>
      <c r="X42" s="64">
        <v>0.23125235573825134</v>
      </c>
      <c r="Z42" s="51"/>
    </row>
    <row r="43" spans="1:26">
      <c r="A43" s="18"/>
      <c r="B43" s="18"/>
      <c r="C43" s="28" t="s">
        <v>65</v>
      </c>
      <c r="D43" s="18" t="s">
        <v>66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699812504.79999995</v>
      </c>
      <c r="L43" s="4">
        <v>541713600</v>
      </c>
      <c r="M43" s="4">
        <v>424408950</v>
      </c>
      <c r="N43" s="4">
        <v>-117304650</v>
      </c>
      <c r="O43" s="4"/>
      <c r="P43" s="64">
        <v>0</v>
      </c>
      <c r="Q43" s="64">
        <v>0</v>
      </c>
      <c r="R43" s="64">
        <v>0</v>
      </c>
      <c r="S43" s="64">
        <v>0</v>
      </c>
      <c r="T43" s="64">
        <v>0</v>
      </c>
      <c r="U43" s="64">
        <v>0</v>
      </c>
      <c r="V43" s="64">
        <v>0.73036938851351352</v>
      </c>
      <c r="W43" s="64">
        <v>0.57016482475528885</v>
      </c>
      <c r="X43" s="64">
        <v>0.47151310965448284</v>
      </c>
      <c r="Z43" s="51"/>
    </row>
    <row r="44" spans="1:26">
      <c r="A44" s="18"/>
      <c r="B44" s="18"/>
      <c r="C44" s="28" t="s">
        <v>67</v>
      </c>
      <c r="D44" s="18" t="s">
        <v>68</v>
      </c>
      <c r="E44" s="4">
        <v>495937282.54649001</v>
      </c>
      <c r="F44" s="4">
        <v>598237845.06507993</v>
      </c>
      <c r="G44" s="4">
        <v>817258842.69745004</v>
      </c>
      <c r="H44" s="4">
        <v>912668409.75208998</v>
      </c>
      <c r="I44" s="4">
        <v>737008004.59524989</v>
      </c>
      <c r="J44" s="4">
        <v>1285624729.2457597</v>
      </c>
      <c r="K44" s="4">
        <v>1888853198.7</v>
      </c>
      <c r="L44" s="4">
        <v>3496522763.9000001</v>
      </c>
      <c r="M44" s="4">
        <v>3235119141.3000002</v>
      </c>
      <c r="N44" s="4">
        <v>-261403622.5999999</v>
      </c>
      <c r="O44" s="4"/>
      <c r="P44" s="64">
        <v>1.5418075004470875</v>
      </c>
      <c r="Q44" s="64">
        <v>1.6213444594895254</v>
      </c>
      <c r="R44" s="64">
        <v>2.2112849137375927</v>
      </c>
      <c r="S44" s="64">
        <v>2.1661348090049248</v>
      </c>
      <c r="T44" s="64">
        <v>1.3774485411564499</v>
      </c>
      <c r="U44" s="64">
        <v>1.8615382837640773</v>
      </c>
      <c r="V44" s="64">
        <v>1.7393620914864867</v>
      </c>
      <c r="W44" s="64">
        <v>3.6801628922218712</v>
      </c>
      <c r="X44" s="64">
        <v>3.5941774706143765</v>
      </c>
      <c r="Z44" s="51"/>
    </row>
    <row r="45" spans="1:26">
      <c r="A45" s="18"/>
      <c r="B45" s="18"/>
      <c r="C45" s="28" t="s">
        <v>69</v>
      </c>
      <c r="D45" s="18" t="s">
        <v>70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10379742.199999999</v>
      </c>
      <c r="L45" s="4">
        <v>14085000</v>
      </c>
      <c r="M45" s="4">
        <v>11552500</v>
      </c>
      <c r="N45" s="4">
        <v>-2532500</v>
      </c>
      <c r="O45" s="4"/>
      <c r="P45" s="64">
        <v>0</v>
      </c>
      <c r="Q45" s="64">
        <v>0</v>
      </c>
      <c r="R45" s="64">
        <v>0</v>
      </c>
      <c r="S45" s="64">
        <v>0</v>
      </c>
      <c r="T45" s="64">
        <v>0</v>
      </c>
      <c r="U45" s="64">
        <v>0</v>
      </c>
      <c r="V45" s="64">
        <v>1.4026678648648648E-2</v>
      </c>
      <c r="W45" s="64">
        <v>1.4824755288916957E-2</v>
      </c>
      <c r="X45" s="64">
        <v>1.2834685034996112E-2</v>
      </c>
      <c r="Z45" s="51"/>
    </row>
    <row r="46" spans="1:26">
      <c r="A46" s="18"/>
      <c r="B46" s="18"/>
      <c r="C46" s="28" t="s">
        <v>145</v>
      </c>
      <c r="D46" s="18" t="s">
        <v>146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/>
      <c r="P46" s="64">
        <v>0</v>
      </c>
      <c r="Q46" s="64">
        <v>0</v>
      </c>
      <c r="R46" s="64">
        <v>0</v>
      </c>
      <c r="S46" s="64">
        <v>0</v>
      </c>
      <c r="T46" s="64">
        <v>0</v>
      </c>
      <c r="U46" s="64">
        <v>0</v>
      </c>
      <c r="V46" s="64">
        <v>0</v>
      </c>
      <c r="W46" s="64">
        <v>0</v>
      </c>
      <c r="X46" s="64">
        <v>0</v>
      </c>
      <c r="Z46" s="51"/>
    </row>
    <row r="47" spans="1:26">
      <c r="A47" s="66" t="s">
        <v>71</v>
      </c>
      <c r="B47" s="251" t="s">
        <v>72</v>
      </c>
      <c r="C47" s="251"/>
      <c r="D47" s="251"/>
      <c r="E47" s="67">
        <v>286451709.79841</v>
      </c>
      <c r="F47" s="67">
        <v>416449831.92349994</v>
      </c>
      <c r="G47" s="67">
        <v>41110851.203289986</v>
      </c>
      <c r="H47" s="67">
        <v>-155771670.0932</v>
      </c>
      <c r="I47" s="67">
        <v>126953653.16682002</v>
      </c>
      <c r="J47" s="67">
        <v>229420647.01400998</v>
      </c>
      <c r="K47" s="67">
        <v>-49089822.299999952</v>
      </c>
      <c r="L47" s="67">
        <v>-213385916.59999999</v>
      </c>
      <c r="M47" s="67">
        <v>-271785916.60000002</v>
      </c>
      <c r="N47" s="67">
        <v>-58400000.00000003</v>
      </c>
      <c r="O47" s="67"/>
      <c r="P47" s="68">
        <v>0.89054283722192151</v>
      </c>
      <c r="Q47" s="68">
        <v>1.1286625097599059</v>
      </c>
      <c r="R47" s="68">
        <v>0.1112350216446667</v>
      </c>
      <c r="S47" s="68">
        <v>-0.3697097798502379</v>
      </c>
      <c r="T47" s="68">
        <v>0.2372730326655739</v>
      </c>
      <c r="U47" s="68">
        <v>0.33833174467393151</v>
      </c>
      <c r="V47" s="68">
        <v>-0.18196959959459466</v>
      </c>
      <c r="W47" s="68">
        <v>-0.22459311293548048</v>
      </c>
      <c r="X47" s="68">
        <v>-0.30195080168870125</v>
      </c>
      <c r="Z47" s="51"/>
    </row>
    <row r="48" spans="1:26">
      <c r="A48" s="18"/>
      <c r="B48" s="18"/>
      <c r="C48" s="28" t="s">
        <v>61</v>
      </c>
      <c r="D48" s="18" t="s">
        <v>73</v>
      </c>
      <c r="E48" s="4">
        <v>179613304.26879001</v>
      </c>
      <c r="F48" s="4">
        <v>278639696.12716997</v>
      </c>
      <c r="G48" s="4">
        <v>-119522017.58958</v>
      </c>
      <c r="H48" s="4">
        <v>-311651466.57639998</v>
      </c>
      <c r="I48" s="4">
        <v>-114830192.81199998</v>
      </c>
      <c r="J48" s="4">
        <v>-52966555.021150008</v>
      </c>
      <c r="K48" s="4">
        <v>-509089822.29999995</v>
      </c>
      <c r="L48" s="4">
        <v>-440461589.5</v>
      </c>
      <c r="M48" s="4">
        <v>-480461589.5</v>
      </c>
      <c r="N48" s="4">
        <v>-40000000</v>
      </c>
      <c r="O48" s="4"/>
      <c r="P48" s="64">
        <v>0.55839548557381447</v>
      </c>
      <c r="Q48" s="64">
        <v>0.75516942172136514</v>
      </c>
      <c r="R48" s="64">
        <v>-0.32339476864266925</v>
      </c>
      <c r="S48" s="64">
        <v>-0.73967618777552291</v>
      </c>
      <c r="T48" s="64">
        <v>-0.21461460470360633</v>
      </c>
      <c r="U48" s="64">
        <v>-7.2558667817710615E-2</v>
      </c>
      <c r="V48" s="64">
        <v>-0.5468344644594596</v>
      </c>
      <c r="W48" s="64">
        <v>-0.46359497894958424</v>
      </c>
      <c r="X48" s="64">
        <v>-0.5337869008999</v>
      </c>
      <c r="Z48" s="51"/>
    </row>
    <row r="49" spans="1:26">
      <c r="A49" s="18"/>
      <c r="B49" s="18"/>
      <c r="C49" s="28" t="s">
        <v>63</v>
      </c>
      <c r="D49" s="18" t="s">
        <v>74</v>
      </c>
      <c r="E49" s="4">
        <v>106838405.52962001</v>
      </c>
      <c r="F49" s="4">
        <v>137810135.79632998</v>
      </c>
      <c r="G49" s="4">
        <v>160632868.79286999</v>
      </c>
      <c r="H49" s="4">
        <v>155879796.48319998</v>
      </c>
      <c r="I49" s="4">
        <v>241783845.97882</v>
      </c>
      <c r="J49" s="4">
        <v>282387202.03516001</v>
      </c>
      <c r="K49" s="4">
        <v>460000000</v>
      </c>
      <c r="L49" s="4">
        <v>227075672.90000001</v>
      </c>
      <c r="M49" s="4">
        <v>208675672.90000001</v>
      </c>
      <c r="N49" s="4">
        <v>-18400000</v>
      </c>
      <c r="O49" s="4"/>
      <c r="P49" s="64">
        <v>0.33214735164810721</v>
      </c>
      <c r="Q49" s="64">
        <v>0.37349308803854064</v>
      </c>
      <c r="R49" s="64">
        <v>0.43462979028733595</v>
      </c>
      <c r="S49" s="64">
        <v>0.36996640792528507</v>
      </c>
      <c r="T49" s="64">
        <v>0.4518876373691802</v>
      </c>
      <c r="U49" s="64">
        <v>0.41089041249164221</v>
      </c>
      <c r="V49" s="64">
        <v>0.36486486486486486</v>
      </c>
      <c r="W49" s="64">
        <v>0.23900186601410381</v>
      </c>
      <c r="X49" s="64">
        <v>0.23183609921119877</v>
      </c>
      <c r="Z49" s="51"/>
    </row>
    <row r="50" spans="1:26" hidden="1">
      <c r="A50" s="249" t="s">
        <v>75</v>
      </c>
      <c r="B50" s="249"/>
      <c r="C50" s="249"/>
      <c r="D50" s="249"/>
      <c r="E50" s="4"/>
      <c r="F50" s="4"/>
      <c r="G50" s="4"/>
      <c r="H50" s="4"/>
      <c r="I50" s="4"/>
      <c r="J50" s="4"/>
      <c r="K50" s="4">
        <v>1603507312.4457893</v>
      </c>
      <c r="L50" s="4">
        <v>3211765257.7999978</v>
      </c>
      <c r="M50" s="71">
        <v>1808228344.376616</v>
      </c>
      <c r="N50" s="71">
        <v>-1403536913.4233818</v>
      </c>
      <c r="O50" s="4"/>
      <c r="P50" s="72">
        <v>0</v>
      </c>
      <c r="Q50" s="72">
        <v>0</v>
      </c>
      <c r="R50" s="72">
        <v>0</v>
      </c>
      <c r="S50" s="72">
        <v>0</v>
      </c>
      <c r="T50" s="72">
        <v>0</v>
      </c>
      <c r="U50" s="72">
        <v>0</v>
      </c>
      <c r="V50" s="72">
        <v>0</v>
      </c>
      <c r="W50" s="72">
        <v>3.3804496977160272</v>
      </c>
      <c r="X50" s="72">
        <v>2.0089193915971739</v>
      </c>
      <c r="Z50" s="51"/>
    </row>
    <row r="51" spans="1:26">
      <c r="A51" s="70"/>
      <c r="B51" s="70"/>
      <c r="C51" s="70"/>
      <c r="D51" s="70"/>
      <c r="E51" s="4"/>
      <c r="F51" s="4"/>
      <c r="G51" s="4"/>
      <c r="H51" s="4"/>
      <c r="I51" s="4"/>
      <c r="J51" s="4"/>
      <c r="K51" s="4"/>
      <c r="L51" s="4"/>
      <c r="M51" s="71"/>
      <c r="N51" s="71"/>
      <c r="O51" s="4"/>
      <c r="P51" s="72"/>
      <c r="Q51" s="72"/>
      <c r="R51" s="72"/>
      <c r="S51" s="72"/>
      <c r="T51" s="72"/>
      <c r="U51" s="72"/>
      <c r="V51" s="72"/>
      <c r="W51" s="72"/>
      <c r="X51" s="72">
        <v>0</v>
      </c>
      <c r="Z51" s="51"/>
    </row>
    <row r="52" spans="1:26">
      <c r="A52" s="249" t="s">
        <v>76</v>
      </c>
      <c r="B52" s="249"/>
      <c r="C52" s="249"/>
      <c r="D52" s="249"/>
      <c r="E52" s="73">
        <v>27859342.064928055</v>
      </c>
      <c r="F52" s="73">
        <v>-756190020.69076347</v>
      </c>
      <c r="G52" s="73">
        <v>-4440434772.6197395</v>
      </c>
      <c r="H52" s="73">
        <v>-2919009213.1515183</v>
      </c>
      <c r="I52" s="73">
        <v>-1032732581.8049498</v>
      </c>
      <c r="J52" s="73">
        <v>785889819.66684389</v>
      </c>
      <c r="K52" s="73">
        <v>-1615418687.5542107</v>
      </c>
      <c r="L52" s="73">
        <v>38336884.899997711</v>
      </c>
      <c r="M52" s="73">
        <v>-1365200028.5233841</v>
      </c>
      <c r="N52" s="73">
        <v>-1403536913.4233818</v>
      </c>
      <c r="O52" s="52"/>
      <c r="P52" s="74">
        <v>8.6611239091911929E-2</v>
      </c>
      <c r="Q52" s="74">
        <v>-2.0494265123512245</v>
      </c>
      <c r="R52" s="74">
        <v>-12.014634666687694</v>
      </c>
      <c r="S52" s="74">
        <v>-6.9280007907045897</v>
      </c>
      <c r="T52" s="74">
        <v>-1.9301499839112204</v>
      </c>
      <c r="U52" s="74">
        <v>1.1084775254011625</v>
      </c>
      <c r="V52" s="74">
        <v>-2.0343084623403547</v>
      </c>
      <c r="W52" s="74">
        <v>4.0350368277021063E-2</v>
      </c>
      <c r="X52" s="74">
        <v>-1.5167203960930831</v>
      </c>
    </row>
    <row r="53" spans="1:26">
      <c r="A53" s="220" t="s">
        <v>77</v>
      </c>
      <c r="B53" s="220"/>
      <c r="C53" s="220"/>
      <c r="D53" s="220"/>
      <c r="E53" s="3">
        <v>-27859342.064928055</v>
      </c>
      <c r="F53" s="3">
        <v>756190020.69076347</v>
      </c>
      <c r="G53" s="3">
        <v>4440434772.6197395</v>
      </c>
      <c r="H53" s="3">
        <v>2919009213.1515183</v>
      </c>
      <c r="I53" s="3">
        <v>1032732581.8049498</v>
      </c>
      <c r="J53" s="3">
        <v>-785889819.66684389</v>
      </c>
      <c r="K53" s="3">
        <v>1615418687.5542107</v>
      </c>
      <c r="L53" s="3">
        <v>-38336884.899997711</v>
      </c>
      <c r="M53" s="3">
        <v>1365200028.5233841</v>
      </c>
      <c r="N53" s="3">
        <v>1403536913.4233818</v>
      </c>
      <c r="O53" s="3"/>
      <c r="P53" s="65">
        <v>-8.6611239091911929E-2</v>
      </c>
      <c r="Q53" s="65">
        <v>2.0494265123512245</v>
      </c>
      <c r="R53" s="65">
        <v>12.014634666687694</v>
      </c>
      <c r="S53" s="65">
        <v>6.9280007907045897</v>
      </c>
      <c r="T53" s="65">
        <v>1.9301499839112204</v>
      </c>
      <c r="U53" s="65">
        <v>-1.1084775254011625</v>
      </c>
      <c r="V53" s="65">
        <v>2.0343084623403547</v>
      </c>
      <c r="W53" s="65">
        <v>-4.0350368277021063E-2</v>
      </c>
      <c r="X53" s="65">
        <v>1.5167203960930831</v>
      </c>
    </row>
    <row r="54" spans="1:26">
      <c r="A54" s="19">
        <v>1</v>
      </c>
      <c r="B54" s="225" t="s">
        <v>78</v>
      </c>
      <c r="C54" s="225"/>
      <c r="D54" s="225"/>
      <c r="E54" s="3">
        <v>911446862.73019183</v>
      </c>
      <c r="F54" s="3">
        <v>-1103376908.2568064</v>
      </c>
      <c r="G54" s="3">
        <v>1868412973.8114388</v>
      </c>
      <c r="H54" s="3">
        <v>1918991245.1066689</v>
      </c>
      <c r="I54" s="3">
        <v>-681818503.39698124</v>
      </c>
      <c r="J54" s="3">
        <v>-1028475647.1150641</v>
      </c>
      <c r="K54" s="3">
        <v>-1511396666.6045358</v>
      </c>
      <c r="L54" s="3">
        <v>-1842025426.8978977</v>
      </c>
      <c r="M54" s="3">
        <v>-406439120.38524008</v>
      </c>
      <c r="N54" s="3">
        <v>1435586306.5126576</v>
      </c>
      <c r="O54" s="3"/>
      <c r="P54" s="65">
        <v>2.8335752496781561</v>
      </c>
      <c r="Q54" s="65">
        <v>-2.9903725611612595</v>
      </c>
      <c r="R54" s="65">
        <v>5.0554282263671348</v>
      </c>
      <c r="S54" s="65">
        <v>4.5545498121605581</v>
      </c>
      <c r="T54" s="65">
        <v>-1.2743008176056638</v>
      </c>
      <c r="U54" s="65">
        <v>-1.5830492532581608</v>
      </c>
      <c r="V54" s="65">
        <v>-0.67766306297909051</v>
      </c>
      <c r="W54" s="65">
        <v>-1.9387700525185747</v>
      </c>
      <c r="X54" s="65">
        <v>-0.45154885055576061</v>
      </c>
    </row>
    <row r="55" spans="1:26">
      <c r="A55" s="19">
        <v>2</v>
      </c>
      <c r="B55" s="225" t="s">
        <v>79</v>
      </c>
      <c r="C55" s="225"/>
      <c r="D55" s="225"/>
      <c r="E55" s="3">
        <v>-2434728611</v>
      </c>
      <c r="F55" s="3">
        <v>-165105900</v>
      </c>
      <c r="G55" s="3">
        <v>-249393210.97762987</v>
      </c>
      <c r="H55" s="3">
        <v>-392453767.72000021</v>
      </c>
      <c r="I55" s="3">
        <v>-143257199.99999994</v>
      </c>
      <c r="J55" s="3">
        <v>-704113881.26569986</v>
      </c>
      <c r="K55" s="3">
        <v>1807689872.3707604</v>
      </c>
      <c r="L55" s="3">
        <v>1716174310.9495001</v>
      </c>
      <c r="M55" s="3">
        <v>1706100000</v>
      </c>
      <c r="N55" s="3">
        <v>-10074310.949500084</v>
      </c>
      <c r="O55" s="3"/>
      <c r="P55" s="65">
        <v>-7.5692692727553172</v>
      </c>
      <c r="Q55" s="65">
        <v>-0.44747007967192443</v>
      </c>
      <c r="R55" s="65">
        <v>-0.67479165254816065</v>
      </c>
      <c r="S55" s="65">
        <v>-0.93145304263828121</v>
      </c>
      <c r="T55" s="65">
        <v>-0.26774393211445113</v>
      </c>
      <c r="U55" s="65">
        <v>-1.0200604901543313</v>
      </c>
      <c r="V55" s="65">
        <v>2.376392730722765</v>
      </c>
      <c r="W55" s="65">
        <v>1.8063091368798023</v>
      </c>
      <c r="X55" s="65">
        <v>1.8954560604377291</v>
      </c>
    </row>
    <row r="56" spans="1:26">
      <c r="A56" s="224" t="s">
        <v>80</v>
      </c>
      <c r="B56" s="224"/>
      <c r="C56" s="224"/>
      <c r="D56" s="224"/>
      <c r="E56" s="4">
        <v>-2434728611</v>
      </c>
      <c r="F56" s="4">
        <v>-165105900</v>
      </c>
      <c r="G56" s="4">
        <v>-249393210.97762987</v>
      </c>
      <c r="H56" s="4">
        <v>-392453767.72000021</v>
      </c>
      <c r="I56" s="4">
        <v>-143257199.99999994</v>
      </c>
      <c r="J56" s="4">
        <v>-704113881.26569986</v>
      </c>
      <c r="K56" s="4">
        <v>1807689872.3707604</v>
      </c>
      <c r="L56" s="4">
        <v>1716174310.9495001</v>
      </c>
      <c r="M56" s="4">
        <v>1706100000</v>
      </c>
      <c r="N56" s="4">
        <v>-10074310.949500084</v>
      </c>
      <c r="O56" s="4"/>
      <c r="P56" s="64">
        <v>-7.5692692727553172</v>
      </c>
      <c r="Q56" s="64">
        <v>-0.44747007967192443</v>
      </c>
      <c r="R56" s="64">
        <v>-0.67479165254816065</v>
      </c>
      <c r="S56" s="64">
        <v>-0.93145304263828121</v>
      </c>
      <c r="T56" s="64">
        <v>-0.26774393211445113</v>
      </c>
      <c r="U56" s="64">
        <v>-1.0200604901543313</v>
      </c>
      <c r="V56" s="64">
        <v>2.376392730722765</v>
      </c>
      <c r="W56" s="64">
        <v>1.8063091368798023</v>
      </c>
      <c r="X56" s="64">
        <v>1.8954560604377291</v>
      </c>
    </row>
    <row r="57" spans="1:26">
      <c r="A57" s="222" t="s">
        <v>81</v>
      </c>
      <c r="B57" s="222"/>
      <c r="C57" s="222"/>
      <c r="D57" s="222"/>
      <c r="E57" s="4">
        <v>-1767698000</v>
      </c>
      <c r="F57" s="4">
        <v>-165105900</v>
      </c>
      <c r="G57" s="4">
        <v>-263004599.99999997</v>
      </c>
      <c r="H57" s="4">
        <v>-215995200</v>
      </c>
      <c r="I57" s="4">
        <v>378149900</v>
      </c>
      <c r="J57" s="4">
        <v>-801360000</v>
      </c>
      <c r="K57" s="4">
        <v>2180714928.0507603</v>
      </c>
      <c r="L57" s="4">
        <v>275248310.94949996</v>
      </c>
      <c r="M57" s="4">
        <v>265174000</v>
      </c>
      <c r="N57" s="4">
        <v>-10074310.949499965</v>
      </c>
      <c r="O57" s="4"/>
      <c r="P57" s="64">
        <v>-5.4955538348134318</v>
      </c>
      <c r="Q57" s="64">
        <v>-0.44747007967192443</v>
      </c>
      <c r="R57" s="64">
        <v>-0.71162044855217399</v>
      </c>
      <c r="S57" s="64">
        <v>-0.51264480757591935</v>
      </c>
      <c r="T57" s="64">
        <v>0.7067521992240986</v>
      </c>
      <c r="U57" s="64">
        <v>-1.1635541397505063</v>
      </c>
      <c r="V57" s="64">
        <v>4.2593319199119541</v>
      </c>
      <c r="W57" s="64">
        <v>0.28970456893958529</v>
      </c>
      <c r="X57" s="64">
        <v>0.29460504388401287</v>
      </c>
    </row>
    <row r="58" spans="1:26">
      <c r="A58" s="221" t="s">
        <v>82</v>
      </c>
      <c r="B58" s="221"/>
      <c r="C58" s="221"/>
      <c r="D58" s="221"/>
      <c r="E58" s="4">
        <v>0</v>
      </c>
      <c r="F58" s="4">
        <v>0</v>
      </c>
      <c r="G58" s="4">
        <v>0</v>
      </c>
      <c r="H58" s="4">
        <v>0</v>
      </c>
      <c r="I58" s="4">
        <v>683860000</v>
      </c>
      <c r="J58" s="4">
        <v>0</v>
      </c>
      <c r="K58" s="4">
        <v>2318214928.0507603</v>
      </c>
      <c r="L58" s="4">
        <v>490074000</v>
      </c>
      <c r="M58" s="4">
        <v>490074000</v>
      </c>
      <c r="N58" s="4">
        <v>0</v>
      </c>
      <c r="O58" s="4"/>
      <c r="P58" s="64">
        <v>0</v>
      </c>
      <c r="Q58" s="64">
        <v>0</v>
      </c>
      <c r="R58" s="64">
        <v>0</v>
      </c>
      <c r="S58" s="64">
        <v>0</v>
      </c>
      <c r="T58" s="64">
        <v>1.2781163209652895</v>
      </c>
      <c r="U58" s="64">
        <v>0</v>
      </c>
      <c r="V58" s="64">
        <v>5.018115703695738</v>
      </c>
      <c r="W58" s="64">
        <v>0.51581307230817808</v>
      </c>
      <c r="X58" s="64">
        <v>0.54446617042550827</v>
      </c>
    </row>
    <row r="59" spans="1:26">
      <c r="A59" s="221" t="s">
        <v>83</v>
      </c>
      <c r="B59" s="221"/>
      <c r="C59" s="221"/>
      <c r="D59" s="221"/>
      <c r="E59" s="4">
        <v>-1767698000</v>
      </c>
      <c r="F59" s="4">
        <v>-165105900</v>
      </c>
      <c r="G59" s="4">
        <v>-263004599.99999997</v>
      </c>
      <c r="H59" s="4">
        <v>-215995200</v>
      </c>
      <c r="I59" s="4">
        <v>-305710100</v>
      </c>
      <c r="J59" s="4">
        <v>-801360000</v>
      </c>
      <c r="K59" s="4">
        <v>-137500000</v>
      </c>
      <c r="L59" s="4">
        <v>-214825689.05050001</v>
      </c>
      <c r="M59" s="4">
        <v>-224900000</v>
      </c>
      <c r="N59" s="4">
        <v>-10074310.949499995</v>
      </c>
      <c r="O59" s="4"/>
      <c r="P59" s="64">
        <v>-5.4955538348134318</v>
      </c>
      <c r="Q59" s="64">
        <v>-0.44747007967192443</v>
      </c>
      <c r="R59" s="64">
        <v>-0.71162044855217399</v>
      </c>
      <c r="S59" s="64">
        <v>-0.51264480757591935</v>
      </c>
      <c r="T59" s="64">
        <v>-0.57136412174119078</v>
      </c>
      <c r="U59" s="64">
        <v>-1.1635541397505063</v>
      </c>
      <c r="V59" s="64">
        <v>-0.75878378378378386</v>
      </c>
      <c r="W59" s="64">
        <v>-0.22610850336859276</v>
      </c>
      <c r="X59" s="64">
        <v>-0.24986112654149539</v>
      </c>
    </row>
    <row r="60" spans="1:26">
      <c r="A60" s="221" t="s">
        <v>84</v>
      </c>
      <c r="B60" s="221"/>
      <c r="C60" s="221"/>
      <c r="D60" s="221"/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/>
      <c r="P60" s="64">
        <v>0</v>
      </c>
      <c r="Q60" s="64">
        <v>0</v>
      </c>
      <c r="R60" s="64">
        <v>0</v>
      </c>
      <c r="S60" s="64">
        <v>0</v>
      </c>
      <c r="T60" s="64">
        <v>0</v>
      </c>
      <c r="U60" s="64">
        <v>0</v>
      </c>
      <c r="V60" s="64">
        <v>0</v>
      </c>
      <c r="W60" s="64">
        <v>0</v>
      </c>
      <c r="X60" s="64">
        <v>0</v>
      </c>
    </row>
    <row r="61" spans="1:26">
      <c r="A61" s="222" t="s">
        <v>85</v>
      </c>
      <c r="B61" s="222"/>
      <c r="C61" s="222"/>
      <c r="D61" s="222"/>
      <c r="E61" s="4">
        <v>-667030611</v>
      </c>
      <c r="F61" s="4">
        <v>0</v>
      </c>
      <c r="G61" s="4">
        <v>13611389.022370102</v>
      </c>
      <c r="H61" s="4">
        <v>-176458567.72000018</v>
      </c>
      <c r="I61" s="4">
        <v>-521407100</v>
      </c>
      <c r="J61" s="4">
        <v>97246118.734300137</v>
      </c>
      <c r="K61" s="4">
        <v>-373025055.67999995</v>
      </c>
      <c r="L61" s="4">
        <v>1440926000</v>
      </c>
      <c r="M61" s="4">
        <v>1440926000</v>
      </c>
      <c r="N61" s="4">
        <v>0</v>
      </c>
      <c r="O61" s="4"/>
      <c r="P61" s="64">
        <v>-2.0737154379418863</v>
      </c>
      <c r="Q61" s="64">
        <v>0</v>
      </c>
      <c r="R61" s="64">
        <v>3.6828796004013432E-2</v>
      </c>
      <c r="S61" s="64">
        <v>-0.4188082350623617</v>
      </c>
      <c r="T61" s="64">
        <v>-0.97449613133854984</v>
      </c>
      <c r="U61" s="64">
        <v>0.14349364959617492</v>
      </c>
      <c r="V61" s="64">
        <v>-1.8829391891891891</v>
      </c>
      <c r="W61" s="64">
        <v>1.5166045679402167</v>
      </c>
      <c r="X61" s="64">
        <v>1.6008510165537164</v>
      </c>
    </row>
    <row r="62" spans="1:26">
      <c r="A62" s="221" t="s">
        <v>86</v>
      </c>
      <c r="B62" s="221"/>
      <c r="C62" s="221"/>
      <c r="D62" s="221"/>
      <c r="E62" s="4">
        <v>0</v>
      </c>
      <c r="F62" s="4">
        <v>0</v>
      </c>
      <c r="G62" s="4">
        <v>1692588885.50333</v>
      </c>
      <c r="H62" s="4">
        <v>2849220000</v>
      </c>
      <c r="I62" s="4">
        <v>0</v>
      </c>
      <c r="J62" s="4">
        <v>3455118600.9114699</v>
      </c>
      <c r="K62" s="4">
        <v>200000000</v>
      </c>
      <c r="L62" s="4">
        <v>1440926000</v>
      </c>
      <c r="M62" s="4">
        <v>1440926000</v>
      </c>
      <c r="N62" s="4">
        <v>0</v>
      </c>
      <c r="O62" s="4"/>
      <c r="P62" s="64">
        <v>0</v>
      </c>
      <c r="Q62" s="64">
        <v>0</v>
      </c>
      <c r="R62" s="64">
        <v>4.5796950392362117</v>
      </c>
      <c r="S62" s="64">
        <v>6.7623624906547057</v>
      </c>
      <c r="T62" s="64">
        <v>0</v>
      </c>
      <c r="U62" s="64">
        <v>5.019500294888851</v>
      </c>
      <c r="V62" s="64">
        <v>0</v>
      </c>
      <c r="W62" s="64">
        <v>1.5166045679402167</v>
      </c>
      <c r="X62" s="64">
        <v>1.6008510165537164</v>
      </c>
    </row>
    <row r="63" spans="1:26">
      <c r="A63" s="221" t="s">
        <v>87</v>
      </c>
      <c r="B63" s="221"/>
      <c r="C63" s="221"/>
      <c r="D63" s="221"/>
      <c r="E63" s="4">
        <v>-667030611</v>
      </c>
      <c r="F63" s="4">
        <v>0</v>
      </c>
      <c r="G63" s="4">
        <v>-1678977496.4809599</v>
      </c>
      <c r="H63" s="4">
        <v>-3025678567.7200003</v>
      </c>
      <c r="I63" s="4">
        <v>-521407100</v>
      </c>
      <c r="J63" s="4">
        <v>-3357872482.1771698</v>
      </c>
      <c r="K63" s="4">
        <v>-573025055.67999995</v>
      </c>
      <c r="L63" s="4">
        <v>0</v>
      </c>
      <c r="M63" s="4">
        <v>0</v>
      </c>
      <c r="N63" s="4">
        <v>0</v>
      </c>
      <c r="O63" s="4"/>
      <c r="P63" s="64">
        <v>-2.0737154379418863</v>
      </c>
      <c r="Q63" s="64">
        <v>0</v>
      </c>
      <c r="R63" s="64">
        <v>-4.5428662432321989</v>
      </c>
      <c r="S63" s="64">
        <v>-7.1811707257170658</v>
      </c>
      <c r="T63" s="64">
        <v>-0.97449613133854984</v>
      </c>
      <c r="U63" s="64">
        <v>-4.8760066452926756</v>
      </c>
      <c r="V63" s="64">
        <v>-1.8829391891891891</v>
      </c>
      <c r="W63" s="64">
        <v>0</v>
      </c>
      <c r="X63" s="64">
        <v>0</v>
      </c>
    </row>
    <row r="64" spans="1:26">
      <c r="A64" s="224" t="s">
        <v>88</v>
      </c>
      <c r="B64" s="224"/>
      <c r="C64" s="224"/>
      <c r="D64" s="224"/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/>
      <c r="P64" s="64">
        <v>0</v>
      </c>
      <c r="Q64" s="64">
        <v>0</v>
      </c>
      <c r="R64" s="64">
        <v>0</v>
      </c>
      <c r="S64" s="64">
        <v>0</v>
      </c>
      <c r="T64" s="64">
        <v>0</v>
      </c>
      <c r="U64" s="64">
        <v>0</v>
      </c>
      <c r="V64" s="64">
        <v>0</v>
      </c>
      <c r="W64" s="64">
        <v>0</v>
      </c>
      <c r="X64" s="64">
        <v>0</v>
      </c>
    </row>
    <row r="65" spans="1:24">
      <c r="A65" s="222" t="s">
        <v>89</v>
      </c>
      <c r="B65" s="222"/>
      <c r="C65" s="222"/>
      <c r="D65" s="222"/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/>
      <c r="P65" s="64">
        <v>0</v>
      </c>
      <c r="Q65" s="64">
        <v>0</v>
      </c>
      <c r="R65" s="64">
        <v>0</v>
      </c>
      <c r="S65" s="64">
        <v>0</v>
      </c>
      <c r="T65" s="64">
        <v>0</v>
      </c>
      <c r="U65" s="64">
        <v>0</v>
      </c>
      <c r="V65" s="64">
        <v>0</v>
      </c>
      <c r="W65" s="64">
        <v>0</v>
      </c>
      <c r="X65" s="64">
        <v>0</v>
      </c>
    </row>
    <row r="66" spans="1:24">
      <c r="A66" s="221" t="s">
        <v>90</v>
      </c>
      <c r="B66" s="221"/>
      <c r="C66" s="221"/>
      <c r="D66" s="221"/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/>
      <c r="P66" s="64">
        <v>0</v>
      </c>
      <c r="Q66" s="64">
        <v>0</v>
      </c>
      <c r="R66" s="64">
        <v>0</v>
      </c>
      <c r="S66" s="64">
        <v>0</v>
      </c>
      <c r="T66" s="64">
        <v>0</v>
      </c>
      <c r="U66" s="64">
        <v>0</v>
      </c>
      <c r="V66" s="64">
        <v>0</v>
      </c>
      <c r="W66" s="64">
        <v>0</v>
      </c>
      <c r="X66" s="64">
        <v>0</v>
      </c>
    </row>
    <row r="67" spans="1:24">
      <c r="A67" s="221" t="s">
        <v>91</v>
      </c>
      <c r="B67" s="221"/>
      <c r="C67" s="221"/>
      <c r="D67" s="221"/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/>
      <c r="P67" s="64">
        <v>0</v>
      </c>
      <c r="Q67" s="64">
        <v>0</v>
      </c>
      <c r="R67" s="64">
        <v>0</v>
      </c>
      <c r="S67" s="64">
        <v>0</v>
      </c>
      <c r="T67" s="64">
        <v>0</v>
      </c>
      <c r="U67" s="64">
        <v>0</v>
      </c>
      <c r="V67" s="64">
        <v>0</v>
      </c>
      <c r="W67" s="64">
        <v>0</v>
      </c>
      <c r="X67" s="64">
        <v>0</v>
      </c>
    </row>
    <row r="68" spans="1:24">
      <c r="A68" s="19">
        <v>3</v>
      </c>
      <c r="B68" s="225" t="s">
        <v>92</v>
      </c>
      <c r="C68" s="225"/>
      <c r="D68" s="225"/>
      <c r="E68" s="3">
        <v>1386072071.3938801</v>
      </c>
      <c r="F68" s="3">
        <v>1651625721.0990098</v>
      </c>
      <c r="G68" s="3">
        <v>2661421697.56885</v>
      </c>
      <c r="H68" s="3">
        <v>662973646.5760299</v>
      </c>
      <c r="I68" s="3">
        <v>1104046875.3691599</v>
      </c>
      <c r="J68" s="3">
        <v>944153895.36305022</v>
      </c>
      <c r="K68" s="3">
        <v>1319125481.7879899</v>
      </c>
      <c r="L68" s="3">
        <v>87514231.048399568</v>
      </c>
      <c r="M68" s="3">
        <v>65539148.908629537</v>
      </c>
      <c r="N68" s="3">
        <v>-21975082.139770031</v>
      </c>
      <c r="O68" s="3"/>
      <c r="P68" s="65">
        <v>4.309126155755358</v>
      </c>
      <c r="Q68" s="65">
        <v>4.4762367244803087</v>
      </c>
      <c r="R68" s="65">
        <v>7.2010987724565796</v>
      </c>
      <c r="S68" s="65">
        <v>1.5735071773672491</v>
      </c>
      <c r="T68" s="65">
        <v>2.0634345195216186</v>
      </c>
      <c r="U68" s="65">
        <v>1.4909357624064936</v>
      </c>
      <c r="V68" s="65">
        <v>0.33557879459667966</v>
      </c>
      <c r="W68" s="65">
        <v>9.211054736175095E-2</v>
      </c>
      <c r="X68" s="65">
        <v>7.281318621112047E-2</v>
      </c>
    </row>
    <row r="69" spans="1:24">
      <c r="A69" s="224" t="s">
        <v>93</v>
      </c>
      <c r="B69" s="224"/>
      <c r="C69" s="224"/>
      <c r="D69" s="224"/>
      <c r="E69" s="4">
        <v>408744290.04000002</v>
      </c>
      <c r="F69" s="4">
        <v>466292069.73843998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/>
      <c r="P69" s="64">
        <v>1.2707353012717193</v>
      </c>
      <c r="Q69" s="64">
        <v>1.2637449636642075</v>
      </c>
      <c r="R69" s="64">
        <v>0</v>
      </c>
      <c r="S69" s="64">
        <v>0</v>
      </c>
      <c r="T69" s="64">
        <v>0</v>
      </c>
      <c r="U69" s="64">
        <v>0</v>
      </c>
      <c r="V69" s="64">
        <v>0</v>
      </c>
      <c r="W69" s="64">
        <v>0</v>
      </c>
      <c r="X69" s="64">
        <v>0</v>
      </c>
    </row>
    <row r="70" spans="1:24">
      <c r="A70" s="222" t="s">
        <v>94</v>
      </c>
      <c r="B70" s="222"/>
      <c r="C70" s="222"/>
      <c r="D70" s="222"/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/>
      <c r="P70" s="64">
        <v>0</v>
      </c>
      <c r="Q70" s="64">
        <v>0</v>
      </c>
      <c r="R70" s="64">
        <v>0</v>
      </c>
      <c r="S70" s="64">
        <v>0</v>
      </c>
      <c r="T70" s="64">
        <v>0</v>
      </c>
      <c r="U70" s="64">
        <v>0</v>
      </c>
      <c r="V70" s="64">
        <v>0</v>
      </c>
      <c r="W70" s="64">
        <v>0</v>
      </c>
      <c r="X70" s="64">
        <v>0</v>
      </c>
    </row>
    <row r="71" spans="1:24">
      <c r="A71" s="221" t="s">
        <v>95</v>
      </c>
      <c r="B71" s="221"/>
      <c r="C71" s="221"/>
      <c r="D71" s="221"/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/>
      <c r="P71" s="64">
        <v>0</v>
      </c>
      <c r="Q71" s="64">
        <v>0</v>
      </c>
      <c r="R71" s="64">
        <v>0</v>
      </c>
      <c r="S71" s="64">
        <v>0</v>
      </c>
      <c r="T71" s="64">
        <v>0</v>
      </c>
      <c r="U71" s="64">
        <v>0</v>
      </c>
      <c r="V71" s="64">
        <v>0</v>
      </c>
      <c r="W71" s="64">
        <v>0</v>
      </c>
      <c r="X71" s="64">
        <v>0</v>
      </c>
    </row>
    <row r="72" spans="1:24">
      <c r="A72" s="221" t="s">
        <v>96</v>
      </c>
      <c r="B72" s="221"/>
      <c r="C72" s="221"/>
      <c r="D72" s="221"/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/>
      <c r="P72" s="64">
        <v>0</v>
      </c>
      <c r="Q72" s="64">
        <v>0</v>
      </c>
      <c r="R72" s="64">
        <v>0</v>
      </c>
      <c r="S72" s="64">
        <v>0</v>
      </c>
      <c r="T72" s="64">
        <v>0</v>
      </c>
      <c r="U72" s="64">
        <v>0</v>
      </c>
      <c r="V72" s="64">
        <v>0</v>
      </c>
      <c r="W72" s="64">
        <v>0</v>
      </c>
      <c r="X72" s="64">
        <v>0</v>
      </c>
    </row>
    <row r="73" spans="1:24">
      <c r="A73" s="222" t="s">
        <v>147</v>
      </c>
      <c r="B73" s="222"/>
      <c r="C73" s="222"/>
      <c r="D73" s="222"/>
      <c r="E73" s="4">
        <v>408744290.04000002</v>
      </c>
      <c r="F73" s="4">
        <v>466292069.73843998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/>
      <c r="P73" s="64">
        <v>1.2707353012717193</v>
      </c>
      <c r="Q73" s="64">
        <v>1.2637449636642075</v>
      </c>
      <c r="R73" s="64">
        <v>0</v>
      </c>
      <c r="S73" s="64">
        <v>0</v>
      </c>
      <c r="T73" s="64">
        <v>0</v>
      </c>
      <c r="U73" s="64">
        <v>0</v>
      </c>
      <c r="V73" s="64">
        <v>0</v>
      </c>
      <c r="W73" s="64">
        <v>0</v>
      </c>
      <c r="X73" s="64">
        <v>0</v>
      </c>
    </row>
    <row r="74" spans="1:24">
      <c r="A74" s="221" t="s">
        <v>148</v>
      </c>
      <c r="B74" s="221"/>
      <c r="C74" s="221"/>
      <c r="D74" s="221"/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/>
      <c r="P74" s="64">
        <v>0</v>
      </c>
      <c r="Q74" s="64">
        <v>0</v>
      </c>
      <c r="R74" s="64">
        <v>0</v>
      </c>
      <c r="S74" s="64">
        <v>0</v>
      </c>
      <c r="T74" s="64">
        <v>0</v>
      </c>
      <c r="U74" s="64">
        <v>0</v>
      </c>
      <c r="V74" s="64">
        <v>0</v>
      </c>
      <c r="W74" s="64">
        <v>0</v>
      </c>
      <c r="X74" s="64">
        <v>0</v>
      </c>
    </row>
    <row r="75" spans="1:24">
      <c r="A75" s="221" t="s">
        <v>99</v>
      </c>
      <c r="B75" s="221"/>
      <c r="C75" s="221"/>
      <c r="D75" s="221"/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/>
      <c r="P75" s="64">
        <v>0</v>
      </c>
      <c r="Q75" s="64">
        <v>0</v>
      </c>
      <c r="R75" s="64">
        <v>0</v>
      </c>
      <c r="S75" s="64">
        <v>0</v>
      </c>
      <c r="T75" s="64">
        <v>0</v>
      </c>
      <c r="U75" s="64">
        <v>0</v>
      </c>
      <c r="V75" s="64">
        <v>0</v>
      </c>
      <c r="W75" s="64">
        <v>0</v>
      </c>
      <c r="X75" s="64">
        <v>0</v>
      </c>
    </row>
    <row r="76" spans="1:24">
      <c r="A76" s="221" t="s">
        <v>149</v>
      </c>
      <c r="B76" s="221"/>
      <c r="C76" s="221"/>
      <c r="D76" s="221"/>
      <c r="E76" s="4">
        <v>408744290.04000002</v>
      </c>
      <c r="F76" s="4">
        <v>466292069.73843998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/>
      <c r="P76" s="64">
        <v>1.2707353012717193</v>
      </c>
      <c r="Q76" s="64">
        <v>1.2637449636642075</v>
      </c>
      <c r="R76" s="64">
        <v>0</v>
      </c>
      <c r="S76" s="64">
        <v>0</v>
      </c>
      <c r="T76" s="64">
        <v>0</v>
      </c>
      <c r="U76" s="64">
        <v>0</v>
      </c>
      <c r="V76" s="64">
        <v>0</v>
      </c>
      <c r="W76" s="64">
        <v>0</v>
      </c>
      <c r="X76" s="64">
        <v>0</v>
      </c>
    </row>
    <row r="77" spans="1:24">
      <c r="A77" s="222" t="s">
        <v>101</v>
      </c>
      <c r="B77" s="222"/>
      <c r="C77" s="222"/>
      <c r="D77" s="222"/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/>
      <c r="P77" s="64">
        <v>0</v>
      </c>
      <c r="Q77" s="64">
        <v>0</v>
      </c>
      <c r="R77" s="64">
        <v>0</v>
      </c>
      <c r="S77" s="64">
        <v>0</v>
      </c>
      <c r="T77" s="64">
        <v>0</v>
      </c>
      <c r="U77" s="64">
        <v>0</v>
      </c>
      <c r="V77" s="64">
        <v>0</v>
      </c>
      <c r="W77" s="64">
        <v>0</v>
      </c>
      <c r="X77" s="64">
        <v>0</v>
      </c>
    </row>
    <row r="78" spans="1:24">
      <c r="A78" s="221" t="s">
        <v>102</v>
      </c>
      <c r="B78" s="221"/>
      <c r="C78" s="221"/>
      <c r="D78" s="221"/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/>
      <c r="P78" s="64">
        <v>0</v>
      </c>
      <c r="Q78" s="64">
        <v>0</v>
      </c>
      <c r="R78" s="64">
        <v>0</v>
      </c>
      <c r="S78" s="64">
        <v>0</v>
      </c>
      <c r="T78" s="64">
        <v>0</v>
      </c>
      <c r="U78" s="64">
        <v>0</v>
      </c>
      <c r="V78" s="64">
        <v>0</v>
      </c>
      <c r="W78" s="64">
        <v>0</v>
      </c>
      <c r="X78" s="64">
        <v>0</v>
      </c>
    </row>
    <row r="79" spans="1:24">
      <c r="A79" s="221" t="s">
        <v>103</v>
      </c>
      <c r="B79" s="221"/>
      <c r="C79" s="221"/>
      <c r="D79" s="221"/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/>
      <c r="P79" s="64">
        <v>0</v>
      </c>
      <c r="Q79" s="64">
        <v>0</v>
      </c>
      <c r="R79" s="64">
        <v>0</v>
      </c>
      <c r="S79" s="64">
        <v>0</v>
      </c>
      <c r="T79" s="64">
        <v>0</v>
      </c>
      <c r="U79" s="64">
        <v>0</v>
      </c>
      <c r="V79" s="64">
        <v>0</v>
      </c>
      <c r="W79" s="64">
        <v>0</v>
      </c>
      <c r="X79" s="64">
        <v>0</v>
      </c>
    </row>
    <row r="80" spans="1:24" hidden="1">
      <c r="A80" s="222" t="s">
        <v>104</v>
      </c>
      <c r="B80" s="222"/>
      <c r="C80" s="222"/>
      <c r="D80" s="222"/>
      <c r="E80" s="4"/>
      <c r="F80" s="4"/>
      <c r="G80" s="4"/>
      <c r="H80" s="4">
        <v>0</v>
      </c>
      <c r="I80" s="4"/>
      <c r="J80" s="4"/>
      <c r="K80" s="4">
        <v>0</v>
      </c>
      <c r="L80" s="4">
        <v>0</v>
      </c>
      <c r="M80" s="4">
        <v>0</v>
      </c>
      <c r="N80" s="4">
        <v>0</v>
      </c>
      <c r="O80" s="4"/>
      <c r="P80" s="64">
        <v>0</v>
      </c>
      <c r="Q80" s="64">
        <v>0</v>
      </c>
      <c r="R80" s="64">
        <v>0</v>
      </c>
      <c r="S80" s="64">
        <v>0</v>
      </c>
      <c r="T80" s="64">
        <v>0</v>
      </c>
      <c r="U80" s="64">
        <v>0</v>
      </c>
      <c r="V80" s="64">
        <v>0</v>
      </c>
      <c r="W80" s="64">
        <v>0</v>
      </c>
      <c r="X80" s="64">
        <v>0</v>
      </c>
    </row>
    <row r="81" spans="1:25" hidden="1">
      <c r="A81" s="221" t="s">
        <v>105</v>
      </c>
      <c r="B81" s="221"/>
      <c r="C81" s="221"/>
      <c r="D81" s="221"/>
      <c r="E81" s="4"/>
      <c r="F81" s="4"/>
      <c r="G81" s="4"/>
      <c r="H81" s="4">
        <v>0</v>
      </c>
      <c r="I81" s="4"/>
      <c r="J81" s="4"/>
      <c r="K81" s="4">
        <v>0</v>
      </c>
      <c r="L81" s="4">
        <v>0</v>
      </c>
      <c r="M81" s="4">
        <v>0</v>
      </c>
      <c r="N81" s="4">
        <v>0</v>
      </c>
      <c r="O81" s="4"/>
      <c r="P81" s="64">
        <v>0</v>
      </c>
      <c r="Q81" s="64">
        <v>0</v>
      </c>
      <c r="R81" s="64">
        <v>0</v>
      </c>
      <c r="S81" s="64">
        <v>0</v>
      </c>
      <c r="T81" s="64">
        <v>0</v>
      </c>
      <c r="U81" s="64">
        <v>0</v>
      </c>
      <c r="V81" s="64">
        <v>0</v>
      </c>
      <c r="W81" s="64">
        <v>0</v>
      </c>
      <c r="X81" s="64">
        <v>0</v>
      </c>
    </row>
    <row r="82" spans="1:25" hidden="1">
      <c r="A82" s="221" t="s">
        <v>106</v>
      </c>
      <c r="B82" s="221"/>
      <c r="C82" s="221"/>
      <c r="D82" s="221"/>
      <c r="E82" s="4"/>
      <c r="F82" s="4"/>
      <c r="G82" s="4"/>
      <c r="H82" s="4">
        <v>0</v>
      </c>
      <c r="I82" s="4"/>
      <c r="J82" s="4"/>
      <c r="K82" s="4">
        <v>0</v>
      </c>
      <c r="L82" s="4">
        <v>0</v>
      </c>
      <c r="M82" s="4">
        <v>0</v>
      </c>
      <c r="N82" s="4">
        <v>0</v>
      </c>
      <c r="O82" s="4"/>
      <c r="P82" s="64"/>
      <c r="Q82" s="64">
        <v>0</v>
      </c>
      <c r="R82" s="64">
        <v>0</v>
      </c>
      <c r="S82" s="64">
        <v>0</v>
      </c>
      <c r="T82" s="64">
        <v>0</v>
      </c>
      <c r="U82" s="64">
        <v>0</v>
      </c>
      <c r="V82" s="64">
        <v>0</v>
      </c>
      <c r="W82" s="64">
        <v>0</v>
      </c>
      <c r="X82" s="64">
        <v>0</v>
      </c>
    </row>
    <row r="83" spans="1:25">
      <c r="A83" s="224" t="s">
        <v>107</v>
      </c>
      <c r="B83" s="224"/>
      <c r="C83" s="224"/>
      <c r="D83" s="224"/>
      <c r="E83" s="4">
        <v>977327781.35388005</v>
      </c>
      <c r="F83" s="4">
        <v>1185333651.3605697</v>
      </c>
      <c r="G83" s="4">
        <v>2661421697.56885</v>
      </c>
      <c r="H83" s="4">
        <v>662973646.5760299</v>
      </c>
      <c r="I83" s="4">
        <v>1104046875.3691599</v>
      </c>
      <c r="J83" s="4">
        <v>944153895.36305022</v>
      </c>
      <c r="K83" s="4">
        <v>1319125481.7879899</v>
      </c>
      <c r="L83" s="4">
        <v>87514231.048399568</v>
      </c>
      <c r="M83" s="4">
        <v>65539148.908629537</v>
      </c>
      <c r="N83" s="4">
        <v>-21975082.139770031</v>
      </c>
      <c r="O83" s="4"/>
      <c r="P83" s="64">
        <v>3.0383908544836387</v>
      </c>
      <c r="Q83" s="64">
        <v>3.2124917608161017</v>
      </c>
      <c r="R83" s="64">
        <v>7.2010987724565796</v>
      </c>
      <c r="S83" s="64">
        <v>1.5735071773672491</v>
      </c>
      <c r="T83" s="64">
        <v>2.0634345195216186</v>
      </c>
      <c r="U83" s="64">
        <v>0.48539272785009335</v>
      </c>
      <c r="V83" s="64">
        <v>0.33557879459667966</v>
      </c>
      <c r="W83" s="64">
        <v>9.211054736175095E-2</v>
      </c>
      <c r="X83" s="64">
        <v>7.281318621112047E-2</v>
      </c>
    </row>
    <row r="84" spans="1:25">
      <c r="A84" s="222" t="s">
        <v>108</v>
      </c>
      <c r="B84" s="222"/>
      <c r="C84" s="222"/>
      <c r="D84" s="222"/>
      <c r="E84" s="4">
        <v>502483987.07388008</v>
      </c>
      <c r="F84" s="4">
        <v>777186428.78456974</v>
      </c>
      <c r="G84" s="4">
        <v>683306367.56884992</v>
      </c>
      <c r="H84" s="4">
        <v>377990646.57602996</v>
      </c>
      <c r="I84" s="4">
        <v>688047475.36915994</v>
      </c>
      <c r="J84" s="4">
        <v>251618895.36305016</v>
      </c>
      <c r="K84" s="4">
        <v>1518463149.4768739</v>
      </c>
      <c r="L84" s="4">
        <v>725538670.3990072</v>
      </c>
      <c r="M84" s="4">
        <v>703563588.25923717</v>
      </c>
      <c r="N84" s="4">
        <v>-21975082.139770031</v>
      </c>
      <c r="O84" s="4"/>
      <c r="P84" s="64">
        <v>1.5621603928364487</v>
      </c>
      <c r="Q84" s="64">
        <v>2.1063309864043007</v>
      </c>
      <c r="R84" s="64">
        <v>1.848845167681104</v>
      </c>
      <c r="S84" s="64">
        <v>0.89712615039346344</v>
      </c>
      <c r="T84" s="64">
        <v>1.2859426020944145</v>
      </c>
      <c r="U84" s="64">
        <v>0.48539272785009335</v>
      </c>
      <c r="V84" s="64">
        <v>0.58468375093300939</v>
      </c>
      <c r="W84" s="64">
        <v>0.7636445325744734</v>
      </c>
      <c r="X84" s="64">
        <v>0.78165047023579293</v>
      </c>
    </row>
    <row r="85" spans="1:25">
      <c r="A85" s="221" t="s">
        <v>109</v>
      </c>
      <c r="B85" s="221"/>
      <c r="C85" s="221"/>
      <c r="D85" s="221"/>
      <c r="E85" s="4">
        <v>782638165.33388007</v>
      </c>
      <c r="F85" s="4">
        <v>1215531823.7582097</v>
      </c>
      <c r="G85" s="4">
        <v>1374417267.56885</v>
      </c>
      <c r="H85" s="4">
        <v>1110841176.57603</v>
      </c>
      <c r="I85" s="4">
        <v>1280075575.3691599</v>
      </c>
      <c r="J85" s="4">
        <v>1211423976.2503102</v>
      </c>
      <c r="K85" s="4">
        <v>2209000000</v>
      </c>
      <c r="L85" s="4">
        <v>1542428372.9000001</v>
      </c>
      <c r="M85" s="4">
        <v>1542428372.9000001</v>
      </c>
      <c r="N85" s="4">
        <v>0</v>
      </c>
      <c r="O85" s="4"/>
      <c r="P85" s="64">
        <v>2.4331249855868782</v>
      </c>
      <c r="Q85" s="64">
        <v>3.294334860358386</v>
      </c>
      <c r="R85" s="64">
        <v>3.7188073229335101</v>
      </c>
      <c r="S85" s="64">
        <v>2.6364797051657942</v>
      </c>
      <c r="T85" s="64">
        <v>2.392427521639453</v>
      </c>
      <c r="U85" s="64">
        <v>1.8790050559173055</v>
      </c>
      <c r="V85" s="64">
        <v>1.6554054054054055</v>
      </c>
      <c r="W85" s="64">
        <v>1.6234379253762765</v>
      </c>
      <c r="X85" s="64">
        <v>1.7136189011220975</v>
      </c>
    </row>
    <row r="86" spans="1:25">
      <c r="A86" s="221" t="s">
        <v>110</v>
      </c>
      <c r="B86" s="221"/>
      <c r="C86" s="221"/>
      <c r="D86" s="221"/>
      <c r="E86" s="4">
        <v>-280154178.25999999</v>
      </c>
      <c r="F86" s="4">
        <v>-438345394.97364002</v>
      </c>
      <c r="G86" s="4">
        <v>-691110900</v>
      </c>
      <c r="H86" s="4">
        <v>-732850530</v>
      </c>
      <c r="I86" s="4">
        <v>-592028100</v>
      </c>
      <c r="J86" s="4">
        <v>-959805080.88726008</v>
      </c>
      <c r="K86" s="4">
        <v>-690536850.52312601</v>
      </c>
      <c r="L86" s="4">
        <v>-816889702.50099289</v>
      </c>
      <c r="M86" s="4">
        <v>-838864784.64076293</v>
      </c>
      <c r="N86" s="4">
        <v>-21975082.139770031</v>
      </c>
      <c r="O86" s="4"/>
      <c r="P86" s="64">
        <v>-0.87096459275042959</v>
      </c>
      <c r="Q86" s="64">
        <v>-1.1880038739540857</v>
      </c>
      <c r="R86" s="64">
        <v>-1.8699621552524053</v>
      </c>
      <c r="S86" s="64">
        <v>-1.7393535547723309</v>
      </c>
      <c r="T86" s="64">
        <v>-1.106484919545039</v>
      </c>
      <c r="U86" s="64">
        <v>-1.3936123280672119</v>
      </c>
      <c r="V86" s="64">
        <v>-1.0707216544723961</v>
      </c>
      <c r="W86" s="64">
        <v>-0.85979339280180289</v>
      </c>
      <c r="X86" s="64">
        <v>-0.93196843088630477</v>
      </c>
    </row>
    <row r="87" spans="1:25">
      <c r="A87" s="222" t="s">
        <v>111</v>
      </c>
      <c r="B87" s="222"/>
      <c r="C87" s="222"/>
      <c r="D87" s="222"/>
      <c r="E87" s="4">
        <v>474843794.27999997</v>
      </c>
      <c r="F87" s="4">
        <v>408147222.57599998</v>
      </c>
      <c r="G87" s="4">
        <v>1978115330</v>
      </c>
      <c r="H87" s="4">
        <v>284983000</v>
      </c>
      <c r="I87" s="4">
        <v>415999400</v>
      </c>
      <c r="J87" s="4">
        <v>692535000</v>
      </c>
      <c r="K87" s="4">
        <v>-199337667.68888402</v>
      </c>
      <c r="L87" s="4">
        <v>-638024439.35060763</v>
      </c>
      <c r="M87" s="4">
        <v>-638024439.35060763</v>
      </c>
      <c r="N87" s="4">
        <v>0</v>
      </c>
      <c r="O87" s="4"/>
      <c r="P87" s="64">
        <v>1.4762304616471897</v>
      </c>
      <c r="Q87" s="64">
        <v>1.1061607744118009</v>
      </c>
      <c r="R87" s="64">
        <v>5.3522536047754752</v>
      </c>
      <c r="S87" s="64">
        <v>0.67638102697378577</v>
      </c>
      <c r="T87" s="64">
        <v>0.77749191742720403</v>
      </c>
      <c r="U87" s="64">
        <v>1.0055430345564003</v>
      </c>
      <c r="V87" s="64">
        <v>-0.24910495633632973</v>
      </c>
      <c r="W87" s="64">
        <v>-0.67153398521272245</v>
      </c>
      <c r="X87" s="64">
        <v>-0.70883728402467239</v>
      </c>
    </row>
    <row r="88" spans="1:25">
      <c r="A88" s="221" t="s">
        <v>112</v>
      </c>
      <c r="B88" s="221"/>
      <c r="C88" s="221"/>
      <c r="D88" s="221"/>
      <c r="E88" s="4">
        <v>474843794.27999997</v>
      </c>
      <c r="F88" s="4">
        <v>408147222.57599998</v>
      </c>
      <c r="G88" s="4">
        <v>1978115330</v>
      </c>
      <c r="H88" s="4">
        <v>284983000</v>
      </c>
      <c r="I88" s="4">
        <v>415999400</v>
      </c>
      <c r="J88" s="4">
        <v>692535000</v>
      </c>
      <c r="K88" s="4">
        <v>340000000</v>
      </c>
      <c r="L88" s="4">
        <v>0</v>
      </c>
      <c r="M88" s="4">
        <v>0</v>
      </c>
      <c r="N88" s="4">
        <v>0</v>
      </c>
      <c r="O88" s="4"/>
      <c r="P88" s="64">
        <v>1.4762304616471897</v>
      </c>
      <c r="Q88" s="64">
        <v>1.1061607744118009</v>
      </c>
      <c r="R88" s="64">
        <v>5.3522536047754752</v>
      </c>
      <c r="S88" s="64">
        <v>0.67638102697378577</v>
      </c>
      <c r="T88" s="64">
        <v>0.77749191742720403</v>
      </c>
      <c r="U88" s="64">
        <v>1.0055430345564003</v>
      </c>
      <c r="V88" s="64">
        <v>0.47972972972972971</v>
      </c>
      <c r="W88" s="64">
        <v>0</v>
      </c>
      <c r="X88" s="64">
        <v>0</v>
      </c>
    </row>
    <row r="89" spans="1:25">
      <c r="A89" s="221" t="s">
        <v>113</v>
      </c>
      <c r="B89" s="221"/>
      <c r="C89" s="221"/>
      <c r="D89" s="221"/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-539337667.68888402</v>
      </c>
      <c r="L89" s="4">
        <v>-638024439.35060763</v>
      </c>
      <c r="M89" s="4">
        <v>-638024439.35060763</v>
      </c>
      <c r="N89" s="4">
        <v>0</v>
      </c>
      <c r="O89" s="4"/>
      <c r="P89" s="64">
        <v>0</v>
      </c>
      <c r="Q89" s="64">
        <v>0</v>
      </c>
      <c r="R89" s="64">
        <v>0</v>
      </c>
      <c r="S89" s="64">
        <v>0</v>
      </c>
      <c r="T89" s="64">
        <v>0</v>
      </c>
      <c r="U89" s="64">
        <v>0</v>
      </c>
      <c r="V89" s="64">
        <v>-0.7288346860660595</v>
      </c>
      <c r="W89" s="64">
        <v>-0.67153398521272245</v>
      </c>
      <c r="X89" s="64">
        <v>-0.70883728402467239</v>
      </c>
    </row>
    <row r="90" spans="1:25">
      <c r="A90" s="19">
        <v>4</v>
      </c>
      <c r="B90" s="225" t="s">
        <v>150</v>
      </c>
      <c r="C90" s="225"/>
      <c r="D90" s="225"/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/>
      <c r="P90" s="65">
        <v>0</v>
      </c>
      <c r="Q90" s="65">
        <v>0</v>
      </c>
      <c r="R90" s="65">
        <v>0</v>
      </c>
      <c r="S90" s="65">
        <v>0</v>
      </c>
      <c r="T90" s="65">
        <v>0</v>
      </c>
      <c r="U90" s="65">
        <v>0</v>
      </c>
      <c r="V90" s="65">
        <v>0</v>
      </c>
      <c r="W90" s="65">
        <v>0</v>
      </c>
      <c r="X90" s="65">
        <v>0</v>
      </c>
      <c r="Y90" s="73"/>
    </row>
    <row r="91" spans="1:25">
      <c r="A91" s="19">
        <v>5</v>
      </c>
      <c r="B91" s="225" t="s">
        <v>151</v>
      </c>
      <c r="C91" s="225"/>
      <c r="D91" s="225"/>
      <c r="E91" s="3">
        <v>100000000</v>
      </c>
      <c r="F91" s="3">
        <v>50000000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/>
      <c r="P91" s="65">
        <v>0.31088759702242302</v>
      </c>
      <c r="Q91" s="65">
        <v>0.13551002104465207</v>
      </c>
      <c r="R91" s="65">
        <v>0</v>
      </c>
      <c r="S91" s="65">
        <v>0</v>
      </c>
      <c r="T91" s="65">
        <v>0</v>
      </c>
      <c r="U91" s="65">
        <v>0</v>
      </c>
      <c r="V91" s="65">
        <v>0</v>
      </c>
      <c r="W91" s="65">
        <v>0</v>
      </c>
      <c r="X91" s="65">
        <v>0</v>
      </c>
      <c r="Y91" s="73"/>
    </row>
    <row r="92" spans="1:25">
      <c r="A92" s="19">
        <v>6</v>
      </c>
      <c r="B92" s="16" t="s">
        <v>152</v>
      </c>
      <c r="C92" s="16"/>
      <c r="D92" s="16"/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/>
      <c r="P92" s="65">
        <v>0</v>
      </c>
      <c r="Q92" s="65">
        <v>0</v>
      </c>
      <c r="R92" s="65">
        <v>0</v>
      </c>
      <c r="S92" s="65">
        <v>0</v>
      </c>
      <c r="T92" s="65">
        <v>0</v>
      </c>
      <c r="U92" s="65">
        <v>0</v>
      </c>
      <c r="V92" s="65">
        <v>0</v>
      </c>
      <c r="W92" s="65">
        <v>0</v>
      </c>
      <c r="X92" s="65">
        <v>0</v>
      </c>
      <c r="Y92" s="75"/>
    </row>
    <row r="93" spans="1:25">
      <c r="A93" s="19">
        <v>7</v>
      </c>
      <c r="B93" s="225" t="s">
        <v>114</v>
      </c>
      <c r="C93" s="225"/>
      <c r="D93" s="225"/>
      <c r="E93" s="3">
        <v>0</v>
      </c>
      <c r="F93" s="3">
        <v>322000000</v>
      </c>
      <c r="G93" s="3">
        <v>138767095.59707999</v>
      </c>
      <c r="H93" s="3">
        <v>728753000</v>
      </c>
      <c r="I93" s="3">
        <v>751713595.83793104</v>
      </c>
      <c r="J93" s="3">
        <v>501628.58</v>
      </c>
      <c r="K93" s="3">
        <v>0</v>
      </c>
      <c r="L93" s="3">
        <v>0</v>
      </c>
      <c r="M93" s="3">
        <v>0</v>
      </c>
      <c r="N93" s="3">
        <v>0</v>
      </c>
      <c r="O93" s="3"/>
      <c r="P93" s="65">
        <v>0</v>
      </c>
      <c r="Q93" s="65">
        <v>0.8726845355275592</v>
      </c>
      <c r="R93" s="65">
        <v>0.37546682762611944</v>
      </c>
      <c r="S93" s="65">
        <v>1.7296284429254631</v>
      </c>
      <c r="T93" s="65">
        <v>1.4049329037112346</v>
      </c>
      <c r="U93" s="65">
        <v>7.2835181550884504E-4</v>
      </c>
      <c r="V93" s="65">
        <v>0</v>
      </c>
      <c r="W93" s="65">
        <v>0</v>
      </c>
      <c r="X93" s="65">
        <v>0</v>
      </c>
    </row>
    <row r="94" spans="1:25">
      <c r="A94" s="19">
        <v>8</v>
      </c>
      <c r="B94" s="16" t="s">
        <v>153</v>
      </c>
      <c r="C94" s="16"/>
      <c r="D94" s="16"/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/>
      <c r="P94" s="65">
        <v>0</v>
      </c>
      <c r="Q94" s="65">
        <v>0</v>
      </c>
      <c r="R94" s="65">
        <v>0</v>
      </c>
      <c r="S94" s="65">
        <v>0</v>
      </c>
      <c r="T94" s="65">
        <v>0</v>
      </c>
      <c r="U94" s="65">
        <v>0</v>
      </c>
      <c r="V94" s="65">
        <v>0</v>
      </c>
      <c r="W94" s="65">
        <v>0</v>
      </c>
      <c r="X94" s="65">
        <v>0</v>
      </c>
    </row>
    <row r="95" spans="1:25">
      <c r="A95" s="33">
        <v>9</v>
      </c>
      <c r="B95" s="223" t="s">
        <v>115</v>
      </c>
      <c r="C95" s="223"/>
      <c r="D95" s="223"/>
      <c r="E95" s="31">
        <v>9350334.8110000007</v>
      </c>
      <c r="F95" s="31">
        <v>1047107.8485600001</v>
      </c>
      <c r="G95" s="31">
        <v>21226216.620000001</v>
      </c>
      <c r="H95" s="31">
        <v>745089.18881999992</v>
      </c>
      <c r="I95" s="31">
        <v>2047813.9948399998</v>
      </c>
      <c r="J95" s="31">
        <v>2545813.3508700002</v>
      </c>
      <c r="K95" s="31">
        <v>0</v>
      </c>
      <c r="L95" s="31">
        <v>0</v>
      </c>
      <c r="M95" s="31">
        <v>0</v>
      </c>
      <c r="N95" s="31">
        <v>0</v>
      </c>
      <c r="O95" s="3"/>
      <c r="P95" s="76">
        <v>2.9069031207469023E-2</v>
      </c>
      <c r="Q95" s="76">
        <v>2.837872131887719E-3</v>
      </c>
      <c r="R95" s="76">
        <v>5.7432492786019758E-2</v>
      </c>
      <c r="S95" s="76">
        <v>1.7684008896009112E-3</v>
      </c>
      <c r="T95" s="76">
        <v>3.8273103984823396E-3</v>
      </c>
      <c r="U95" s="76">
        <v>3.6964556048360853E-3</v>
      </c>
      <c r="V95" s="76">
        <v>0</v>
      </c>
      <c r="W95" s="76">
        <v>0</v>
      </c>
      <c r="X95" s="76">
        <v>0</v>
      </c>
    </row>
    <row r="96" spans="1:25">
      <c r="A96" s="19">
        <v>10</v>
      </c>
      <c r="B96" s="225" t="s">
        <v>116</v>
      </c>
      <c r="C96" s="225"/>
      <c r="D96" s="225"/>
      <c r="E96" s="3">
        <v>32165966400</v>
      </c>
      <c r="F96" s="3">
        <v>36897640200</v>
      </c>
      <c r="G96" s="3">
        <v>36958550100</v>
      </c>
      <c r="H96" s="3">
        <v>42133500000</v>
      </c>
      <c r="I96" s="3">
        <v>53505302200</v>
      </c>
      <c r="J96" s="3">
        <v>70441515810</v>
      </c>
      <c r="K96" s="3">
        <v>79215619268.287598</v>
      </c>
      <c r="L96" s="3">
        <v>95010000000</v>
      </c>
      <c r="M96" s="3">
        <v>90010000000</v>
      </c>
      <c r="N96" s="3">
        <v>-5000000000</v>
      </c>
      <c r="O96" s="3"/>
      <c r="P96" s="65">
        <v>100</v>
      </c>
      <c r="Q96" s="65">
        <v>100</v>
      </c>
      <c r="R96" s="65">
        <v>100</v>
      </c>
      <c r="S96" s="65">
        <v>100</v>
      </c>
      <c r="T96" s="65">
        <v>100</v>
      </c>
      <c r="U96" s="65">
        <v>100</v>
      </c>
      <c r="V96" s="65">
        <v>100</v>
      </c>
      <c r="W96" s="65">
        <v>100</v>
      </c>
      <c r="X96" s="65">
        <v>100</v>
      </c>
    </row>
    <row r="97" spans="1:24">
      <c r="A97" s="19"/>
      <c r="B97" s="16"/>
      <c r="C97" s="16"/>
      <c r="D97" s="1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65"/>
      <c r="Q97" s="65"/>
      <c r="R97" s="65"/>
      <c r="S97" s="65"/>
      <c r="T97" s="65"/>
      <c r="U97" s="65"/>
      <c r="V97" s="65"/>
      <c r="W97" s="65"/>
      <c r="X97" s="77"/>
    </row>
    <row r="98" spans="1:24" ht="56.25" customHeight="1">
      <c r="A98" s="248"/>
      <c r="B98" s="248"/>
      <c r="C98" s="248"/>
      <c r="D98" s="248"/>
      <c r="E98" s="248"/>
      <c r="F98" s="248"/>
      <c r="G98" s="248"/>
      <c r="H98" s="248"/>
      <c r="I98" s="248"/>
      <c r="J98" s="248"/>
      <c r="K98" s="248"/>
      <c r="L98" s="248"/>
      <c r="M98" s="248"/>
      <c r="N98" s="3"/>
      <c r="O98" s="3"/>
      <c r="P98" s="65"/>
      <c r="Q98" s="65"/>
      <c r="R98" s="65"/>
      <c r="S98" s="65"/>
      <c r="T98" s="65"/>
      <c r="U98" s="65"/>
      <c r="V98" s="65"/>
      <c r="W98" s="65"/>
      <c r="X98" s="77"/>
    </row>
    <row r="99" spans="1:24">
      <c r="X99" s="53"/>
    </row>
    <row r="100" spans="1:24">
      <c r="L100" s="51"/>
      <c r="X100" s="53"/>
    </row>
    <row r="101" spans="1:24">
      <c r="X101" s="53"/>
    </row>
    <row r="102" spans="1:24">
      <c r="X102" s="53"/>
    </row>
    <row r="103" spans="1:24">
      <c r="X103" s="53"/>
    </row>
    <row r="104" spans="1:24">
      <c r="X104" s="53"/>
    </row>
    <row r="105" spans="1:24">
      <c r="X105" s="53"/>
    </row>
    <row r="106" spans="1:24">
      <c r="X106" s="53"/>
    </row>
    <row r="107" spans="1:24">
      <c r="X107" s="53"/>
    </row>
    <row r="108" spans="1:24">
      <c r="X108" s="53"/>
    </row>
    <row r="109" spans="1:24">
      <c r="X109" s="53"/>
    </row>
    <row r="110" spans="1:24">
      <c r="X110" s="53"/>
    </row>
    <row r="111" spans="1:24">
      <c r="X111" s="53"/>
    </row>
    <row r="112" spans="1:24">
      <c r="X112" s="53"/>
    </row>
    <row r="113" spans="24:24">
      <c r="X113" s="53"/>
    </row>
    <row r="114" spans="24:24">
      <c r="X114" s="53"/>
    </row>
    <row r="115" spans="24:24">
      <c r="X115" s="53"/>
    </row>
    <row r="116" spans="24:24">
      <c r="X116" s="53"/>
    </row>
    <row r="117" spans="24:24">
      <c r="X117" s="53"/>
    </row>
    <row r="118" spans="24:24">
      <c r="X118" s="53"/>
    </row>
    <row r="119" spans="24:24">
      <c r="X119" s="53"/>
    </row>
    <row r="120" spans="24:24">
      <c r="X120" s="53"/>
    </row>
    <row r="121" spans="24:24">
      <c r="X121" s="53"/>
    </row>
    <row r="122" spans="24:24">
      <c r="X122" s="53"/>
    </row>
    <row r="123" spans="24:24">
      <c r="X123" s="53"/>
    </row>
    <row r="124" spans="24:24">
      <c r="X124" s="53"/>
    </row>
    <row r="125" spans="24:24">
      <c r="X125" s="53"/>
    </row>
    <row r="126" spans="24:24">
      <c r="X126" s="53"/>
    </row>
    <row r="127" spans="24:24">
      <c r="X127" s="53"/>
    </row>
    <row r="128" spans="24:24">
      <c r="X128" s="53"/>
    </row>
    <row r="129" spans="24:24">
      <c r="X129" s="53"/>
    </row>
    <row r="130" spans="24:24">
      <c r="X130" s="53"/>
    </row>
    <row r="131" spans="24:24">
      <c r="X131" s="53"/>
    </row>
    <row r="132" spans="24:24">
      <c r="X132" s="53"/>
    </row>
    <row r="133" spans="24:24">
      <c r="X133" s="53"/>
    </row>
    <row r="134" spans="24:24">
      <c r="X134" s="53"/>
    </row>
    <row r="135" spans="24:24">
      <c r="X135" s="53"/>
    </row>
    <row r="136" spans="24:24">
      <c r="X136" s="53"/>
    </row>
    <row r="137" spans="24:24">
      <c r="X137" s="53"/>
    </row>
    <row r="138" spans="24:24">
      <c r="X138" s="53"/>
    </row>
    <row r="139" spans="24:24">
      <c r="X139" s="53"/>
    </row>
    <row r="140" spans="24:24">
      <c r="X140" s="53"/>
    </row>
    <row r="141" spans="24:24">
      <c r="X141" s="53"/>
    </row>
    <row r="142" spans="24:24">
      <c r="X142" s="53"/>
    </row>
    <row r="143" spans="24:24">
      <c r="X143" s="53"/>
    </row>
    <row r="144" spans="24:24">
      <c r="X144" s="53"/>
    </row>
    <row r="145" spans="24:24">
      <c r="X145" s="53"/>
    </row>
    <row r="146" spans="24:24">
      <c r="X146" s="53"/>
    </row>
    <row r="147" spans="24:24">
      <c r="X147" s="53"/>
    </row>
    <row r="148" spans="24:24">
      <c r="X148" s="53"/>
    </row>
    <row r="149" spans="24:24">
      <c r="X149" s="53"/>
    </row>
    <row r="150" spans="24:24">
      <c r="X150" s="53"/>
    </row>
    <row r="151" spans="24:24">
      <c r="X151" s="53"/>
    </row>
    <row r="152" spans="24:24">
      <c r="X152" s="53"/>
    </row>
    <row r="153" spans="24:24">
      <c r="X153" s="53"/>
    </row>
    <row r="154" spans="24:24">
      <c r="X154" s="53"/>
    </row>
    <row r="155" spans="24:24">
      <c r="X155" s="53"/>
    </row>
    <row r="156" spans="24:24">
      <c r="X156" s="53"/>
    </row>
    <row r="157" spans="24:24">
      <c r="X157" s="53"/>
    </row>
    <row r="158" spans="24:24">
      <c r="X158" s="53"/>
    </row>
    <row r="159" spans="24:24">
      <c r="X159" s="53"/>
    </row>
    <row r="160" spans="24:24">
      <c r="X160" s="53"/>
    </row>
    <row r="161" spans="24:24">
      <c r="X161" s="53"/>
    </row>
    <row r="162" spans="24:24">
      <c r="X162" s="53"/>
    </row>
    <row r="163" spans="24:24">
      <c r="X163" s="53"/>
    </row>
    <row r="164" spans="24:24">
      <c r="X164" s="53"/>
    </row>
    <row r="165" spans="24:24">
      <c r="X165" s="53"/>
    </row>
    <row r="166" spans="24:24">
      <c r="X166" s="53"/>
    </row>
    <row r="167" spans="24:24">
      <c r="X167" s="53"/>
    </row>
    <row r="168" spans="24:24">
      <c r="X168" s="53"/>
    </row>
    <row r="169" spans="24:24">
      <c r="X169" s="53"/>
    </row>
    <row r="170" spans="24:24">
      <c r="X170" s="53"/>
    </row>
    <row r="171" spans="24:24">
      <c r="X171" s="53"/>
    </row>
    <row r="172" spans="24:24">
      <c r="X172" s="53"/>
    </row>
    <row r="173" spans="24:24">
      <c r="X173" s="53"/>
    </row>
    <row r="174" spans="24:24">
      <c r="X174" s="53"/>
    </row>
    <row r="175" spans="24:24">
      <c r="X175" s="53"/>
    </row>
    <row r="176" spans="24:24">
      <c r="X176" s="53"/>
    </row>
    <row r="177" spans="24:24">
      <c r="X177" s="53"/>
    </row>
    <row r="178" spans="24:24">
      <c r="X178" s="53"/>
    </row>
    <row r="179" spans="24:24">
      <c r="X179" s="53"/>
    </row>
    <row r="180" spans="24:24">
      <c r="X180" s="53"/>
    </row>
    <row r="181" spans="24:24">
      <c r="X181" s="53"/>
    </row>
    <row r="182" spans="24:24">
      <c r="X182" s="53"/>
    </row>
    <row r="183" spans="24:24">
      <c r="X183" s="53"/>
    </row>
    <row r="184" spans="24:24">
      <c r="X184" s="53"/>
    </row>
    <row r="185" spans="24:24">
      <c r="X185" s="53"/>
    </row>
    <row r="186" spans="24:24">
      <c r="X186" s="53"/>
    </row>
    <row r="187" spans="24:24">
      <c r="X187" s="53"/>
    </row>
    <row r="188" spans="24:24">
      <c r="X188" s="53"/>
    </row>
    <row r="189" spans="24:24">
      <c r="X189" s="53"/>
    </row>
    <row r="190" spans="24:24">
      <c r="X190" s="53"/>
    </row>
    <row r="191" spans="24:24">
      <c r="X191" s="53"/>
    </row>
    <row r="192" spans="24:24">
      <c r="X192" s="53"/>
    </row>
    <row r="193" spans="24:24">
      <c r="X193" s="53"/>
    </row>
    <row r="194" spans="24:24">
      <c r="X194" s="53"/>
    </row>
    <row r="195" spans="24:24">
      <c r="X195" s="53"/>
    </row>
    <row r="196" spans="24:24">
      <c r="X196" s="53"/>
    </row>
    <row r="197" spans="24:24">
      <c r="X197" s="53"/>
    </row>
    <row r="198" spans="24:24">
      <c r="X198" s="53"/>
    </row>
    <row r="199" spans="24:24">
      <c r="X199" s="53"/>
    </row>
    <row r="200" spans="24:24">
      <c r="X200" s="53"/>
    </row>
    <row r="201" spans="24:24">
      <c r="X201" s="53"/>
    </row>
    <row r="202" spans="24:24">
      <c r="X202" s="53"/>
    </row>
    <row r="203" spans="24:24">
      <c r="X203" s="53"/>
    </row>
    <row r="204" spans="24:24">
      <c r="X204" s="53"/>
    </row>
    <row r="205" spans="24:24">
      <c r="X205" s="53"/>
    </row>
    <row r="206" spans="24:24">
      <c r="X206" s="53"/>
    </row>
    <row r="207" spans="24:24">
      <c r="X207" s="53"/>
    </row>
    <row r="208" spans="24:24">
      <c r="X208" s="53"/>
    </row>
    <row r="209" spans="24:24">
      <c r="X209" s="53"/>
    </row>
    <row r="210" spans="24:24">
      <c r="X210" s="53"/>
    </row>
    <row r="211" spans="24:24">
      <c r="X211" s="53"/>
    </row>
    <row r="212" spans="24:24">
      <c r="X212" s="53"/>
    </row>
    <row r="213" spans="24:24">
      <c r="X213" s="53"/>
    </row>
    <row r="214" spans="24:24">
      <c r="X214" s="53"/>
    </row>
    <row r="215" spans="24:24">
      <c r="X215" s="53"/>
    </row>
    <row r="216" spans="24:24">
      <c r="X216" s="53"/>
    </row>
    <row r="217" spans="24:24">
      <c r="X217" s="53"/>
    </row>
    <row r="218" spans="24:24">
      <c r="X218" s="53"/>
    </row>
    <row r="219" spans="24:24">
      <c r="X219" s="53"/>
    </row>
    <row r="220" spans="24:24">
      <c r="X220" s="53"/>
    </row>
    <row r="221" spans="24:24">
      <c r="X221" s="53"/>
    </row>
    <row r="222" spans="24:24">
      <c r="X222" s="53"/>
    </row>
    <row r="223" spans="24:24">
      <c r="X223" s="53"/>
    </row>
    <row r="224" spans="24:24">
      <c r="X224" s="53"/>
    </row>
    <row r="225" spans="24:24">
      <c r="X225" s="53"/>
    </row>
    <row r="226" spans="24:24">
      <c r="X226" s="53"/>
    </row>
    <row r="227" spans="24:24">
      <c r="X227" s="53"/>
    </row>
    <row r="228" spans="24:24">
      <c r="X228" s="53"/>
    </row>
    <row r="229" spans="24:24">
      <c r="X229" s="53"/>
    </row>
    <row r="230" spans="24:24">
      <c r="X230" s="53"/>
    </row>
    <row r="231" spans="24:24">
      <c r="X231" s="53"/>
    </row>
    <row r="232" spans="24:24">
      <c r="X232" s="53"/>
    </row>
    <row r="233" spans="24:24">
      <c r="X233" s="53"/>
    </row>
    <row r="234" spans="24:24">
      <c r="X234" s="53"/>
    </row>
    <row r="235" spans="24:24">
      <c r="X235" s="53"/>
    </row>
    <row r="236" spans="24:24">
      <c r="X236" s="53"/>
    </row>
    <row r="237" spans="24:24">
      <c r="X237" s="53"/>
    </row>
    <row r="238" spans="24:24">
      <c r="X238" s="53"/>
    </row>
    <row r="239" spans="24:24">
      <c r="X239" s="53"/>
    </row>
    <row r="240" spans="24:24">
      <c r="X240" s="53"/>
    </row>
    <row r="241" spans="24:24">
      <c r="X241" s="53"/>
    </row>
    <row r="242" spans="24:24">
      <c r="X242" s="53"/>
    </row>
    <row r="243" spans="24:24">
      <c r="X243" s="53"/>
    </row>
    <row r="244" spans="24:24">
      <c r="X244" s="53"/>
    </row>
    <row r="245" spans="24:24">
      <c r="X245" s="53"/>
    </row>
    <row r="246" spans="24:24">
      <c r="X246" s="53"/>
    </row>
    <row r="247" spans="24:24">
      <c r="X247" s="53"/>
    </row>
    <row r="248" spans="24:24">
      <c r="X248" s="53"/>
    </row>
    <row r="249" spans="24:24">
      <c r="X249" s="53"/>
    </row>
    <row r="250" spans="24:24">
      <c r="X250" s="53"/>
    </row>
    <row r="251" spans="24:24">
      <c r="X251" s="53"/>
    </row>
    <row r="252" spans="24:24">
      <c r="X252" s="53"/>
    </row>
    <row r="253" spans="24:24">
      <c r="X253" s="53"/>
    </row>
    <row r="254" spans="24:24">
      <c r="X254" s="53"/>
    </row>
    <row r="255" spans="24:24">
      <c r="X255" s="53"/>
    </row>
    <row r="256" spans="24:24">
      <c r="X256" s="53"/>
    </row>
    <row r="257" spans="24:24">
      <c r="X257" s="53"/>
    </row>
    <row r="258" spans="24:24">
      <c r="X258" s="53"/>
    </row>
    <row r="259" spans="24:24">
      <c r="X259" s="53"/>
    </row>
    <row r="260" spans="24:24">
      <c r="X260" s="53"/>
    </row>
    <row r="261" spans="24:24">
      <c r="X261" s="53"/>
    </row>
    <row r="262" spans="24:24">
      <c r="X262" s="53"/>
    </row>
    <row r="263" spans="24:24">
      <c r="X263" s="53"/>
    </row>
    <row r="264" spans="24:24">
      <c r="X264" s="53"/>
    </row>
    <row r="265" spans="24:24">
      <c r="X265" s="53"/>
    </row>
    <row r="266" spans="24:24">
      <c r="X266" s="53"/>
    </row>
    <row r="267" spans="24:24">
      <c r="X267" s="53"/>
    </row>
    <row r="268" spans="24:24">
      <c r="X268" s="53"/>
    </row>
    <row r="269" spans="24:24">
      <c r="X269" s="53"/>
    </row>
    <row r="270" spans="24:24">
      <c r="X270" s="53"/>
    </row>
    <row r="271" spans="24:24">
      <c r="X271" s="53"/>
    </row>
    <row r="272" spans="24:24">
      <c r="X272" s="53"/>
    </row>
    <row r="273" spans="24:24">
      <c r="X273" s="53"/>
    </row>
    <row r="274" spans="24:24">
      <c r="X274" s="53"/>
    </row>
    <row r="275" spans="24:24">
      <c r="X275" s="53"/>
    </row>
    <row r="276" spans="24:24">
      <c r="X276" s="53"/>
    </row>
    <row r="277" spans="24:24">
      <c r="X277" s="53"/>
    </row>
    <row r="278" spans="24:24">
      <c r="X278" s="53"/>
    </row>
    <row r="279" spans="24:24">
      <c r="X279" s="53"/>
    </row>
    <row r="280" spans="24:24">
      <c r="X280" s="53"/>
    </row>
    <row r="281" spans="24:24">
      <c r="X281" s="53"/>
    </row>
    <row r="282" spans="24:24">
      <c r="X282" s="53"/>
    </row>
    <row r="283" spans="24:24">
      <c r="X283" s="53"/>
    </row>
    <row r="284" spans="24:24">
      <c r="X284" s="53"/>
    </row>
    <row r="285" spans="24:24">
      <c r="X285" s="53"/>
    </row>
    <row r="286" spans="24:24">
      <c r="X286" s="53"/>
    </row>
    <row r="287" spans="24:24">
      <c r="X287" s="53"/>
    </row>
    <row r="288" spans="24:24">
      <c r="X288" s="53"/>
    </row>
    <row r="289" spans="24:24">
      <c r="X289" s="53"/>
    </row>
    <row r="290" spans="24:24">
      <c r="X290" s="53"/>
    </row>
    <row r="291" spans="24:24">
      <c r="X291" s="53"/>
    </row>
    <row r="292" spans="24:24">
      <c r="X292" s="53"/>
    </row>
    <row r="293" spans="24:24">
      <c r="X293" s="53"/>
    </row>
    <row r="294" spans="24:24">
      <c r="X294" s="53"/>
    </row>
    <row r="295" spans="24:24">
      <c r="X295" s="53"/>
    </row>
    <row r="296" spans="24:24">
      <c r="X296" s="53"/>
    </row>
    <row r="297" spans="24:24">
      <c r="X297" s="53"/>
    </row>
    <row r="298" spans="24:24">
      <c r="X298" s="53"/>
    </row>
    <row r="299" spans="24:24">
      <c r="X299" s="53"/>
    </row>
    <row r="300" spans="24:24">
      <c r="X300" s="53"/>
    </row>
    <row r="301" spans="24:24">
      <c r="X301" s="53"/>
    </row>
    <row r="302" spans="24:24">
      <c r="X302" s="53"/>
    </row>
    <row r="303" spans="24:24">
      <c r="X303" s="53"/>
    </row>
    <row r="304" spans="24:24">
      <c r="X304" s="53"/>
    </row>
    <row r="305" spans="24:24">
      <c r="X305" s="53"/>
    </row>
    <row r="306" spans="24:24">
      <c r="X306" s="53"/>
    </row>
    <row r="307" spans="24:24">
      <c r="X307" s="53"/>
    </row>
    <row r="308" spans="24:24">
      <c r="X308" s="53"/>
    </row>
    <row r="309" spans="24:24">
      <c r="X309" s="53"/>
    </row>
    <row r="310" spans="24:24">
      <c r="X310" s="53"/>
    </row>
    <row r="311" spans="24:24">
      <c r="X311" s="53"/>
    </row>
    <row r="312" spans="24:24">
      <c r="X312" s="53"/>
    </row>
    <row r="313" spans="24:24">
      <c r="X313" s="53"/>
    </row>
    <row r="314" spans="24:24">
      <c r="X314" s="53"/>
    </row>
    <row r="315" spans="24:24">
      <c r="X315" s="53"/>
    </row>
    <row r="316" spans="24:24">
      <c r="X316" s="53"/>
    </row>
    <row r="317" spans="24:24">
      <c r="X317" s="53"/>
    </row>
    <row r="318" spans="24:24">
      <c r="X318" s="53"/>
    </row>
    <row r="319" spans="24:24">
      <c r="X319" s="53"/>
    </row>
    <row r="320" spans="24:24">
      <c r="X320" s="53"/>
    </row>
    <row r="321" spans="24:24">
      <c r="X321" s="53"/>
    </row>
    <row r="322" spans="24:24">
      <c r="X322" s="53"/>
    </row>
    <row r="323" spans="24:24">
      <c r="X323" s="53"/>
    </row>
    <row r="324" spans="24:24">
      <c r="X324" s="53"/>
    </row>
    <row r="325" spans="24:24">
      <c r="X325" s="53"/>
    </row>
    <row r="326" spans="24:24">
      <c r="X326" s="53"/>
    </row>
    <row r="327" spans="24:24">
      <c r="X327" s="53"/>
    </row>
    <row r="328" spans="24:24">
      <c r="X328" s="53"/>
    </row>
    <row r="329" spans="24:24">
      <c r="X329" s="53"/>
    </row>
    <row r="330" spans="24:24">
      <c r="X330" s="53"/>
    </row>
    <row r="331" spans="24:24">
      <c r="X331" s="53"/>
    </row>
    <row r="332" spans="24:24">
      <c r="X332" s="53"/>
    </row>
    <row r="333" spans="24:24">
      <c r="X333" s="53"/>
    </row>
    <row r="334" spans="24:24">
      <c r="X334" s="53"/>
    </row>
    <row r="335" spans="24:24">
      <c r="X335" s="53"/>
    </row>
    <row r="336" spans="24:24">
      <c r="X336" s="53"/>
    </row>
    <row r="337" spans="24:24">
      <c r="X337" s="53"/>
    </row>
    <row r="338" spans="24:24">
      <c r="X338" s="53"/>
    </row>
    <row r="339" spans="24:24">
      <c r="X339" s="53"/>
    </row>
    <row r="340" spans="24:24">
      <c r="X340" s="53"/>
    </row>
    <row r="341" spans="24:24">
      <c r="X341" s="53"/>
    </row>
    <row r="342" spans="24:24">
      <c r="X342" s="53"/>
    </row>
    <row r="343" spans="24:24">
      <c r="X343" s="53"/>
    </row>
    <row r="344" spans="24:24">
      <c r="X344" s="53"/>
    </row>
    <row r="345" spans="24:24">
      <c r="X345" s="53"/>
    </row>
    <row r="346" spans="24:24">
      <c r="X346" s="53"/>
    </row>
    <row r="347" spans="24:24">
      <c r="X347" s="53"/>
    </row>
    <row r="348" spans="24:24">
      <c r="X348" s="53"/>
    </row>
    <row r="349" spans="24:24">
      <c r="X349" s="53"/>
    </row>
    <row r="350" spans="24:24">
      <c r="X350" s="53"/>
    </row>
    <row r="351" spans="24:24">
      <c r="X351" s="53"/>
    </row>
    <row r="352" spans="24:24">
      <c r="X352" s="53"/>
    </row>
    <row r="353" spans="24:24">
      <c r="X353" s="53"/>
    </row>
    <row r="354" spans="24:24">
      <c r="X354" s="53"/>
    </row>
    <row r="355" spans="24:24">
      <c r="X355" s="53"/>
    </row>
    <row r="356" spans="24:24">
      <c r="X356" s="53"/>
    </row>
    <row r="357" spans="24:24">
      <c r="X357" s="53"/>
    </row>
    <row r="358" spans="24:24">
      <c r="X358" s="53"/>
    </row>
    <row r="359" spans="24:24">
      <c r="X359" s="53"/>
    </row>
    <row r="360" spans="24:24">
      <c r="X360" s="53"/>
    </row>
    <row r="361" spans="24:24">
      <c r="X361" s="53"/>
    </row>
    <row r="362" spans="24:24">
      <c r="X362" s="53"/>
    </row>
    <row r="363" spans="24:24">
      <c r="X363" s="53"/>
    </row>
    <row r="364" spans="24:24">
      <c r="X364" s="53"/>
    </row>
    <row r="365" spans="24:24">
      <c r="X365" s="53"/>
    </row>
    <row r="366" spans="24:24">
      <c r="X366" s="53"/>
    </row>
    <row r="367" spans="24:24">
      <c r="X367" s="53"/>
    </row>
    <row r="368" spans="24:24">
      <c r="X368" s="53"/>
    </row>
    <row r="369" spans="24:24">
      <c r="X369" s="53"/>
    </row>
    <row r="370" spans="24:24">
      <c r="X370" s="53"/>
    </row>
    <row r="371" spans="24:24">
      <c r="X371" s="53"/>
    </row>
    <row r="372" spans="24:24">
      <c r="X372" s="53"/>
    </row>
    <row r="373" spans="24:24">
      <c r="X373" s="53"/>
    </row>
    <row r="374" spans="24:24">
      <c r="X374" s="53"/>
    </row>
    <row r="375" spans="24:24">
      <c r="X375" s="53"/>
    </row>
    <row r="376" spans="24:24">
      <c r="X376" s="53"/>
    </row>
    <row r="377" spans="24:24">
      <c r="X377" s="53"/>
    </row>
    <row r="378" spans="24:24">
      <c r="X378" s="53"/>
    </row>
    <row r="379" spans="24:24">
      <c r="X379" s="53"/>
    </row>
    <row r="380" spans="24:24">
      <c r="X380" s="53"/>
    </row>
    <row r="381" spans="24:24">
      <c r="X381" s="53"/>
    </row>
    <row r="382" spans="24:24">
      <c r="X382" s="53"/>
    </row>
    <row r="383" spans="24:24">
      <c r="X383" s="53"/>
    </row>
    <row r="384" spans="24:24">
      <c r="X384" s="53"/>
    </row>
    <row r="385" spans="24:24">
      <c r="X385" s="53"/>
    </row>
    <row r="386" spans="24:24">
      <c r="X386" s="53"/>
    </row>
    <row r="387" spans="24:24">
      <c r="X387" s="53"/>
    </row>
    <row r="388" spans="24:24">
      <c r="X388" s="53"/>
    </row>
    <row r="389" spans="24:24">
      <c r="X389" s="53"/>
    </row>
    <row r="390" spans="24:24">
      <c r="X390" s="53"/>
    </row>
    <row r="391" spans="24:24">
      <c r="X391" s="53"/>
    </row>
    <row r="392" spans="24:24">
      <c r="X392" s="53"/>
    </row>
    <row r="393" spans="24:24">
      <c r="X393" s="53"/>
    </row>
    <row r="394" spans="24:24">
      <c r="X394" s="53"/>
    </row>
    <row r="395" spans="24:24">
      <c r="X395" s="53"/>
    </row>
    <row r="396" spans="24:24">
      <c r="X396" s="53"/>
    </row>
    <row r="397" spans="24:24">
      <c r="X397" s="53"/>
    </row>
    <row r="398" spans="24:24">
      <c r="X398" s="53"/>
    </row>
    <row r="399" spans="24:24">
      <c r="X399" s="53"/>
    </row>
    <row r="400" spans="24:24">
      <c r="X400" s="53"/>
    </row>
    <row r="401" spans="24:24">
      <c r="X401" s="53"/>
    </row>
    <row r="402" spans="24:24">
      <c r="X402" s="53"/>
    </row>
    <row r="403" spans="24:24">
      <c r="X403" s="53"/>
    </row>
    <row r="404" spans="24:24">
      <c r="X404" s="53"/>
    </row>
    <row r="405" spans="24:24">
      <c r="X405" s="53"/>
    </row>
    <row r="406" spans="24:24">
      <c r="X406" s="53"/>
    </row>
    <row r="407" spans="24:24">
      <c r="X407" s="53"/>
    </row>
    <row r="408" spans="24:24">
      <c r="X408" s="53"/>
    </row>
    <row r="409" spans="24:24">
      <c r="X409" s="53"/>
    </row>
    <row r="410" spans="24:24">
      <c r="X410" s="53"/>
    </row>
    <row r="411" spans="24:24">
      <c r="X411" s="53"/>
    </row>
    <row r="412" spans="24:24">
      <c r="X412" s="53"/>
    </row>
    <row r="413" spans="24:24">
      <c r="X413" s="53"/>
    </row>
    <row r="414" spans="24:24">
      <c r="X414" s="53"/>
    </row>
    <row r="415" spans="24:24">
      <c r="X415" s="53"/>
    </row>
    <row r="416" spans="24:24">
      <c r="X416" s="53"/>
    </row>
    <row r="417" spans="24:24">
      <c r="X417" s="53"/>
    </row>
    <row r="418" spans="24:24">
      <c r="X418" s="53"/>
    </row>
    <row r="419" spans="24:24">
      <c r="X419" s="53"/>
    </row>
    <row r="420" spans="24:24">
      <c r="X420" s="53"/>
    </row>
    <row r="421" spans="24:24">
      <c r="X421" s="53"/>
    </row>
    <row r="422" spans="24:24">
      <c r="X422" s="53"/>
    </row>
    <row r="423" spans="24:24">
      <c r="X423" s="53"/>
    </row>
    <row r="424" spans="24:24">
      <c r="X424" s="53"/>
    </row>
    <row r="425" spans="24:24">
      <c r="X425" s="53"/>
    </row>
    <row r="426" spans="24:24">
      <c r="X426" s="53"/>
    </row>
    <row r="427" spans="24:24">
      <c r="X427" s="53"/>
    </row>
    <row r="428" spans="24:24">
      <c r="X428" s="53"/>
    </row>
    <row r="429" spans="24:24">
      <c r="X429" s="53"/>
    </row>
    <row r="430" spans="24:24">
      <c r="X430" s="53"/>
    </row>
    <row r="431" spans="24:24">
      <c r="X431" s="53"/>
    </row>
    <row r="432" spans="24:24">
      <c r="X432" s="53"/>
    </row>
    <row r="433" spans="24:24">
      <c r="X433" s="53"/>
    </row>
    <row r="434" spans="24:24">
      <c r="X434" s="53"/>
    </row>
    <row r="435" spans="24:24">
      <c r="X435" s="53"/>
    </row>
    <row r="436" spans="24:24">
      <c r="X436" s="53"/>
    </row>
    <row r="437" spans="24:24">
      <c r="X437" s="53"/>
    </row>
    <row r="438" spans="24:24">
      <c r="X438" s="53"/>
    </row>
    <row r="439" spans="24:24">
      <c r="X439" s="53"/>
    </row>
    <row r="440" spans="24:24">
      <c r="X440" s="53"/>
    </row>
    <row r="441" spans="24:24">
      <c r="X441" s="53"/>
    </row>
    <row r="442" spans="24:24">
      <c r="X442" s="53"/>
    </row>
    <row r="443" spans="24:24">
      <c r="X443" s="53"/>
    </row>
    <row r="444" spans="24:24">
      <c r="X444" s="53"/>
    </row>
    <row r="445" spans="24:24">
      <c r="X445" s="53"/>
    </row>
    <row r="446" spans="24:24">
      <c r="X446" s="53"/>
    </row>
    <row r="447" spans="24:24">
      <c r="X447" s="53"/>
    </row>
    <row r="448" spans="24:24">
      <c r="X448" s="53"/>
    </row>
    <row r="449" spans="24:24">
      <c r="X449" s="53"/>
    </row>
    <row r="450" spans="24:24">
      <c r="X450" s="53"/>
    </row>
    <row r="451" spans="24:24">
      <c r="X451" s="53"/>
    </row>
    <row r="452" spans="24:24">
      <c r="X452" s="53"/>
    </row>
    <row r="453" spans="24:24">
      <c r="X453" s="53"/>
    </row>
    <row r="454" spans="24:24">
      <c r="X454" s="53"/>
    </row>
    <row r="455" spans="24:24">
      <c r="X455" s="53"/>
    </row>
    <row r="456" spans="24:24">
      <c r="X456" s="53"/>
    </row>
    <row r="457" spans="24:24">
      <c r="X457" s="53"/>
    </row>
    <row r="458" spans="24:24">
      <c r="X458" s="53"/>
    </row>
    <row r="459" spans="24:24">
      <c r="X459" s="53"/>
    </row>
    <row r="460" spans="24:24">
      <c r="X460" s="53"/>
    </row>
    <row r="461" spans="24:24">
      <c r="X461" s="53"/>
    </row>
    <row r="462" spans="24:24">
      <c r="X462" s="53"/>
    </row>
    <row r="463" spans="24:24">
      <c r="X463" s="53"/>
    </row>
    <row r="464" spans="24:24">
      <c r="X464" s="53"/>
    </row>
    <row r="465" spans="24:24">
      <c r="X465" s="53"/>
    </row>
    <row r="466" spans="24:24">
      <c r="X466" s="53"/>
    </row>
    <row r="467" spans="24:24">
      <c r="X467" s="53"/>
    </row>
    <row r="468" spans="24:24">
      <c r="X468" s="53"/>
    </row>
    <row r="469" spans="24:24">
      <c r="X469" s="53"/>
    </row>
    <row r="470" spans="24:24">
      <c r="X470" s="53"/>
    </row>
    <row r="471" spans="24:24">
      <c r="X471" s="53"/>
    </row>
    <row r="472" spans="24:24">
      <c r="X472" s="53"/>
    </row>
    <row r="473" spans="24:24">
      <c r="X473" s="53"/>
    </row>
    <row r="474" spans="24:24">
      <c r="X474" s="53"/>
    </row>
    <row r="475" spans="24:24">
      <c r="X475" s="53"/>
    </row>
    <row r="476" spans="24:24">
      <c r="X476" s="53"/>
    </row>
    <row r="477" spans="24:24">
      <c r="X477" s="53"/>
    </row>
    <row r="478" spans="24:24">
      <c r="X478" s="53"/>
    </row>
    <row r="479" spans="24:24">
      <c r="X479" s="53"/>
    </row>
    <row r="480" spans="24:24">
      <c r="X480" s="53"/>
    </row>
    <row r="481" spans="24:24">
      <c r="X481" s="53"/>
    </row>
    <row r="482" spans="24:24">
      <c r="X482" s="53"/>
    </row>
    <row r="483" spans="24:24">
      <c r="X483" s="53"/>
    </row>
    <row r="484" spans="24:24">
      <c r="X484" s="53"/>
    </row>
    <row r="485" spans="24:24">
      <c r="X485" s="53"/>
    </row>
    <row r="486" spans="24:24">
      <c r="X486" s="53"/>
    </row>
    <row r="487" spans="24:24">
      <c r="X487" s="53"/>
    </row>
    <row r="488" spans="24:24">
      <c r="X488" s="53"/>
    </row>
    <row r="489" spans="24:24">
      <c r="X489" s="53"/>
    </row>
    <row r="490" spans="24:24">
      <c r="X490" s="53"/>
    </row>
    <row r="491" spans="24:24">
      <c r="X491" s="53"/>
    </row>
    <row r="492" spans="24:24">
      <c r="X492" s="53"/>
    </row>
    <row r="493" spans="24:24">
      <c r="X493" s="53"/>
    </row>
    <row r="494" spans="24:24">
      <c r="X494" s="53"/>
    </row>
    <row r="495" spans="24:24">
      <c r="X495" s="53"/>
    </row>
    <row r="496" spans="24:24">
      <c r="X496" s="53"/>
    </row>
    <row r="497" spans="24:24">
      <c r="X497" s="53"/>
    </row>
    <row r="498" spans="24:24">
      <c r="X498" s="53"/>
    </row>
    <row r="499" spans="24:24">
      <c r="X499" s="53"/>
    </row>
    <row r="500" spans="24:24">
      <c r="X500" s="53"/>
    </row>
    <row r="501" spans="24:24">
      <c r="X501" s="53"/>
    </row>
    <row r="502" spans="24:24">
      <c r="X502" s="53"/>
    </row>
    <row r="503" spans="24:24">
      <c r="X503" s="53"/>
    </row>
    <row r="504" spans="24:24">
      <c r="X504" s="53"/>
    </row>
    <row r="505" spans="24:24">
      <c r="X505" s="53"/>
    </row>
    <row r="506" spans="24:24">
      <c r="X506" s="53"/>
    </row>
    <row r="507" spans="24:24">
      <c r="X507" s="53"/>
    </row>
    <row r="508" spans="24:24">
      <c r="X508" s="53"/>
    </row>
    <row r="509" spans="24:24">
      <c r="X509" s="53"/>
    </row>
    <row r="510" spans="24:24">
      <c r="X510" s="53"/>
    </row>
    <row r="511" spans="24:24">
      <c r="X511" s="53"/>
    </row>
    <row r="512" spans="24:24">
      <c r="X512" s="53"/>
    </row>
    <row r="513" spans="24:24">
      <c r="X513" s="53"/>
    </row>
    <row r="514" spans="24:24">
      <c r="X514" s="53"/>
    </row>
    <row r="515" spans="24:24">
      <c r="X515" s="53"/>
    </row>
    <row r="516" spans="24:24">
      <c r="X516" s="53"/>
    </row>
    <row r="517" spans="24:24">
      <c r="X517" s="53"/>
    </row>
    <row r="518" spans="24:24">
      <c r="X518" s="53"/>
    </row>
    <row r="519" spans="24:24">
      <c r="X519" s="53"/>
    </row>
    <row r="520" spans="24:24">
      <c r="X520" s="53"/>
    </row>
    <row r="521" spans="24:24">
      <c r="X521" s="53"/>
    </row>
    <row r="522" spans="24:24">
      <c r="X522" s="53"/>
    </row>
    <row r="523" spans="24:24">
      <c r="X523" s="53"/>
    </row>
    <row r="524" spans="24:24">
      <c r="X524" s="53"/>
    </row>
    <row r="525" spans="24:24">
      <c r="X525" s="53"/>
    </row>
    <row r="526" spans="24:24">
      <c r="X526" s="53"/>
    </row>
    <row r="527" spans="24:24">
      <c r="X527" s="53"/>
    </row>
    <row r="528" spans="24:24">
      <c r="X528" s="53"/>
    </row>
    <row r="529" spans="24:24">
      <c r="X529" s="53"/>
    </row>
    <row r="530" spans="24:24">
      <c r="X530" s="53"/>
    </row>
    <row r="531" spans="24:24">
      <c r="X531" s="53"/>
    </row>
    <row r="532" spans="24:24">
      <c r="X532" s="53"/>
    </row>
    <row r="533" spans="24:24">
      <c r="X533" s="53"/>
    </row>
    <row r="534" spans="24:24">
      <c r="X534" s="53"/>
    </row>
    <row r="535" spans="24:24">
      <c r="X535" s="53"/>
    </row>
    <row r="536" spans="24:24">
      <c r="X536" s="53"/>
    </row>
    <row r="537" spans="24:24">
      <c r="X537" s="53"/>
    </row>
    <row r="538" spans="24:24">
      <c r="X538" s="53"/>
    </row>
    <row r="539" spans="24:24">
      <c r="X539" s="53"/>
    </row>
    <row r="540" spans="24:24">
      <c r="X540" s="53"/>
    </row>
    <row r="541" spans="24:24">
      <c r="X541" s="53"/>
    </row>
    <row r="542" spans="24:24">
      <c r="X542" s="53"/>
    </row>
    <row r="543" spans="24:24">
      <c r="X543" s="53"/>
    </row>
    <row r="544" spans="24:24">
      <c r="X544" s="53"/>
    </row>
    <row r="545" spans="24:24">
      <c r="X545" s="53"/>
    </row>
    <row r="546" spans="24:24">
      <c r="X546" s="53"/>
    </row>
    <row r="547" spans="24:24">
      <c r="X547" s="53"/>
    </row>
    <row r="548" spans="24:24">
      <c r="X548" s="53"/>
    </row>
    <row r="549" spans="24:24">
      <c r="X549" s="53"/>
    </row>
    <row r="550" spans="24:24">
      <c r="X550" s="53"/>
    </row>
    <row r="551" spans="24:24">
      <c r="X551" s="53"/>
    </row>
    <row r="552" spans="24:24">
      <c r="X552" s="53"/>
    </row>
    <row r="553" spans="24:24">
      <c r="X553" s="53"/>
    </row>
    <row r="554" spans="24:24">
      <c r="X554" s="53"/>
    </row>
    <row r="555" spans="24:24">
      <c r="X555" s="53"/>
    </row>
    <row r="556" spans="24:24">
      <c r="X556" s="53"/>
    </row>
    <row r="557" spans="24:24">
      <c r="X557" s="53"/>
    </row>
    <row r="558" spans="24:24">
      <c r="X558" s="53"/>
    </row>
    <row r="559" spans="24:24">
      <c r="X559" s="53"/>
    </row>
    <row r="560" spans="24:24">
      <c r="X560" s="53"/>
    </row>
    <row r="561" spans="24:24">
      <c r="X561" s="53"/>
    </row>
    <row r="562" spans="24:24">
      <c r="X562" s="53"/>
    </row>
    <row r="563" spans="24:24">
      <c r="X563" s="53"/>
    </row>
    <row r="564" spans="24:24">
      <c r="X564" s="53"/>
    </row>
    <row r="565" spans="24:24">
      <c r="X565" s="53"/>
    </row>
    <row r="566" spans="24:24">
      <c r="X566" s="53"/>
    </row>
    <row r="567" spans="24:24">
      <c r="X567" s="53"/>
    </row>
    <row r="568" spans="24:24">
      <c r="X568" s="53"/>
    </row>
    <row r="569" spans="24:24">
      <c r="X569" s="53"/>
    </row>
    <row r="570" spans="24:24">
      <c r="X570" s="53"/>
    </row>
    <row r="571" spans="24:24">
      <c r="X571" s="53"/>
    </row>
    <row r="572" spans="24:24">
      <c r="X572" s="53"/>
    </row>
    <row r="573" spans="24:24">
      <c r="X573" s="53"/>
    </row>
    <row r="574" spans="24:24">
      <c r="X574" s="53"/>
    </row>
    <row r="575" spans="24:24">
      <c r="X575" s="53"/>
    </row>
    <row r="576" spans="24:24">
      <c r="X576" s="53"/>
    </row>
    <row r="577" spans="24:24">
      <c r="X577" s="53"/>
    </row>
    <row r="578" spans="24:24">
      <c r="X578" s="53"/>
    </row>
    <row r="579" spans="24:24">
      <c r="X579" s="53"/>
    </row>
    <row r="580" spans="24:24">
      <c r="X580" s="53"/>
    </row>
    <row r="581" spans="24:24">
      <c r="X581" s="53"/>
    </row>
    <row r="582" spans="24:24">
      <c r="X582" s="53"/>
    </row>
    <row r="583" spans="24:24">
      <c r="X583" s="53"/>
    </row>
    <row r="584" spans="24:24">
      <c r="X584" s="53"/>
    </row>
    <row r="585" spans="24:24">
      <c r="X585" s="53"/>
    </row>
    <row r="586" spans="24:24">
      <c r="X586" s="53"/>
    </row>
    <row r="587" spans="24:24">
      <c r="X587" s="53"/>
    </row>
    <row r="588" spans="24:24">
      <c r="X588" s="53"/>
    </row>
    <row r="589" spans="24:24">
      <c r="X589" s="53"/>
    </row>
    <row r="590" spans="24:24">
      <c r="X590" s="53"/>
    </row>
    <row r="591" spans="24:24">
      <c r="X591" s="53"/>
    </row>
    <row r="592" spans="24:24">
      <c r="X592" s="53"/>
    </row>
    <row r="593" spans="24:24">
      <c r="X593" s="53"/>
    </row>
    <row r="594" spans="24:24">
      <c r="X594" s="53"/>
    </row>
    <row r="595" spans="24:24">
      <c r="X595" s="53"/>
    </row>
    <row r="596" spans="24:24">
      <c r="X596" s="53"/>
    </row>
    <row r="597" spans="24:24">
      <c r="X597" s="53"/>
    </row>
    <row r="598" spans="24:24">
      <c r="X598" s="53"/>
    </row>
    <row r="599" spans="24:24">
      <c r="X599" s="53"/>
    </row>
    <row r="600" spans="24:24">
      <c r="X600" s="53"/>
    </row>
    <row r="601" spans="24:24">
      <c r="X601" s="53"/>
    </row>
    <row r="602" spans="24:24">
      <c r="X602" s="53"/>
    </row>
    <row r="603" spans="24:24">
      <c r="X603" s="53"/>
    </row>
    <row r="604" spans="24:24">
      <c r="X604" s="53"/>
    </row>
    <row r="605" spans="24:24">
      <c r="X605" s="53"/>
    </row>
    <row r="606" spans="24:24">
      <c r="X606" s="53"/>
    </row>
    <row r="607" spans="24:24">
      <c r="X607" s="53"/>
    </row>
    <row r="608" spans="24:24">
      <c r="X608" s="53"/>
    </row>
    <row r="609" spans="24:24">
      <c r="X609" s="53"/>
    </row>
    <row r="610" spans="24:24">
      <c r="X610" s="53"/>
    </row>
    <row r="611" spans="24:24">
      <c r="X611" s="53"/>
    </row>
    <row r="612" spans="24:24">
      <c r="X612" s="53"/>
    </row>
    <row r="613" spans="24:24">
      <c r="X613" s="53"/>
    </row>
    <row r="614" spans="24:24">
      <c r="X614" s="53"/>
    </row>
    <row r="615" spans="24:24">
      <c r="X615" s="53"/>
    </row>
    <row r="616" spans="24:24">
      <c r="X616" s="53"/>
    </row>
    <row r="617" spans="24:24">
      <c r="X617" s="53"/>
    </row>
    <row r="618" spans="24:24">
      <c r="X618" s="53"/>
    </row>
    <row r="619" spans="24:24">
      <c r="X619" s="53"/>
    </row>
    <row r="620" spans="24:24">
      <c r="X620" s="53"/>
    </row>
    <row r="621" spans="24:24">
      <c r="X621" s="53"/>
    </row>
    <row r="622" spans="24:24">
      <c r="X622" s="53"/>
    </row>
    <row r="623" spans="24:24">
      <c r="X623" s="53"/>
    </row>
    <row r="624" spans="24:24">
      <c r="X624" s="53"/>
    </row>
    <row r="625" spans="24:24">
      <c r="X625" s="53"/>
    </row>
    <row r="626" spans="24:24">
      <c r="X626" s="53"/>
    </row>
    <row r="627" spans="24:24">
      <c r="X627" s="53"/>
    </row>
    <row r="628" spans="24:24">
      <c r="X628" s="53"/>
    </row>
    <row r="629" spans="24:24">
      <c r="X629" s="53"/>
    </row>
    <row r="630" spans="24:24">
      <c r="X630" s="53"/>
    </row>
    <row r="631" spans="24:24">
      <c r="X631" s="53"/>
    </row>
    <row r="632" spans="24:24">
      <c r="X632" s="53"/>
    </row>
    <row r="633" spans="24:24">
      <c r="X633" s="53"/>
    </row>
    <row r="634" spans="24:24">
      <c r="X634" s="53"/>
    </row>
    <row r="635" spans="24:24">
      <c r="X635" s="53"/>
    </row>
    <row r="636" spans="24:24">
      <c r="X636" s="53"/>
    </row>
    <row r="637" spans="24:24">
      <c r="X637" s="53"/>
    </row>
    <row r="638" spans="24:24">
      <c r="X638" s="53"/>
    </row>
    <row r="639" spans="24:24">
      <c r="X639" s="53"/>
    </row>
    <row r="640" spans="24:24">
      <c r="X640" s="53"/>
    </row>
    <row r="641" spans="24:24">
      <c r="X641" s="53"/>
    </row>
    <row r="642" spans="24:24">
      <c r="X642" s="53"/>
    </row>
    <row r="643" spans="24:24">
      <c r="X643" s="53"/>
    </row>
    <row r="644" spans="24:24">
      <c r="X644" s="53"/>
    </row>
    <row r="645" spans="24:24">
      <c r="X645" s="53"/>
    </row>
    <row r="646" spans="24:24">
      <c r="X646" s="53"/>
    </row>
    <row r="647" spans="24:24">
      <c r="X647" s="53"/>
    </row>
    <row r="648" spans="24:24">
      <c r="X648" s="53"/>
    </row>
    <row r="649" spans="24:24">
      <c r="X649" s="53"/>
    </row>
    <row r="650" spans="24:24">
      <c r="X650" s="53"/>
    </row>
    <row r="651" spans="24:24">
      <c r="X651" s="53"/>
    </row>
    <row r="652" spans="24:24">
      <c r="X652" s="53"/>
    </row>
    <row r="653" spans="24:24">
      <c r="X653" s="53"/>
    </row>
    <row r="654" spans="24:24">
      <c r="X654" s="53"/>
    </row>
    <row r="655" spans="24:24">
      <c r="X655" s="53"/>
    </row>
    <row r="656" spans="24:24">
      <c r="X656" s="53"/>
    </row>
    <row r="657" spans="24:24">
      <c r="X657" s="53"/>
    </row>
    <row r="658" spans="24:24">
      <c r="X658" s="53"/>
    </row>
    <row r="659" spans="24:24">
      <c r="X659" s="53"/>
    </row>
    <row r="660" spans="24:24">
      <c r="X660" s="53"/>
    </row>
    <row r="661" spans="24:24">
      <c r="X661" s="53"/>
    </row>
    <row r="662" spans="24:24">
      <c r="X662" s="53"/>
    </row>
    <row r="663" spans="24:24">
      <c r="X663" s="53"/>
    </row>
    <row r="664" spans="24:24">
      <c r="X664" s="53"/>
    </row>
    <row r="665" spans="24:24">
      <c r="X665" s="53"/>
    </row>
    <row r="666" spans="24:24">
      <c r="X666" s="53"/>
    </row>
    <row r="667" spans="24:24">
      <c r="X667" s="53"/>
    </row>
    <row r="668" spans="24:24">
      <c r="X668" s="53"/>
    </row>
    <row r="669" spans="24:24">
      <c r="X669" s="53"/>
    </row>
    <row r="670" spans="24:24">
      <c r="X670" s="53"/>
    </row>
    <row r="671" spans="24:24">
      <c r="X671" s="53"/>
    </row>
    <row r="672" spans="24:24">
      <c r="X672" s="53"/>
    </row>
    <row r="673" spans="24:24">
      <c r="X673" s="53"/>
    </row>
    <row r="674" spans="24:24">
      <c r="X674" s="53"/>
    </row>
    <row r="675" spans="24:24">
      <c r="X675" s="53"/>
    </row>
    <row r="676" spans="24:24">
      <c r="X676" s="53"/>
    </row>
    <row r="677" spans="24:24">
      <c r="X677" s="53"/>
    </row>
    <row r="678" spans="24:24">
      <c r="X678" s="53"/>
    </row>
    <row r="679" spans="24:24">
      <c r="X679" s="53"/>
    </row>
    <row r="680" spans="24:24">
      <c r="X680" s="53"/>
    </row>
    <row r="681" spans="24:24">
      <c r="X681" s="53"/>
    </row>
    <row r="682" spans="24:24">
      <c r="X682" s="53"/>
    </row>
    <row r="683" spans="24:24">
      <c r="X683" s="53"/>
    </row>
    <row r="684" spans="24:24">
      <c r="X684" s="53"/>
    </row>
    <row r="685" spans="24:24">
      <c r="X685" s="53"/>
    </row>
    <row r="686" spans="24:24">
      <c r="X686" s="53"/>
    </row>
    <row r="687" spans="24:24">
      <c r="X687" s="53"/>
    </row>
    <row r="688" spans="24:24">
      <c r="X688" s="53"/>
    </row>
    <row r="689" spans="24:24">
      <c r="X689" s="53"/>
    </row>
    <row r="690" spans="24:24">
      <c r="X690" s="53"/>
    </row>
    <row r="691" spans="24:24">
      <c r="X691" s="53"/>
    </row>
    <row r="692" spans="24:24">
      <c r="X692" s="53"/>
    </row>
    <row r="693" spans="24:24">
      <c r="X693" s="53"/>
    </row>
    <row r="694" spans="24:24">
      <c r="X694" s="53"/>
    </row>
    <row r="695" spans="24:24">
      <c r="X695" s="53"/>
    </row>
    <row r="696" spans="24:24">
      <c r="X696" s="53"/>
    </row>
    <row r="697" spans="24:24">
      <c r="X697" s="53"/>
    </row>
    <row r="698" spans="24:24">
      <c r="X698" s="53"/>
    </row>
    <row r="699" spans="24:24">
      <c r="X699" s="53"/>
    </row>
    <row r="700" spans="24:24">
      <c r="X700" s="53"/>
    </row>
    <row r="701" spans="24:24">
      <c r="X701" s="53"/>
    </row>
    <row r="702" spans="24:24">
      <c r="X702" s="53"/>
    </row>
    <row r="703" spans="24:24">
      <c r="X703" s="53"/>
    </row>
    <row r="704" spans="24:24">
      <c r="X704" s="53"/>
    </row>
    <row r="705" spans="24:24">
      <c r="X705" s="53"/>
    </row>
    <row r="706" spans="24:24">
      <c r="X706" s="53"/>
    </row>
    <row r="707" spans="24:24">
      <c r="X707" s="53"/>
    </row>
    <row r="708" spans="24:24">
      <c r="X708" s="53"/>
    </row>
    <row r="709" spans="24:24">
      <c r="X709" s="53"/>
    </row>
    <row r="710" spans="24:24">
      <c r="X710" s="53"/>
    </row>
    <row r="711" spans="24:24">
      <c r="X711" s="53"/>
    </row>
    <row r="712" spans="24:24">
      <c r="X712" s="53"/>
    </row>
    <row r="713" spans="24:24">
      <c r="X713" s="53"/>
    </row>
    <row r="714" spans="24:24">
      <c r="X714" s="53"/>
    </row>
    <row r="715" spans="24:24">
      <c r="X715" s="53"/>
    </row>
    <row r="716" spans="24:24">
      <c r="X716" s="53"/>
    </row>
    <row r="717" spans="24:24">
      <c r="X717" s="53"/>
    </row>
    <row r="718" spans="24:24">
      <c r="X718" s="53"/>
    </row>
    <row r="719" spans="24:24">
      <c r="X719" s="53"/>
    </row>
    <row r="720" spans="24:24">
      <c r="X720" s="53"/>
    </row>
    <row r="721" spans="24:24">
      <c r="X721" s="53"/>
    </row>
    <row r="722" spans="24:24">
      <c r="X722" s="53"/>
    </row>
    <row r="723" spans="24:24">
      <c r="X723" s="53"/>
    </row>
    <row r="724" spans="24:24">
      <c r="X724" s="53"/>
    </row>
    <row r="725" spans="24:24">
      <c r="X725" s="53"/>
    </row>
    <row r="726" spans="24:24">
      <c r="X726" s="53"/>
    </row>
    <row r="727" spans="24:24">
      <c r="X727" s="53"/>
    </row>
    <row r="728" spans="24:24">
      <c r="X728" s="53"/>
    </row>
    <row r="729" spans="24:24">
      <c r="X729" s="53"/>
    </row>
    <row r="730" spans="24:24">
      <c r="X730" s="53"/>
    </row>
    <row r="731" spans="24:24">
      <c r="X731" s="53"/>
    </row>
    <row r="732" spans="24:24">
      <c r="X732" s="53"/>
    </row>
    <row r="733" spans="24:24">
      <c r="X733" s="53"/>
    </row>
    <row r="734" spans="24:24">
      <c r="X734" s="53"/>
    </row>
    <row r="735" spans="24:24">
      <c r="X735" s="53"/>
    </row>
    <row r="736" spans="24:24">
      <c r="X736" s="53"/>
    </row>
    <row r="737" spans="24:24">
      <c r="X737" s="53"/>
    </row>
    <row r="738" spans="24:24">
      <c r="X738" s="53"/>
    </row>
    <row r="739" spans="24:24">
      <c r="X739" s="53"/>
    </row>
    <row r="740" spans="24:24">
      <c r="X740" s="53"/>
    </row>
    <row r="741" spans="24:24">
      <c r="X741" s="53"/>
    </row>
    <row r="742" spans="24:24">
      <c r="X742" s="53"/>
    </row>
    <row r="743" spans="24:24">
      <c r="X743" s="53"/>
    </row>
    <row r="744" spans="24:24">
      <c r="X744" s="53"/>
    </row>
    <row r="745" spans="24:24">
      <c r="X745" s="53"/>
    </row>
    <row r="746" spans="24:24">
      <c r="X746" s="53"/>
    </row>
    <row r="747" spans="24:24">
      <c r="X747" s="53"/>
    </row>
    <row r="748" spans="24:24">
      <c r="X748" s="53"/>
    </row>
    <row r="749" spans="24:24">
      <c r="X749" s="53"/>
    </row>
    <row r="750" spans="24:24">
      <c r="X750" s="53"/>
    </row>
    <row r="751" spans="24:24">
      <c r="X751" s="53"/>
    </row>
    <row r="752" spans="24:24">
      <c r="X752" s="53"/>
    </row>
    <row r="753" spans="24:24">
      <c r="X753" s="53"/>
    </row>
    <row r="754" spans="24:24">
      <c r="X754" s="53"/>
    </row>
    <row r="755" spans="24:24">
      <c r="X755" s="53"/>
    </row>
    <row r="756" spans="24:24">
      <c r="X756" s="53"/>
    </row>
    <row r="757" spans="24:24">
      <c r="X757" s="53"/>
    </row>
    <row r="758" spans="24:24">
      <c r="X758" s="53"/>
    </row>
    <row r="759" spans="24:24">
      <c r="X759" s="53"/>
    </row>
    <row r="760" spans="24:24">
      <c r="X760" s="53"/>
    </row>
    <row r="761" spans="24:24">
      <c r="X761" s="53"/>
    </row>
    <row r="762" spans="24:24">
      <c r="X762" s="53"/>
    </row>
    <row r="763" spans="24:24">
      <c r="X763" s="53"/>
    </row>
    <row r="764" spans="24:24">
      <c r="X764" s="53"/>
    </row>
    <row r="765" spans="24:24">
      <c r="X765" s="53"/>
    </row>
    <row r="766" spans="24:24">
      <c r="X766" s="53"/>
    </row>
    <row r="767" spans="24:24">
      <c r="X767" s="53"/>
    </row>
    <row r="768" spans="24:24">
      <c r="X768" s="53"/>
    </row>
    <row r="769" spans="24:24">
      <c r="X769" s="53"/>
    </row>
    <row r="770" spans="24:24">
      <c r="X770" s="53"/>
    </row>
    <row r="771" spans="24:24">
      <c r="X771" s="53"/>
    </row>
    <row r="772" spans="24:24">
      <c r="X772" s="53"/>
    </row>
    <row r="773" spans="24:24">
      <c r="X773" s="53"/>
    </row>
    <row r="774" spans="24:24">
      <c r="X774" s="53"/>
    </row>
    <row r="775" spans="24:24">
      <c r="X775" s="53"/>
    </row>
    <row r="776" spans="24:24">
      <c r="X776" s="53"/>
    </row>
    <row r="777" spans="24:24">
      <c r="X777" s="53"/>
    </row>
    <row r="778" spans="24:24">
      <c r="X778" s="53"/>
    </row>
    <row r="779" spans="24:24">
      <c r="X779" s="53"/>
    </row>
    <row r="780" spans="24:24">
      <c r="X780" s="53"/>
    </row>
    <row r="781" spans="24:24">
      <c r="X781" s="53"/>
    </row>
    <row r="782" spans="24:24">
      <c r="X782" s="53"/>
    </row>
    <row r="783" spans="24:24">
      <c r="X783" s="53"/>
    </row>
    <row r="784" spans="24:24">
      <c r="X784" s="53"/>
    </row>
    <row r="785" spans="24:24">
      <c r="X785" s="53"/>
    </row>
    <row r="786" spans="24:24">
      <c r="X786" s="53"/>
    </row>
    <row r="787" spans="24:24">
      <c r="X787" s="53"/>
    </row>
    <row r="788" spans="24:24">
      <c r="X788" s="53"/>
    </row>
    <row r="789" spans="24:24">
      <c r="X789" s="53"/>
    </row>
    <row r="790" spans="24:24">
      <c r="X790" s="53"/>
    </row>
    <row r="791" spans="24:24">
      <c r="X791" s="53"/>
    </row>
    <row r="792" spans="24:24">
      <c r="X792" s="53"/>
    </row>
    <row r="793" spans="24:24">
      <c r="X793" s="53"/>
    </row>
    <row r="794" spans="24:24">
      <c r="X794" s="53"/>
    </row>
    <row r="795" spans="24:24">
      <c r="X795" s="53"/>
    </row>
    <row r="796" spans="24:24">
      <c r="X796" s="53"/>
    </row>
    <row r="797" spans="24:24">
      <c r="X797" s="53"/>
    </row>
    <row r="798" spans="24:24">
      <c r="X798" s="53"/>
    </row>
    <row r="799" spans="24:24">
      <c r="X799" s="53"/>
    </row>
    <row r="800" spans="24:24">
      <c r="X800" s="53"/>
    </row>
    <row r="801" spans="24:24">
      <c r="X801" s="53"/>
    </row>
    <row r="802" spans="24:24">
      <c r="X802" s="53"/>
    </row>
    <row r="803" spans="24:24">
      <c r="X803" s="53"/>
    </row>
    <row r="804" spans="24:24">
      <c r="X804" s="53"/>
    </row>
    <row r="805" spans="24:24">
      <c r="X805" s="53"/>
    </row>
    <row r="806" spans="24:24">
      <c r="X806" s="53"/>
    </row>
    <row r="807" spans="24:24">
      <c r="X807" s="53"/>
    </row>
    <row r="808" spans="24:24">
      <c r="X808" s="53"/>
    </row>
    <row r="809" spans="24:24">
      <c r="X809" s="53"/>
    </row>
    <row r="810" spans="24:24">
      <c r="X810" s="53"/>
    </row>
    <row r="811" spans="24:24">
      <c r="X811" s="53"/>
    </row>
    <row r="812" spans="24:24">
      <c r="X812" s="53"/>
    </row>
    <row r="813" spans="24:24">
      <c r="X813" s="53"/>
    </row>
    <row r="814" spans="24:24">
      <c r="X814" s="53"/>
    </row>
    <row r="815" spans="24:24">
      <c r="X815" s="53"/>
    </row>
    <row r="816" spans="24:24">
      <c r="X816" s="53"/>
    </row>
    <row r="817" spans="24:24">
      <c r="X817" s="53"/>
    </row>
    <row r="818" spans="24:24">
      <c r="X818" s="53"/>
    </row>
    <row r="819" spans="24:24">
      <c r="X819" s="53"/>
    </row>
    <row r="820" spans="24:24">
      <c r="X820" s="53"/>
    </row>
    <row r="821" spans="24:24">
      <c r="X821" s="53"/>
    </row>
    <row r="822" spans="24:24">
      <c r="X822" s="53"/>
    </row>
    <row r="823" spans="24:24">
      <c r="X823" s="53"/>
    </row>
    <row r="824" spans="24:24">
      <c r="X824" s="53"/>
    </row>
    <row r="825" spans="24:24">
      <c r="X825" s="53"/>
    </row>
    <row r="826" spans="24:24">
      <c r="X826" s="53"/>
    </row>
    <row r="827" spans="24:24">
      <c r="X827" s="53"/>
    </row>
    <row r="828" spans="24:24">
      <c r="X828" s="53"/>
    </row>
    <row r="829" spans="24:24">
      <c r="X829" s="53"/>
    </row>
    <row r="830" spans="24:24">
      <c r="X830" s="53"/>
    </row>
    <row r="831" spans="24:24">
      <c r="X831" s="53"/>
    </row>
    <row r="832" spans="24:24">
      <c r="X832" s="53"/>
    </row>
    <row r="833" spans="24:24">
      <c r="X833" s="53"/>
    </row>
    <row r="834" spans="24:24">
      <c r="X834" s="53"/>
    </row>
    <row r="835" spans="24:24">
      <c r="X835" s="53"/>
    </row>
    <row r="836" spans="24:24">
      <c r="X836" s="53"/>
    </row>
    <row r="837" spans="24:24">
      <c r="X837" s="53"/>
    </row>
    <row r="838" spans="24:24">
      <c r="X838" s="53"/>
    </row>
    <row r="839" spans="24:24">
      <c r="X839" s="53"/>
    </row>
    <row r="840" spans="24:24">
      <c r="X840" s="53"/>
    </row>
    <row r="841" spans="24:24">
      <c r="X841" s="53"/>
    </row>
    <row r="842" spans="24:24">
      <c r="X842" s="53"/>
    </row>
    <row r="843" spans="24:24">
      <c r="X843" s="53"/>
    </row>
    <row r="844" spans="24:24">
      <c r="X844" s="53"/>
    </row>
    <row r="845" spans="24:24">
      <c r="X845" s="53"/>
    </row>
    <row r="846" spans="24:24">
      <c r="X846" s="53"/>
    </row>
    <row r="847" spans="24:24">
      <c r="X847" s="53"/>
    </row>
    <row r="848" spans="24:24">
      <c r="X848" s="53"/>
    </row>
    <row r="849" spans="24:24">
      <c r="X849" s="53"/>
    </row>
    <row r="850" spans="24:24">
      <c r="X850" s="53"/>
    </row>
    <row r="851" spans="24:24">
      <c r="X851" s="53"/>
    </row>
    <row r="852" spans="24:24">
      <c r="X852" s="53"/>
    </row>
    <row r="853" spans="24:24">
      <c r="X853" s="53"/>
    </row>
    <row r="854" spans="24:24">
      <c r="X854" s="53"/>
    </row>
    <row r="855" spans="24:24">
      <c r="X855" s="53"/>
    </row>
    <row r="856" spans="24:24">
      <c r="X856" s="53"/>
    </row>
    <row r="857" spans="24:24">
      <c r="X857" s="53"/>
    </row>
    <row r="858" spans="24:24">
      <c r="X858" s="53"/>
    </row>
    <row r="859" spans="24:24">
      <c r="X859" s="53"/>
    </row>
    <row r="860" spans="24:24">
      <c r="X860" s="53"/>
    </row>
    <row r="861" spans="24:24">
      <c r="X861" s="53"/>
    </row>
    <row r="862" spans="24:24">
      <c r="X862" s="53"/>
    </row>
    <row r="863" spans="24:24">
      <c r="X863" s="53"/>
    </row>
    <row r="864" spans="24:24">
      <c r="X864" s="53"/>
    </row>
    <row r="865" spans="24:24">
      <c r="X865" s="53"/>
    </row>
    <row r="866" spans="24:24">
      <c r="X866" s="53"/>
    </row>
    <row r="867" spans="24:24">
      <c r="X867" s="53"/>
    </row>
    <row r="868" spans="24:24">
      <c r="X868" s="53"/>
    </row>
    <row r="869" spans="24:24">
      <c r="X869" s="53"/>
    </row>
    <row r="870" spans="24:24">
      <c r="X870" s="53"/>
    </row>
    <row r="871" spans="24:24">
      <c r="X871" s="53"/>
    </row>
    <row r="872" spans="24:24">
      <c r="X872" s="53"/>
    </row>
    <row r="873" spans="24:24">
      <c r="X873" s="53"/>
    </row>
    <row r="874" spans="24:24">
      <c r="X874" s="53"/>
    </row>
    <row r="875" spans="24:24">
      <c r="X875" s="53"/>
    </row>
    <row r="876" spans="24:24">
      <c r="X876" s="53"/>
    </row>
    <row r="877" spans="24:24">
      <c r="X877" s="53"/>
    </row>
    <row r="878" spans="24:24">
      <c r="X878" s="53"/>
    </row>
    <row r="879" spans="24:24">
      <c r="X879" s="53"/>
    </row>
    <row r="880" spans="24:24">
      <c r="X880" s="53"/>
    </row>
    <row r="881" spans="24:24">
      <c r="X881" s="53"/>
    </row>
    <row r="882" spans="24:24">
      <c r="X882" s="53"/>
    </row>
    <row r="883" spans="24:24">
      <c r="X883" s="53"/>
    </row>
    <row r="884" spans="24:24">
      <c r="X884" s="53"/>
    </row>
    <row r="885" spans="24:24">
      <c r="X885" s="53"/>
    </row>
    <row r="886" spans="24:24">
      <c r="X886" s="53"/>
    </row>
    <row r="887" spans="24:24">
      <c r="X887" s="53"/>
    </row>
    <row r="888" spans="24:24">
      <c r="X888" s="53"/>
    </row>
    <row r="889" spans="24:24">
      <c r="X889" s="53"/>
    </row>
    <row r="890" spans="24:24">
      <c r="X890" s="53"/>
    </row>
    <row r="891" spans="24:24">
      <c r="X891" s="53"/>
    </row>
    <row r="892" spans="24:24">
      <c r="X892" s="53"/>
    </row>
    <row r="893" spans="24:24">
      <c r="X893" s="53"/>
    </row>
    <row r="894" spans="24:24">
      <c r="X894" s="53"/>
    </row>
    <row r="895" spans="24:24">
      <c r="X895" s="53"/>
    </row>
    <row r="896" spans="24:24">
      <c r="X896" s="53"/>
    </row>
    <row r="897" spans="24:24">
      <c r="X897" s="53"/>
    </row>
    <row r="898" spans="24:24">
      <c r="X898" s="53"/>
    </row>
    <row r="899" spans="24:24">
      <c r="X899" s="53"/>
    </row>
    <row r="900" spans="24:24">
      <c r="X900" s="53"/>
    </row>
    <row r="901" spans="24:24">
      <c r="X901" s="53"/>
    </row>
    <row r="902" spans="24:24">
      <c r="X902" s="53"/>
    </row>
    <row r="903" spans="24:24">
      <c r="X903" s="53"/>
    </row>
    <row r="904" spans="24:24">
      <c r="X904" s="53"/>
    </row>
    <row r="905" spans="24:24">
      <c r="X905" s="53"/>
    </row>
    <row r="906" spans="24:24">
      <c r="X906" s="53"/>
    </row>
    <row r="907" spans="24:24">
      <c r="X907" s="53"/>
    </row>
    <row r="908" spans="24:24">
      <c r="X908" s="53"/>
    </row>
    <row r="909" spans="24:24">
      <c r="X909" s="53"/>
    </row>
    <row r="910" spans="24:24">
      <c r="X910" s="53"/>
    </row>
    <row r="911" spans="24:24">
      <c r="X911" s="53"/>
    </row>
    <row r="912" spans="24:24">
      <c r="X912" s="53"/>
    </row>
    <row r="913" spans="24:24">
      <c r="X913" s="53"/>
    </row>
    <row r="914" spans="24:24">
      <c r="X914" s="53"/>
    </row>
    <row r="915" spans="24:24">
      <c r="X915" s="53"/>
    </row>
    <row r="916" spans="24:24">
      <c r="X916" s="53"/>
    </row>
    <row r="917" spans="24:24">
      <c r="X917" s="53"/>
    </row>
    <row r="918" spans="24:24">
      <c r="X918" s="53"/>
    </row>
    <row r="919" spans="24:24">
      <c r="X919" s="53"/>
    </row>
    <row r="920" spans="24:24">
      <c r="X920" s="53"/>
    </row>
    <row r="921" spans="24:24">
      <c r="X921" s="53"/>
    </row>
    <row r="922" spans="24:24">
      <c r="X922" s="53"/>
    </row>
    <row r="923" spans="24:24">
      <c r="X923" s="53"/>
    </row>
    <row r="924" spans="24:24">
      <c r="X924" s="53"/>
    </row>
    <row r="925" spans="24:24">
      <c r="X925" s="53"/>
    </row>
    <row r="926" spans="24:24">
      <c r="X926" s="53"/>
    </row>
    <row r="927" spans="24:24">
      <c r="X927" s="53"/>
    </row>
    <row r="928" spans="24:24">
      <c r="X928" s="53"/>
    </row>
    <row r="929" spans="24:24">
      <c r="X929" s="53"/>
    </row>
    <row r="930" spans="24:24">
      <c r="X930" s="53"/>
    </row>
    <row r="931" spans="24:24">
      <c r="X931" s="53"/>
    </row>
    <row r="932" spans="24:24">
      <c r="X932" s="53"/>
    </row>
    <row r="933" spans="24:24">
      <c r="X933" s="53"/>
    </row>
    <row r="934" spans="24:24">
      <c r="X934" s="53"/>
    </row>
    <row r="935" spans="24:24">
      <c r="X935" s="53"/>
    </row>
    <row r="936" spans="24:24">
      <c r="X936" s="53"/>
    </row>
    <row r="937" spans="24:24">
      <c r="X937" s="53"/>
    </row>
    <row r="938" spans="24:24">
      <c r="X938" s="53"/>
    </row>
    <row r="939" spans="24:24">
      <c r="X939" s="53"/>
    </row>
    <row r="940" spans="24:24">
      <c r="X940" s="53"/>
    </row>
    <row r="941" spans="24:24">
      <c r="X941" s="53"/>
    </row>
    <row r="942" spans="24:24">
      <c r="X942" s="53"/>
    </row>
    <row r="943" spans="24:24">
      <c r="X943" s="53"/>
    </row>
    <row r="944" spans="24:24">
      <c r="X944" s="53"/>
    </row>
    <row r="945" spans="24:24">
      <c r="X945" s="53"/>
    </row>
    <row r="946" spans="24:24">
      <c r="X946" s="53"/>
    </row>
    <row r="947" spans="24:24">
      <c r="X947" s="53"/>
    </row>
    <row r="948" spans="24:24">
      <c r="X948" s="53"/>
    </row>
    <row r="949" spans="24:24">
      <c r="X949" s="53"/>
    </row>
    <row r="950" spans="24:24">
      <c r="X950" s="53"/>
    </row>
    <row r="951" spans="24:24">
      <c r="X951" s="53"/>
    </row>
    <row r="952" spans="24:24">
      <c r="X952" s="53"/>
    </row>
    <row r="953" spans="24:24">
      <c r="X953" s="53"/>
    </row>
    <row r="954" spans="24:24">
      <c r="X954" s="53"/>
    </row>
    <row r="955" spans="24:24">
      <c r="X955" s="53"/>
    </row>
    <row r="956" spans="24:24">
      <c r="X956" s="53"/>
    </row>
    <row r="957" spans="24:24">
      <c r="X957" s="53"/>
    </row>
    <row r="958" spans="24:24">
      <c r="X958" s="53"/>
    </row>
    <row r="959" spans="24:24">
      <c r="X959" s="53"/>
    </row>
    <row r="960" spans="24:24">
      <c r="X960" s="53"/>
    </row>
    <row r="961" spans="24:24">
      <c r="X961" s="53"/>
    </row>
    <row r="962" spans="24:24">
      <c r="X962" s="53"/>
    </row>
    <row r="963" spans="24:24">
      <c r="X963" s="53"/>
    </row>
    <row r="964" spans="24:24">
      <c r="X964" s="53"/>
    </row>
    <row r="965" spans="24:24">
      <c r="X965" s="53"/>
    </row>
    <row r="966" spans="24:24">
      <c r="X966" s="53"/>
    </row>
    <row r="967" spans="24:24">
      <c r="X967" s="53"/>
    </row>
    <row r="968" spans="24:24">
      <c r="X968" s="53"/>
    </row>
    <row r="969" spans="24:24">
      <c r="X969" s="53"/>
    </row>
    <row r="970" spans="24:24">
      <c r="X970" s="53"/>
    </row>
    <row r="971" spans="24:24">
      <c r="X971" s="53"/>
    </row>
    <row r="972" spans="24:24">
      <c r="X972" s="53"/>
    </row>
    <row r="973" spans="24:24">
      <c r="X973" s="53"/>
    </row>
    <row r="974" spans="24:24">
      <c r="X974" s="53"/>
    </row>
    <row r="975" spans="24:24">
      <c r="X975" s="53"/>
    </row>
    <row r="976" spans="24:24">
      <c r="X976" s="53"/>
    </row>
    <row r="977" spans="24:24">
      <c r="X977" s="53"/>
    </row>
    <row r="978" spans="24:24">
      <c r="X978" s="53"/>
    </row>
    <row r="979" spans="24:24">
      <c r="X979" s="53"/>
    </row>
    <row r="980" spans="24:24">
      <c r="X980" s="53"/>
    </row>
    <row r="981" spans="24:24">
      <c r="X981" s="53"/>
    </row>
    <row r="982" spans="24:24">
      <c r="X982" s="53"/>
    </row>
    <row r="983" spans="24:24">
      <c r="X983" s="53"/>
    </row>
    <row r="984" spans="24:24">
      <c r="X984" s="53"/>
    </row>
    <row r="985" spans="24:24">
      <c r="X985" s="53"/>
    </row>
    <row r="986" spans="24:24">
      <c r="X986" s="53"/>
    </row>
    <row r="987" spans="24:24">
      <c r="X987" s="53"/>
    </row>
    <row r="988" spans="24:24">
      <c r="X988" s="53"/>
    </row>
    <row r="989" spans="24:24">
      <c r="X989" s="53"/>
    </row>
    <row r="990" spans="24:24">
      <c r="X990" s="53"/>
    </row>
    <row r="991" spans="24:24">
      <c r="X991" s="53"/>
    </row>
    <row r="992" spans="24:24">
      <c r="X992" s="53"/>
    </row>
    <row r="993" spans="24:24">
      <c r="X993" s="53"/>
    </row>
    <row r="994" spans="24:24">
      <c r="X994" s="53"/>
    </row>
    <row r="995" spans="24:24">
      <c r="X995" s="53"/>
    </row>
    <row r="996" spans="24:24">
      <c r="X996" s="53"/>
    </row>
    <row r="997" spans="24:24">
      <c r="X997" s="53"/>
    </row>
    <row r="998" spans="24:24">
      <c r="X998" s="53"/>
    </row>
    <row r="999" spans="24:24">
      <c r="X999" s="53"/>
    </row>
    <row r="1000" spans="24:24">
      <c r="X1000" s="53"/>
    </row>
    <row r="1001" spans="24:24">
      <c r="X1001" s="53"/>
    </row>
    <row r="1002" spans="24:24">
      <c r="X1002" s="53"/>
    </row>
    <row r="1003" spans="24:24">
      <c r="X1003" s="53"/>
    </row>
    <row r="1004" spans="24:24">
      <c r="X1004" s="53"/>
    </row>
    <row r="1005" spans="24:24">
      <c r="X1005" s="53"/>
    </row>
    <row r="1006" spans="24:24">
      <c r="X1006" s="53"/>
    </row>
    <row r="1007" spans="24:24">
      <c r="X1007" s="53"/>
    </row>
    <row r="1008" spans="24:24">
      <c r="X1008" s="53"/>
    </row>
    <row r="1009" spans="24:24">
      <c r="X1009" s="53"/>
    </row>
    <row r="1010" spans="24:24">
      <c r="X1010" s="53"/>
    </row>
    <row r="1011" spans="24:24">
      <c r="X1011" s="53"/>
    </row>
    <row r="1012" spans="24:24">
      <c r="X1012" s="53"/>
    </row>
    <row r="1013" spans="24:24">
      <c r="X1013" s="53"/>
    </row>
    <row r="1014" spans="24:24">
      <c r="X1014" s="53"/>
    </row>
    <row r="1015" spans="24:24">
      <c r="X1015" s="53"/>
    </row>
    <row r="1016" spans="24:24">
      <c r="X1016" s="53"/>
    </row>
    <row r="1017" spans="24:24">
      <c r="X1017" s="53"/>
    </row>
    <row r="1018" spans="24:24">
      <c r="X1018" s="53"/>
    </row>
    <row r="1019" spans="24:24">
      <c r="X1019" s="53"/>
    </row>
    <row r="1020" spans="24:24">
      <c r="X1020" s="53"/>
    </row>
    <row r="1021" spans="24:24">
      <c r="X1021" s="53"/>
    </row>
    <row r="1022" spans="24:24">
      <c r="X1022" s="53"/>
    </row>
    <row r="1023" spans="24:24">
      <c r="X1023" s="53"/>
    </row>
    <row r="1024" spans="24:24">
      <c r="X1024" s="53"/>
    </row>
    <row r="1025" spans="24:24">
      <c r="X1025" s="53"/>
    </row>
    <row r="1026" spans="24:24">
      <c r="X1026" s="53"/>
    </row>
    <row r="1027" spans="24:24">
      <c r="X1027" s="53"/>
    </row>
    <row r="1028" spans="24:24">
      <c r="X1028" s="53"/>
    </row>
    <row r="1029" spans="24:24">
      <c r="X1029" s="53"/>
    </row>
    <row r="1030" spans="24:24">
      <c r="X1030" s="53"/>
    </row>
    <row r="1031" spans="24:24">
      <c r="X1031" s="53"/>
    </row>
    <row r="1032" spans="24:24">
      <c r="X1032" s="53"/>
    </row>
    <row r="1033" spans="24:24">
      <c r="X1033" s="53"/>
    </row>
    <row r="1034" spans="24:24">
      <c r="X1034" s="53"/>
    </row>
    <row r="1035" spans="24:24">
      <c r="X1035" s="53"/>
    </row>
    <row r="1036" spans="24:24">
      <c r="X1036" s="53"/>
    </row>
    <row r="1037" spans="24:24">
      <c r="X1037" s="53"/>
    </row>
    <row r="1038" spans="24:24">
      <c r="X1038" s="53"/>
    </row>
    <row r="1039" spans="24:24">
      <c r="X1039" s="53"/>
    </row>
    <row r="1040" spans="24:24">
      <c r="X1040" s="53"/>
    </row>
    <row r="1041" spans="24:24">
      <c r="X1041" s="53"/>
    </row>
    <row r="1042" spans="24:24">
      <c r="X1042" s="53"/>
    </row>
    <row r="1043" spans="24:24">
      <c r="X1043" s="53"/>
    </row>
    <row r="1044" spans="24:24">
      <c r="X1044" s="53"/>
    </row>
    <row r="1045" spans="24:24">
      <c r="X1045" s="53"/>
    </row>
    <row r="1046" spans="24:24">
      <c r="X1046" s="53"/>
    </row>
    <row r="1047" spans="24:24">
      <c r="X1047" s="53"/>
    </row>
    <row r="1048" spans="24:24">
      <c r="X1048" s="53"/>
    </row>
    <row r="1049" spans="24:24">
      <c r="X1049" s="53"/>
    </row>
    <row r="1050" spans="24:24">
      <c r="X1050" s="53"/>
    </row>
    <row r="1051" spans="24:24">
      <c r="X1051" s="53"/>
    </row>
    <row r="1052" spans="24:24">
      <c r="X1052" s="53"/>
    </row>
    <row r="1053" spans="24:24">
      <c r="X1053" s="53"/>
    </row>
    <row r="1054" spans="24:24">
      <c r="X1054" s="53"/>
    </row>
    <row r="1055" spans="24:24">
      <c r="X1055" s="53"/>
    </row>
    <row r="1056" spans="24:24">
      <c r="X1056" s="53"/>
    </row>
    <row r="1057" spans="24:24">
      <c r="X1057" s="53"/>
    </row>
    <row r="1058" spans="24:24">
      <c r="X1058" s="53"/>
    </row>
    <row r="1059" spans="24:24">
      <c r="X1059" s="53"/>
    </row>
    <row r="1060" spans="24:24">
      <c r="X1060" s="53"/>
    </row>
    <row r="1061" spans="24:24">
      <c r="X1061" s="53"/>
    </row>
    <row r="1062" spans="24:24">
      <c r="X1062" s="53"/>
    </row>
    <row r="1063" spans="24:24">
      <c r="X1063" s="53"/>
    </row>
    <row r="1064" spans="24:24">
      <c r="X1064" s="53"/>
    </row>
    <row r="1065" spans="24:24">
      <c r="X1065" s="53"/>
    </row>
    <row r="1066" spans="24:24">
      <c r="X1066" s="53"/>
    </row>
    <row r="1067" spans="24:24">
      <c r="X1067" s="53"/>
    </row>
    <row r="1068" spans="24:24">
      <c r="X1068" s="53"/>
    </row>
    <row r="1069" spans="24:24">
      <c r="X1069" s="53"/>
    </row>
    <row r="1070" spans="24:24">
      <c r="X1070" s="53"/>
    </row>
    <row r="1071" spans="24:24">
      <c r="X1071" s="53"/>
    </row>
    <row r="1072" spans="24:24">
      <c r="X1072" s="53"/>
    </row>
    <row r="1073" spans="24:24">
      <c r="X1073" s="53"/>
    </row>
    <row r="1074" spans="24:24">
      <c r="X1074" s="53"/>
    </row>
    <row r="1075" spans="24:24">
      <c r="X1075" s="53"/>
    </row>
    <row r="1076" spans="24:24">
      <c r="X1076" s="53"/>
    </row>
    <row r="1077" spans="24:24">
      <c r="X1077" s="53"/>
    </row>
    <row r="1078" spans="24:24">
      <c r="X1078" s="53"/>
    </row>
    <row r="1079" spans="24:24">
      <c r="X1079" s="53"/>
    </row>
    <row r="1080" spans="24:24">
      <c r="X1080" s="53"/>
    </row>
    <row r="1081" spans="24:24">
      <c r="X1081" s="53"/>
    </row>
    <row r="1082" spans="24:24">
      <c r="X1082" s="53"/>
    </row>
    <row r="1083" spans="24:24">
      <c r="X1083" s="53"/>
    </row>
    <row r="1084" spans="24:24">
      <c r="X1084" s="53"/>
    </row>
    <row r="1085" spans="24:24">
      <c r="X1085" s="53"/>
    </row>
    <row r="1086" spans="24:24">
      <c r="X1086" s="53"/>
    </row>
    <row r="1087" spans="24:24">
      <c r="X1087" s="53"/>
    </row>
    <row r="1088" spans="24:24">
      <c r="X1088" s="53"/>
    </row>
    <row r="1089" spans="24:24">
      <c r="X1089" s="53"/>
    </row>
    <row r="1090" spans="24:24">
      <c r="X1090" s="53"/>
    </row>
    <row r="1091" spans="24:24">
      <c r="X1091" s="53"/>
    </row>
    <row r="1092" spans="24:24">
      <c r="X1092" s="53"/>
    </row>
    <row r="1093" spans="24:24">
      <c r="X1093" s="53"/>
    </row>
    <row r="1094" spans="24:24">
      <c r="X1094" s="53"/>
    </row>
    <row r="1095" spans="24:24">
      <c r="X1095" s="53"/>
    </row>
    <row r="1096" spans="24:24">
      <c r="X1096" s="53"/>
    </row>
    <row r="1097" spans="24:24">
      <c r="X1097" s="53"/>
    </row>
    <row r="1098" spans="24:24">
      <c r="X1098" s="53"/>
    </row>
    <row r="1099" spans="24:24">
      <c r="X1099" s="53"/>
    </row>
    <row r="1100" spans="24:24">
      <c r="X1100" s="53"/>
    </row>
    <row r="1101" spans="24:24">
      <c r="X1101" s="53"/>
    </row>
    <row r="1102" spans="24:24">
      <c r="X1102" s="53"/>
    </row>
    <row r="1103" spans="24:24">
      <c r="X1103" s="53"/>
    </row>
    <row r="1104" spans="24:24">
      <c r="X1104" s="53"/>
    </row>
    <row r="1105" spans="24:24">
      <c r="X1105" s="53"/>
    </row>
    <row r="1106" spans="24:24">
      <c r="X1106" s="53"/>
    </row>
    <row r="1107" spans="24:24">
      <c r="X1107" s="53"/>
    </row>
    <row r="1108" spans="24:24">
      <c r="X1108" s="53"/>
    </row>
    <row r="1109" spans="24:24">
      <c r="X1109" s="53"/>
    </row>
    <row r="1110" spans="24:24">
      <c r="X1110" s="53"/>
    </row>
    <row r="1111" spans="24:24">
      <c r="X1111" s="53"/>
    </row>
    <row r="1112" spans="24:24">
      <c r="X1112" s="53"/>
    </row>
    <row r="1113" spans="24:24">
      <c r="X1113" s="53"/>
    </row>
    <row r="1114" spans="24:24">
      <c r="X1114" s="53"/>
    </row>
    <row r="1115" spans="24:24">
      <c r="X1115" s="53"/>
    </row>
    <row r="1116" spans="24:24">
      <c r="X1116" s="53"/>
    </row>
    <row r="1117" spans="24:24">
      <c r="X1117" s="53"/>
    </row>
    <row r="1118" spans="24:24">
      <c r="X1118" s="53"/>
    </row>
    <row r="1119" spans="24:24">
      <c r="X1119" s="53"/>
    </row>
    <row r="1120" spans="24:24">
      <c r="X1120" s="53"/>
    </row>
    <row r="1121" spans="24:24">
      <c r="X1121" s="53"/>
    </row>
    <row r="1122" spans="24:24">
      <c r="X1122" s="53"/>
    </row>
    <row r="1123" spans="24:24">
      <c r="X1123" s="53"/>
    </row>
    <row r="1124" spans="24:24">
      <c r="X1124" s="53"/>
    </row>
    <row r="1125" spans="24:24">
      <c r="X1125" s="53"/>
    </row>
    <row r="1126" spans="24:24">
      <c r="X1126" s="53"/>
    </row>
    <row r="1127" spans="24:24">
      <c r="X1127" s="53"/>
    </row>
    <row r="1128" spans="24:24">
      <c r="X1128" s="53"/>
    </row>
    <row r="1129" spans="24:24">
      <c r="X1129" s="53"/>
    </row>
    <row r="1130" spans="24:24">
      <c r="X1130" s="53"/>
    </row>
    <row r="1131" spans="24:24">
      <c r="X1131" s="53"/>
    </row>
    <row r="1132" spans="24:24">
      <c r="X1132" s="53"/>
    </row>
    <row r="1133" spans="24:24">
      <c r="X1133" s="53"/>
    </row>
    <row r="1134" spans="24:24">
      <c r="X1134" s="53"/>
    </row>
    <row r="1135" spans="24:24">
      <c r="X1135" s="53"/>
    </row>
    <row r="1136" spans="24:24">
      <c r="X1136" s="53"/>
    </row>
    <row r="1137" spans="24:24">
      <c r="X1137" s="53"/>
    </row>
    <row r="1138" spans="24:24">
      <c r="X1138" s="53"/>
    </row>
    <row r="1139" spans="24:24">
      <c r="X1139" s="53"/>
    </row>
    <row r="1140" spans="24:24">
      <c r="X1140" s="53"/>
    </row>
    <row r="1141" spans="24:24">
      <c r="X1141" s="53"/>
    </row>
    <row r="1142" spans="24:24">
      <c r="X1142" s="53"/>
    </row>
    <row r="1143" spans="24:24">
      <c r="X1143" s="53"/>
    </row>
    <row r="1144" spans="24:24">
      <c r="X1144" s="53"/>
    </row>
    <row r="1145" spans="24:24">
      <c r="X1145" s="53"/>
    </row>
    <row r="1146" spans="24:24">
      <c r="X1146" s="53"/>
    </row>
    <row r="1147" spans="24:24">
      <c r="X1147" s="53"/>
    </row>
    <row r="1148" spans="24:24">
      <c r="X1148" s="53"/>
    </row>
    <row r="1149" spans="24:24">
      <c r="X1149" s="53"/>
    </row>
    <row r="1150" spans="24:24">
      <c r="X1150" s="53"/>
    </row>
    <row r="1151" spans="24:24">
      <c r="X1151" s="53"/>
    </row>
    <row r="1152" spans="24:24">
      <c r="X1152" s="53"/>
    </row>
    <row r="1153" spans="24:24">
      <c r="X1153" s="53"/>
    </row>
    <row r="1154" spans="24:24">
      <c r="X1154" s="53"/>
    </row>
    <row r="1155" spans="24:24">
      <c r="X1155" s="53"/>
    </row>
    <row r="1156" spans="24:24">
      <c r="X1156" s="53"/>
    </row>
    <row r="1157" spans="24:24">
      <c r="X1157" s="53"/>
    </row>
    <row r="1158" spans="24:24">
      <c r="X1158" s="53"/>
    </row>
    <row r="1159" spans="24:24">
      <c r="X1159" s="53"/>
    </row>
    <row r="1160" spans="24:24">
      <c r="X1160" s="53"/>
    </row>
    <row r="1161" spans="24:24">
      <c r="X1161" s="53"/>
    </row>
    <row r="1162" spans="24:24">
      <c r="X1162" s="53"/>
    </row>
    <row r="1163" spans="24:24">
      <c r="X1163" s="53"/>
    </row>
    <row r="1164" spans="24:24">
      <c r="X1164" s="53"/>
    </row>
    <row r="1165" spans="24:24">
      <c r="X1165" s="53"/>
    </row>
    <row r="1166" spans="24:24">
      <c r="X1166" s="53"/>
    </row>
    <row r="1167" spans="24:24">
      <c r="X1167" s="53"/>
    </row>
    <row r="1168" spans="24:24">
      <c r="X1168" s="53"/>
    </row>
    <row r="1169" spans="24:24">
      <c r="X1169" s="53"/>
    </row>
    <row r="1170" spans="24:24">
      <c r="X1170" s="53"/>
    </row>
    <row r="1171" spans="24:24">
      <c r="X1171" s="53"/>
    </row>
    <row r="1172" spans="24:24">
      <c r="X1172" s="53"/>
    </row>
    <row r="1173" spans="24:24">
      <c r="X1173" s="53"/>
    </row>
    <row r="1174" spans="24:24">
      <c r="X1174" s="53"/>
    </row>
    <row r="1175" spans="24:24">
      <c r="X1175" s="53"/>
    </row>
    <row r="1176" spans="24:24">
      <c r="X1176" s="53"/>
    </row>
    <row r="1177" spans="24:24">
      <c r="X1177" s="53"/>
    </row>
    <row r="1178" spans="24:24">
      <c r="X1178" s="53"/>
    </row>
    <row r="1179" spans="24:24">
      <c r="X1179" s="53"/>
    </row>
    <row r="1180" spans="24:24">
      <c r="X1180" s="53"/>
    </row>
    <row r="1181" spans="24:24">
      <c r="X1181" s="53"/>
    </row>
    <row r="1182" spans="24:24">
      <c r="X1182" s="53"/>
    </row>
    <row r="1183" spans="24:24">
      <c r="X1183" s="53"/>
    </row>
    <row r="1184" spans="24:24">
      <c r="X1184" s="53"/>
    </row>
    <row r="1185" spans="24:24">
      <c r="X1185" s="53"/>
    </row>
    <row r="1186" spans="24:24">
      <c r="X1186" s="53"/>
    </row>
    <row r="1187" spans="24:24">
      <c r="X1187" s="53"/>
    </row>
    <row r="1188" spans="24:24">
      <c r="X1188" s="53"/>
    </row>
    <row r="1189" spans="24:24">
      <c r="X1189" s="53"/>
    </row>
    <row r="1190" spans="24:24">
      <c r="X1190" s="53"/>
    </row>
    <row r="1191" spans="24:24">
      <c r="X1191" s="53"/>
    </row>
    <row r="1192" spans="24:24">
      <c r="X1192" s="53"/>
    </row>
    <row r="1193" spans="24:24">
      <c r="X1193" s="53"/>
    </row>
    <row r="1194" spans="24:24">
      <c r="X1194" s="53"/>
    </row>
    <row r="1195" spans="24:24">
      <c r="X1195" s="53"/>
    </row>
    <row r="1196" spans="24:24">
      <c r="X1196" s="53"/>
    </row>
    <row r="1197" spans="24:24">
      <c r="X1197" s="53"/>
    </row>
    <row r="1198" spans="24:24">
      <c r="X1198" s="53"/>
    </row>
    <row r="1199" spans="24:24">
      <c r="X1199" s="53"/>
    </row>
    <row r="1200" spans="24:24">
      <c r="X1200" s="53"/>
    </row>
    <row r="1201" spans="24:24">
      <c r="X1201" s="53"/>
    </row>
    <row r="1202" spans="24:24">
      <c r="X1202" s="53"/>
    </row>
    <row r="1203" spans="24:24">
      <c r="X1203" s="53"/>
    </row>
    <row r="1204" spans="24:24">
      <c r="X1204" s="53"/>
    </row>
    <row r="1205" spans="24:24">
      <c r="X1205" s="53"/>
    </row>
    <row r="1206" spans="24:24">
      <c r="X1206" s="53"/>
    </row>
    <row r="1207" spans="24:24">
      <c r="X1207" s="53"/>
    </row>
    <row r="1208" spans="24:24">
      <c r="X1208" s="53"/>
    </row>
    <row r="1209" spans="24:24">
      <c r="X1209" s="53"/>
    </row>
    <row r="1210" spans="24:24">
      <c r="X1210" s="53"/>
    </row>
    <row r="1211" spans="24:24">
      <c r="X1211" s="53"/>
    </row>
    <row r="1212" spans="24:24">
      <c r="X1212" s="53"/>
    </row>
    <row r="1213" spans="24:24">
      <c r="X1213" s="53"/>
    </row>
    <row r="1214" spans="24:24">
      <c r="X1214" s="53"/>
    </row>
    <row r="1215" spans="24:24">
      <c r="X1215" s="53"/>
    </row>
    <row r="1216" spans="24:24">
      <c r="X1216" s="53"/>
    </row>
    <row r="1217" spans="24:24">
      <c r="X1217" s="53"/>
    </row>
    <row r="1218" spans="24:24">
      <c r="X1218" s="53"/>
    </row>
    <row r="1219" spans="24:24">
      <c r="X1219" s="53"/>
    </row>
    <row r="1220" spans="24:24">
      <c r="X1220" s="53"/>
    </row>
    <row r="1221" spans="24:24">
      <c r="X1221" s="53"/>
    </row>
    <row r="1222" spans="24:24">
      <c r="X1222" s="53"/>
    </row>
    <row r="1223" spans="24:24">
      <c r="X1223" s="53"/>
    </row>
    <row r="1224" spans="24:24">
      <c r="X1224" s="53"/>
    </row>
    <row r="1225" spans="24:24">
      <c r="X1225" s="53"/>
    </row>
    <row r="1226" spans="24:24">
      <c r="X1226" s="53"/>
    </row>
    <row r="1227" spans="24:24">
      <c r="X1227" s="53"/>
    </row>
    <row r="1228" spans="24:24">
      <c r="X1228" s="53"/>
    </row>
    <row r="1229" spans="24:24">
      <c r="X1229" s="53"/>
    </row>
    <row r="1230" spans="24:24">
      <c r="X1230" s="53"/>
    </row>
    <row r="1231" spans="24:24">
      <c r="X1231" s="53"/>
    </row>
    <row r="1232" spans="24:24">
      <c r="X1232" s="53"/>
    </row>
    <row r="1233" spans="24:24">
      <c r="X1233" s="53"/>
    </row>
    <row r="1234" spans="24:24">
      <c r="X1234" s="53"/>
    </row>
    <row r="1235" spans="24:24">
      <c r="X1235" s="53"/>
    </row>
    <row r="1236" spans="24:24">
      <c r="X1236" s="53"/>
    </row>
    <row r="1237" spans="24:24">
      <c r="X1237" s="53"/>
    </row>
    <row r="1238" spans="24:24">
      <c r="X1238" s="53"/>
    </row>
    <row r="1239" spans="24:24">
      <c r="X1239" s="53"/>
    </row>
    <row r="1240" spans="24:24">
      <c r="X1240" s="53"/>
    </row>
    <row r="1241" spans="24:24">
      <c r="X1241" s="53"/>
    </row>
    <row r="1242" spans="24:24">
      <c r="X1242" s="53"/>
    </row>
    <row r="1243" spans="24:24">
      <c r="X1243" s="53"/>
    </row>
    <row r="1244" spans="24:24">
      <c r="X1244" s="53"/>
    </row>
    <row r="1245" spans="24:24">
      <c r="X1245" s="53"/>
    </row>
    <row r="1246" spans="24:24">
      <c r="X1246" s="53"/>
    </row>
    <row r="1247" spans="24:24">
      <c r="X1247" s="53"/>
    </row>
    <row r="1248" spans="24:24">
      <c r="X1248" s="53"/>
    </row>
    <row r="1249" spans="24:24">
      <c r="X1249" s="53"/>
    </row>
    <row r="1250" spans="24:24">
      <c r="X1250" s="53"/>
    </row>
    <row r="1251" spans="24:24">
      <c r="X1251" s="53"/>
    </row>
    <row r="1252" spans="24:24">
      <c r="X1252" s="53"/>
    </row>
    <row r="1253" spans="24:24">
      <c r="X1253" s="53"/>
    </row>
    <row r="1254" spans="24:24">
      <c r="X1254" s="53"/>
    </row>
    <row r="1255" spans="24:24">
      <c r="X1255" s="53"/>
    </row>
    <row r="1256" spans="24:24">
      <c r="X1256" s="53"/>
    </row>
    <row r="1257" spans="24:24">
      <c r="X1257" s="53"/>
    </row>
    <row r="1258" spans="24:24">
      <c r="X1258" s="53"/>
    </row>
    <row r="1259" spans="24:24">
      <c r="X1259" s="53"/>
    </row>
    <row r="1260" spans="24:24">
      <c r="X1260" s="53"/>
    </row>
    <row r="1261" spans="24:24">
      <c r="X1261" s="53"/>
    </row>
    <row r="1262" spans="24:24">
      <c r="X1262" s="53"/>
    </row>
    <row r="1263" spans="24:24">
      <c r="X1263" s="53"/>
    </row>
    <row r="1264" spans="24:24">
      <c r="X1264" s="53"/>
    </row>
    <row r="1265" spans="24:24">
      <c r="X1265" s="53"/>
    </row>
    <row r="1266" spans="24:24">
      <c r="X1266" s="53"/>
    </row>
    <row r="1267" spans="24:24">
      <c r="X1267" s="53"/>
    </row>
    <row r="1268" spans="24:24">
      <c r="X1268" s="53"/>
    </row>
    <row r="1269" spans="24:24">
      <c r="X1269" s="53"/>
    </row>
    <row r="1270" spans="24:24">
      <c r="X1270" s="53"/>
    </row>
    <row r="1271" spans="24:24">
      <c r="X1271" s="53"/>
    </row>
    <row r="1272" spans="24:24">
      <c r="X1272" s="53"/>
    </row>
    <row r="1273" spans="24:24">
      <c r="X1273" s="53"/>
    </row>
    <row r="1274" spans="24:24">
      <c r="X1274" s="53"/>
    </row>
    <row r="1275" spans="24:24">
      <c r="X1275" s="53"/>
    </row>
    <row r="1276" spans="24:24">
      <c r="X1276" s="53"/>
    </row>
    <row r="1277" spans="24:24">
      <c r="X1277" s="53"/>
    </row>
    <row r="1278" spans="24:24">
      <c r="X1278" s="53"/>
    </row>
    <row r="1279" spans="24:24">
      <c r="X1279" s="53"/>
    </row>
    <row r="1280" spans="24:24">
      <c r="X1280" s="53"/>
    </row>
    <row r="1281" spans="24:24">
      <c r="X1281" s="53"/>
    </row>
    <row r="1282" spans="24:24">
      <c r="X1282" s="53"/>
    </row>
    <row r="1283" spans="24:24">
      <c r="X1283" s="53"/>
    </row>
    <row r="1284" spans="24:24">
      <c r="X1284" s="53"/>
    </row>
    <row r="1285" spans="24:24">
      <c r="X1285" s="53"/>
    </row>
    <row r="1286" spans="24:24">
      <c r="X1286" s="53"/>
    </row>
    <row r="1287" spans="24:24">
      <c r="X1287" s="53"/>
    </row>
    <row r="1288" spans="24:24">
      <c r="X1288" s="53"/>
    </row>
    <row r="1289" spans="24:24">
      <c r="X1289" s="53"/>
    </row>
    <row r="1290" spans="24:24">
      <c r="X1290" s="53"/>
    </row>
    <row r="1291" spans="24:24">
      <c r="X1291" s="53"/>
    </row>
    <row r="1292" spans="24:24">
      <c r="X1292" s="53"/>
    </row>
    <row r="1293" spans="24:24">
      <c r="X1293" s="53"/>
    </row>
    <row r="1294" spans="24:24">
      <c r="X1294" s="53"/>
    </row>
    <row r="1295" spans="24:24">
      <c r="X1295" s="53"/>
    </row>
    <row r="1296" spans="24:24">
      <c r="X1296" s="53"/>
    </row>
    <row r="1297" spans="24:24">
      <c r="X1297" s="53"/>
    </row>
    <row r="1298" spans="24:24">
      <c r="X1298" s="53"/>
    </row>
    <row r="1299" spans="24:24">
      <c r="X1299" s="53"/>
    </row>
    <row r="1300" spans="24:24">
      <c r="X1300" s="53"/>
    </row>
    <row r="1301" spans="24:24">
      <c r="X1301" s="53"/>
    </row>
    <row r="1302" spans="24:24">
      <c r="X1302" s="53"/>
    </row>
    <row r="1303" spans="24:24">
      <c r="X1303" s="53"/>
    </row>
    <row r="1304" spans="24:24">
      <c r="X1304" s="53"/>
    </row>
    <row r="1305" spans="24:24">
      <c r="X1305" s="53"/>
    </row>
    <row r="1306" spans="24:24">
      <c r="X1306" s="53"/>
    </row>
    <row r="1307" spans="24:24">
      <c r="X1307" s="53"/>
    </row>
    <row r="1308" spans="24:24">
      <c r="X1308" s="53"/>
    </row>
    <row r="1309" spans="24:24">
      <c r="X1309" s="53"/>
    </row>
    <row r="1310" spans="24:24">
      <c r="X1310" s="53"/>
    </row>
    <row r="1311" spans="24:24">
      <c r="X1311" s="53"/>
    </row>
    <row r="1312" spans="24:24">
      <c r="X1312" s="53"/>
    </row>
    <row r="1313" spans="24:24">
      <c r="X1313" s="53"/>
    </row>
    <row r="1314" spans="24:24">
      <c r="X1314" s="53"/>
    </row>
    <row r="1315" spans="24:24">
      <c r="X1315" s="53"/>
    </row>
    <row r="1316" spans="24:24">
      <c r="X1316" s="53"/>
    </row>
    <row r="1317" spans="24:24">
      <c r="X1317" s="53"/>
    </row>
    <row r="1318" spans="24:24">
      <c r="X1318" s="53"/>
    </row>
    <row r="1319" spans="24:24">
      <c r="X1319" s="53"/>
    </row>
    <row r="1320" spans="24:24">
      <c r="X1320" s="53"/>
    </row>
    <row r="1321" spans="24:24">
      <c r="X1321" s="53"/>
    </row>
    <row r="1322" spans="24:24">
      <c r="X1322" s="53"/>
    </row>
    <row r="1323" spans="24:24">
      <c r="X1323" s="53"/>
    </row>
    <row r="1324" spans="24:24">
      <c r="X1324" s="53"/>
    </row>
    <row r="1325" spans="24:24">
      <c r="X1325" s="53"/>
    </row>
    <row r="1326" spans="24:24">
      <c r="X1326" s="53"/>
    </row>
    <row r="1327" spans="24:24">
      <c r="X1327" s="53"/>
    </row>
    <row r="1328" spans="24:24">
      <c r="X1328" s="53"/>
    </row>
    <row r="1329" spans="24:24">
      <c r="X1329" s="53"/>
    </row>
    <row r="1330" spans="24:24">
      <c r="X1330" s="53"/>
    </row>
    <row r="1331" spans="24:24">
      <c r="X1331" s="53"/>
    </row>
    <row r="1332" spans="24:24">
      <c r="X1332" s="53"/>
    </row>
    <row r="1333" spans="24:24">
      <c r="X1333" s="53"/>
    </row>
    <row r="1334" spans="24:24">
      <c r="X1334" s="53"/>
    </row>
    <row r="1335" spans="24:24">
      <c r="X1335" s="53"/>
    </row>
    <row r="1336" spans="24:24">
      <c r="X1336" s="53"/>
    </row>
    <row r="1337" spans="24:24">
      <c r="X1337" s="53"/>
    </row>
    <row r="1338" spans="24:24">
      <c r="X1338" s="53"/>
    </row>
    <row r="1339" spans="24:24">
      <c r="X1339" s="53"/>
    </row>
    <row r="1340" spans="24:24">
      <c r="X1340" s="53"/>
    </row>
    <row r="1341" spans="24:24">
      <c r="X1341" s="53"/>
    </row>
    <row r="1342" spans="24:24">
      <c r="X1342" s="53"/>
    </row>
    <row r="1343" spans="24:24">
      <c r="X1343" s="53"/>
    </row>
    <row r="1344" spans="24:24">
      <c r="X1344" s="53"/>
    </row>
    <row r="1345" spans="24:24">
      <c r="X1345" s="53"/>
    </row>
    <row r="1346" spans="24:24">
      <c r="X1346" s="53"/>
    </row>
    <row r="1347" spans="24:24">
      <c r="X1347" s="53"/>
    </row>
    <row r="1348" spans="24:24">
      <c r="X1348" s="53"/>
    </row>
    <row r="1349" spans="24:24">
      <c r="X1349" s="53"/>
    </row>
    <row r="1350" spans="24:24">
      <c r="X1350" s="53"/>
    </row>
    <row r="1351" spans="24:24">
      <c r="X1351" s="53"/>
    </row>
    <row r="1352" spans="24:24">
      <c r="X1352" s="53"/>
    </row>
    <row r="1353" spans="24:24">
      <c r="X1353" s="53"/>
    </row>
    <row r="1354" spans="24:24">
      <c r="X1354" s="53"/>
    </row>
    <row r="1355" spans="24:24">
      <c r="X1355" s="53"/>
    </row>
    <row r="1356" spans="24:24">
      <c r="X1356" s="53"/>
    </row>
    <row r="1357" spans="24:24">
      <c r="X1357" s="53"/>
    </row>
    <row r="1358" spans="24:24">
      <c r="X1358" s="53"/>
    </row>
    <row r="1359" spans="24:24">
      <c r="X1359" s="53"/>
    </row>
    <row r="1360" spans="24:24">
      <c r="X1360" s="53"/>
    </row>
    <row r="1361" spans="24:24">
      <c r="X1361" s="53"/>
    </row>
    <row r="1362" spans="24:24">
      <c r="X1362" s="53"/>
    </row>
    <row r="1363" spans="24:24">
      <c r="X1363" s="53"/>
    </row>
    <row r="1364" spans="24:24">
      <c r="X1364" s="53"/>
    </row>
    <row r="1365" spans="24:24">
      <c r="X1365" s="53"/>
    </row>
    <row r="1366" spans="24:24">
      <c r="X1366" s="53"/>
    </row>
    <row r="1367" spans="24:24">
      <c r="X1367" s="53"/>
    </row>
    <row r="1368" spans="24:24">
      <c r="X1368" s="53"/>
    </row>
    <row r="1369" spans="24:24">
      <c r="X1369" s="53"/>
    </row>
    <row r="1370" spans="24:24">
      <c r="X1370" s="53"/>
    </row>
    <row r="1371" spans="24:24">
      <c r="X1371" s="53"/>
    </row>
    <row r="1372" spans="24:24">
      <c r="X1372" s="53"/>
    </row>
    <row r="1373" spans="24:24">
      <c r="X1373" s="53"/>
    </row>
    <row r="1374" spans="24:24">
      <c r="X1374" s="53"/>
    </row>
    <row r="1375" spans="24:24">
      <c r="X1375" s="53"/>
    </row>
    <row r="1376" spans="24:24">
      <c r="X1376" s="53"/>
    </row>
    <row r="1377" spans="24:24">
      <c r="X1377" s="53"/>
    </row>
    <row r="1378" spans="24:24">
      <c r="X1378" s="53"/>
    </row>
    <row r="1379" spans="24:24">
      <c r="X1379" s="53"/>
    </row>
    <row r="1380" spans="24:24">
      <c r="X1380" s="53"/>
    </row>
    <row r="1381" spans="24:24">
      <c r="X1381" s="53"/>
    </row>
    <row r="1382" spans="24:24">
      <c r="X1382" s="53"/>
    </row>
    <row r="1383" spans="24:24">
      <c r="X1383" s="53"/>
    </row>
    <row r="1384" spans="24:24">
      <c r="X1384" s="53"/>
    </row>
    <row r="1385" spans="24:24">
      <c r="X1385" s="53"/>
    </row>
    <row r="1386" spans="24:24">
      <c r="X1386" s="53"/>
    </row>
    <row r="1387" spans="24:24">
      <c r="X1387" s="53"/>
    </row>
    <row r="1388" spans="24:24">
      <c r="X1388" s="53"/>
    </row>
    <row r="1389" spans="24:24">
      <c r="X1389" s="53"/>
    </row>
    <row r="1390" spans="24:24">
      <c r="X1390" s="53"/>
    </row>
    <row r="1391" spans="24:24">
      <c r="X1391" s="53"/>
    </row>
    <row r="1392" spans="24:24">
      <c r="X1392" s="53"/>
    </row>
    <row r="1393" spans="24:24">
      <c r="X1393" s="53"/>
    </row>
    <row r="1394" spans="24:24">
      <c r="X1394" s="53"/>
    </row>
    <row r="1395" spans="24:24">
      <c r="X1395" s="53"/>
    </row>
    <row r="1396" spans="24:24">
      <c r="X1396" s="53"/>
    </row>
    <row r="1397" spans="24:24">
      <c r="X1397" s="53"/>
    </row>
    <row r="1398" spans="24:24">
      <c r="X1398" s="53"/>
    </row>
    <row r="1399" spans="24:24">
      <c r="X1399" s="53"/>
    </row>
    <row r="1400" spans="24:24">
      <c r="X1400" s="53"/>
    </row>
    <row r="1401" spans="24:24">
      <c r="X1401" s="53"/>
    </row>
    <row r="1402" spans="24:24">
      <c r="X1402" s="53"/>
    </row>
    <row r="1403" spans="24:24">
      <c r="X1403" s="53"/>
    </row>
    <row r="1404" spans="24:24">
      <c r="X1404" s="53"/>
    </row>
    <row r="1405" spans="24:24">
      <c r="X1405" s="53"/>
    </row>
    <row r="1406" spans="24:24">
      <c r="X1406" s="53"/>
    </row>
    <row r="1407" spans="24:24">
      <c r="X1407" s="53"/>
    </row>
    <row r="1408" spans="24:24">
      <c r="X1408" s="53"/>
    </row>
    <row r="1409" spans="24:24">
      <c r="X1409" s="53"/>
    </row>
    <row r="1410" spans="24:24">
      <c r="X1410" s="53"/>
    </row>
    <row r="1411" spans="24:24">
      <c r="X1411" s="53"/>
    </row>
    <row r="1412" spans="24:24">
      <c r="X1412" s="53"/>
    </row>
    <row r="1413" spans="24:24">
      <c r="X1413" s="53"/>
    </row>
    <row r="1414" spans="24:24">
      <c r="X1414" s="53"/>
    </row>
    <row r="1415" spans="24:24">
      <c r="X1415" s="53"/>
    </row>
    <row r="1416" spans="24:24">
      <c r="X1416" s="53"/>
    </row>
    <row r="1417" spans="24:24">
      <c r="X1417" s="53"/>
    </row>
    <row r="1418" spans="24:24">
      <c r="X1418" s="53"/>
    </row>
    <row r="1419" spans="24:24">
      <c r="X1419" s="53"/>
    </row>
    <row r="1420" spans="24:24">
      <c r="X1420" s="53"/>
    </row>
    <row r="1421" spans="24:24">
      <c r="X1421" s="53"/>
    </row>
    <row r="1422" spans="24:24">
      <c r="X1422" s="53"/>
    </row>
    <row r="1423" spans="24:24">
      <c r="X1423" s="53"/>
    </row>
    <row r="1424" spans="24:24">
      <c r="X1424" s="53"/>
    </row>
    <row r="1425" spans="24:24">
      <c r="X1425" s="53"/>
    </row>
    <row r="1426" spans="24:24">
      <c r="X1426" s="53"/>
    </row>
    <row r="1427" spans="24:24">
      <c r="X1427" s="53"/>
    </row>
    <row r="1428" spans="24:24">
      <c r="X1428" s="53"/>
    </row>
    <row r="1429" spans="24:24">
      <c r="X1429" s="53"/>
    </row>
    <row r="1430" spans="24:24">
      <c r="X1430" s="53"/>
    </row>
    <row r="1431" spans="24:24">
      <c r="X1431" s="53"/>
    </row>
    <row r="1432" spans="24:24">
      <c r="X1432" s="53"/>
    </row>
    <row r="1433" spans="24:24">
      <c r="X1433" s="53"/>
    </row>
    <row r="1434" spans="24:24">
      <c r="X1434" s="53"/>
    </row>
    <row r="1435" spans="24:24">
      <c r="X1435" s="53"/>
    </row>
    <row r="1436" spans="24:24">
      <c r="X1436" s="53"/>
    </row>
    <row r="1437" spans="24:24">
      <c r="X1437" s="53"/>
    </row>
    <row r="1438" spans="24:24">
      <c r="X1438" s="53"/>
    </row>
    <row r="1439" spans="24:24">
      <c r="X1439" s="53"/>
    </row>
    <row r="1440" spans="24:24">
      <c r="X1440" s="53"/>
    </row>
    <row r="1441" spans="24:24">
      <c r="X1441" s="53"/>
    </row>
    <row r="1442" spans="24:24">
      <c r="X1442" s="53"/>
    </row>
    <row r="1443" spans="24:24">
      <c r="X1443" s="53"/>
    </row>
    <row r="1444" spans="24:24">
      <c r="X1444" s="53"/>
    </row>
    <row r="1445" spans="24:24">
      <c r="X1445" s="53"/>
    </row>
    <row r="1446" spans="24:24">
      <c r="X1446" s="53"/>
    </row>
    <row r="1447" spans="24:24">
      <c r="X1447" s="53"/>
    </row>
    <row r="1448" spans="24:24">
      <c r="X1448" s="53"/>
    </row>
    <row r="1449" spans="24:24">
      <c r="X1449" s="53"/>
    </row>
    <row r="1450" spans="24:24">
      <c r="X1450" s="53"/>
    </row>
    <row r="1451" spans="24:24">
      <c r="X1451" s="53"/>
    </row>
    <row r="1452" spans="24:24">
      <c r="X1452" s="53"/>
    </row>
    <row r="1453" spans="24:24">
      <c r="X1453" s="53"/>
    </row>
    <row r="1454" spans="24:24">
      <c r="X1454" s="53"/>
    </row>
    <row r="1455" spans="24:24">
      <c r="X1455" s="53"/>
    </row>
    <row r="1456" spans="24:24">
      <c r="X1456" s="53"/>
    </row>
    <row r="1457" spans="24:24">
      <c r="X1457" s="53"/>
    </row>
    <row r="1458" spans="24:24">
      <c r="X1458" s="53"/>
    </row>
    <row r="1459" spans="24:24">
      <c r="X1459" s="53"/>
    </row>
    <row r="1460" spans="24:24">
      <c r="X1460" s="53"/>
    </row>
    <row r="1461" spans="24:24">
      <c r="X1461" s="53"/>
    </row>
    <row r="1462" spans="24:24">
      <c r="X1462" s="53"/>
    </row>
    <row r="1463" spans="24:24">
      <c r="X1463" s="53"/>
    </row>
    <row r="1464" spans="24:24">
      <c r="X1464" s="53"/>
    </row>
    <row r="1465" spans="24:24">
      <c r="X1465" s="53"/>
    </row>
    <row r="1466" spans="24:24">
      <c r="X1466" s="53"/>
    </row>
    <row r="1467" spans="24:24">
      <c r="X1467" s="53"/>
    </row>
    <row r="1468" spans="24:24">
      <c r="X1468" s="53"/>
    </row>
    <row r="1469" spans="24:24">
      <c r="X1469" s="53"/>
    </row>
    <row r="1470" spans="24:24">
      <c r="X1470" s="53"/>
    </row>
    <row r="1471" spans="24:24">
      <c r="X1471" s="53"/>
    </row>
    <row r="1472" spans="24:24">
      <c r="X1472" s="53"/>
    </row>
    <row r="1473" spans="24:24">
      <c r="X1473" s="53"/>
    </row>
    <row r="1474" spans="24:24">
      <c r="X1474" s="53"/>
    </row>
    <row r="1475" spans="24:24">
      <c r="X1475" s="53"/>
    </row>
    <row r="1476" spans="24:24">
      <c r="X1476" s="53"/>
    </row>
    <row r="1477" spans="24:24">
      <c r="X1477" s="53"/>
    </row>
    <row r="1478" spans="24:24">
      <c r="X1478" s="53"/>
    </row>
    <row r="1479" spans="24:24">
      <c r="X1479" s="53"/>
    </row>
    <row r="1480" spans="24:24">
      <c r="X1480" s="53"/>
    </row>
    <row r="1481" spans="24:24">
      <c r="X1481" s="53"/>
    </row>
    <row r="1482" spans="24:24">
      <c r="X1482" s="53"/>
    </row>
    <row r="1483" spans="24:24">
      <c r="X1483" s="53"/>
    </row>
    <row r="1484" spans="24:24">
      <c r="X1484" s="53"/>
    </row>
    <row r="1485" spans="24:24">
      <c r="X1485" s="53"/>
    </row>
    <row r="1486" spans="24:24">
      <c r="X1486" s="53"/>
    </row>
    <row r="1487" spans="24:24">
      <c r="X1487" s="53"/>
    </row>
    <row r="1488" spans="24:24">
      <c r="X1488" s="53"/>
    </row>
    <row r="1489" spans="24:24">
      <c r="X1489" s="53"/>
    </row>
    <row r="1490" spans="24:24">
      <c r="X1490" s="53"/>
    </row>
    <row r="1491" spans="24:24">
      <c r="X1491" s="53"/>
    </row>
    <row r="1492" spans="24:24">
      <c r="X1492" s="53"/>
    </row>
    <row r="1493" spans="24:24">
      <c r="X1493" s="53"/>
    </row>
    <row r="1494" spans="24:24">
      <c r="X1494" s="53"/>
    </row>
    <row r="1495" spans="24:24">
      <c r="X1495" s="53"/>
    </row>
    <row r="1496" spans="24:24">
      <c r="X1496" s="53"/>
    </row>
    <row r="1497" spans="24:24">
      <c r="X1497" s="53"/>
    </row>
    <row r="1498" spans="24:24">
      <c r="X1498" s="53"/>
    </row>
    <row r="1499" spans="24:24">
      <c r="X1499" s="53"/>
    </row>
    <row r="1500" spans="24:24">
      <c r="X1500" s="53"/>
    </row>
    <row r="1501" spans="24:24">
      <c r="X1501" s="53"/>
    </row>
    <row r="1502" spans="24:24">
      <c r="X1502" s="53"/>
    </row>
    <row r="1503" spans="24:24">
      <c r="X1503" s="53"/>
    </row>
    <row r="1504" spans="24:24">
      <c r="X1504" s="53"/>
    </row>
    <row r="1505" spans="24:24">
      <c r="X1505" s="53"/>
    </row>
    <row r="1506" spans="24:24">
      <c r="X1506" s="53"/>
    </row>
    <row r="1507" spans="24:24">
      <c r="X1507" s="53"/>
    </row>
    <row r="1508" spans="24:24">
      <c r="X1508" s="53"/>
    </row>
    <row r="1509" spans="24:24">
      <c r="X1509" s="53"/>
    </row>
    <row r="1510" spans="24:24">
      <c r="X1510" s="53"/>
    </row>
    <row r="1511" spans="24:24">
      <c r="X1511" s="53"/>
    </row>
    <row r="1512" spans="24:24">
      <c r="X1512" s="53"/>
    </row>
    <row r="1513" spans="24:24">
      <c r="X1513" s="53"/>
    </row>
    <row r="1514" spans="24:24">
      <c r="X1514" s="53"/>
    </row>
    <row r="1515" spans="24:24">
      <c r="X1515" s="53"/>
    </row>
    <row r="1516" spans="24:24">
      <c r="X1516" s="53"/>
    </row>
    <row r="1517" spans="24:24">
      <c r="X1517" s="53"/>
    </row>
    <row r="1518" spans="24:24">
      <c r="X1518" s="53"/>
    </row>
    <row r="1519" spans="24:24">
      <c r="X1519" s="53"/>
    </row>
    <row r="1520" spans="24:24">
      <c r="X1520" s="53"/>
    </row>
    <row r="1521" spans="24:24">
      <c r="X1521" s="53"/>
    </row>
    <row r="1522" spans="24:24">
      <c r="X1522" s="53"/>
    </row>
    <row r="1523" spans="24:24">
      <c r="X1523" s="53"/>
    </row>
    <row r="1524" spans="24:24">
      <c r="X1524" s="53"/>
    </row>
    <row r="1525" spans="24:24">
      <c r="X1525" s="53"/>
    </row>
    <row r="1526" spans="24:24">
      <c r="X1526" s="53"/>
    </row>
    <row r="1527" spans="24:24">
      <c r="X1527" s="53"/>
    </row>
    <row r="1528" spans="24:24">
      <c r="X1528" s="53"/>
    </row>
    <row r="1529" spans="24:24">
      <c r="X1529" s="53"/>
    </row>
    <row r="1530" spans="24:24">
      <c r="X1530" s="53"/>
    </row>
    <row r="1531" spans="24:24">
      <c r="X1531" s="53"/>
    </row>
    <row r="1532" spans="24:24">
      <c r="X1532" s="53"/>
    </row>
    <row r="1533" spans="24:24">
      <c r="X1533" s="53"/>
    </row>
    <row r="1534" spans="24:24">
      <c r="X1534" s="53"/>
    </row>
    <row r="1535" spans="24:24">
      <c r="X1535" s="53"/>
    </row>
    <row r="1536" spans="24:24">
      <c r="X1536" s="53"/>
    </row>
    <row r="1537" spans="24:24">
      <c r="X1537" s="53"/>
    </row>
    <row r="1538" spans="24:24">
      <c r="X1538" s="53"/>
    </row>
    <row r="1539" spans="24:24">
      <c r="X1539" s="53"/>
    </row>
    <row r="1540" spans="24:24">
      <c r="X1540" s="53"/>
    </row>
    <row r="1541" spans="24:24">
      <c r="X1541" s="53"/>
    </row>
    <row r="1542" spans="24:24">
      <c r="X1542" s="53"/>
    </row>
    <row r="1543" spans="24:24">
      <c r="X1543" s="53"/>
    </row>
    <row r="1544" spans="24:24">
      <c r="X1544" s="53"/>
    </row>
    <row r="1545" spans="24:24">
      <c r="X1545" s="53"/>
    </row>
    <row r="1546" spans="24:24">
      <c r="X1546" s="53"/>
    </row>
    <row r="1547" spans="24:24">
      <c r="X1547" s="53"/>
    </row>
    <row r="1548" spans="24:24">
      <c r="X1548" s="53"/>
    </row>
    <row r="1549" spans="24:24">
      <c r="X1549" s="53"/>
    </row>
    <row r="1550" spans="24:24">
      <c r="X1550" s="53"/>
    </row>
    <row r="1551" spans="24:24">
      <c r="X1551" s="53"/>
    </row>
    <row r="1552" spans="24:24">
      <c r="X1552" s="53"/>
    </row>
    <row r="1553" spans="24:24">
      <c r="X1553" s="53"/>
    </row>
    <row r="1554" spans="24:24">
      <c r="X1554" s="53"/>
    </row>
    <row r="1555" spans="24:24">
      <c r="X1555" s="53"/>
    </row>
    <row r="1556" spans="24:24">
      <c r="X1556" s="53"/>
    </row>
    <row r="1557" spans="24:24">
      <c r="X1557" s="53"/>
    </row>
    <row r="1558" spans="24:24">
      <c r="X1558" s="53"/>
    </row>
    <row r="1559" spans="24:24">
      <c r="X1559" s="53"/>
    </row>
    <row r="1560" spans="24:24">
      <c r="X1560" s="53"/>
    </row>
    <row r="1561" spans="24:24">
      <c r="X1561" s="53"/>
    </row>
    <row r="1562" spans="24:24">
      <c r="X1562" s="53"/>
    </row>
    <row r="1563" spans="24:24">
      <c r="X1563" s="53"/>
    </row>
    <row r="1564" spans="24:24">
      <c r="X1564" s="53"/>
    </row>
    <row r="1565" spans="24:24">
      <c r="X1565" s="53"/>
    </row>
    <row r="1566" spans="24:24">
      <c r="X1566" s="53"/>
    </row>
    <row r="1567" spans="24:24">
      <c r="X1567" s="53"/>
    </row>
    <row r="1568" spans="24:24">
      <c r="X1568" s="53"/>
    </row>
    <row r="1569" spans="24:24">
      <c r="X1569" s="53"/>
    </row>
    <row r="1570" spans="24:24">
      <c r="X1570" s="53"/>
    </row>
    <row r="1571" spans="24:24">
      <c r="X1571" s="53"/>
    </row>
    <row r="1572" spans="24:24">
      <c r="X1572" s="53"/>
    </row>
    <row r="1573" spans="24:24">
      <c r="X1573" s="53"/>
    </row>
    <row r="1574" spans="24:24">
      <c r="X1574" s="53"/>
    </row>
    <row r="1575" spans="24:24">
      <c r="X1575" s="53"/>
    </row>
    <row r="1576" spans="24:24">
      <c r="X1576" s="53"/>
    </row>
    <row r="1577" spans="24:24">
      <c r="X1577" s="53"/>
    </row>
    <row r="1578" spans="24:24">
      <c r="X1578" s="53"/>
    </row>
    <row r="1579" spans="24:24">
      <c r="X1579" s="53"/>
    </row>
    <row r="1580" spans="24:24">
      <c r="X1580" s="53"/>
    </row>
    <row r="1581" spans="24:24">
      <c r="X1581" s="53"/>
    </row>
    <row r="1582" spans="24:24">
      <c r="X1582" s="53"/>
    </row>
    <row r="1583" spans="24:24">
      <c r="X1583" s="53"/>
    </row>
    <row r="1584" spans="24:24">
      <c r="X1584" s="53"/>
    </row>
    <row r="1585" spans="24:24">
      <c r="X1585" s="53"/>
    </row>
    <row r="1586" spans="24:24">
      <c r="X1586" s="53"/>
    </row>
    <row r="1587" spans="24:24">
      <c r="X1587" s="53"/>
    </row>
    <row r="1588" spans="24:24">
      <c r="X1588" s="53"/>
    </row>
    <row r="1589" spans="24:24">
      <c r="X1589" s="53"/>
    </row>
    <row r="1590" spans="24:24">
      <c r="X1590" s="53"/>
    </row>
    <row r="1591" spans="24:24">
      <c r="X1591" s="53"/>
    </row>
    <row r="1592" spans="24:24">
      <c r="X1592" s="53"/>
    </row>
    <row r="1593" spans="24:24">
      <c r="X1593" s="53"/>
    </row>
    <row r="1594" spans="24:24">
      <c r="X1594" s="53"/>
    </row>
    <row r="1595" spans="24:24">
      <c r="X1595" s="53"/>
    </row>
    <row r="1596" spans="24:24">
      <c r="X1596" s="53"/>
    </row>
    <row r="1597" spans="24:24">
      <c r="X1597" s="53"/>
    </row>
    <row r="1598" spans="24:24">
      <c r="X1598" s="53"/>
    </row>
    <row r="1599" spans="24:24">
      <c r="X1599" s="53"/>
    </row>
    <row r="1600" spans="24:24">
      <c r="X1600" s="53"/>
    </row>
    <row r="1601" spans="24:24">
      <c r="X1601" s="53"/>
    </row>
    <row r="1602" spans="24:24">
      <c r="X1602" s="53"/>
    </row>
    <row r="1603" spans="24:24">
      <c r="X1603" s="53"/>
    </row>
    <row r="1604" spans="24:24">
      <c r="X1604" s="53"/>
    </row>
    <row r="1605" spans="24:24">
      <c r="X1605" s="53"/>
    </row>
    <row r="1606" spans="24:24">
      <c r="X1606" s="53"/>
    </row>
    <row r="1607" spans="24:24">
      <c r="X1607" s="53"/>
    </row>
    <row r="1608" spans="24:24">
      <c r="X1608" s="53"/>
    </row>
    <row r="1609" spans="24:24">
      <c r="X1609" s="53"/>
    </row>
    <row r="1610" spans="24:24">
      <c r="X1610" s="53"/>
    </row>
    <row r="1611" spans="24:24">
      <c r="X1611" s="53"/>
    </row>
    <row r="1612" spans="24:24">
      <c r="X1612" s="53"/>
    </row>
    <row r="1613" spans="24:24">
      <c r="X1613" s="53"/>
    </row>
    <row r="1614" spans="24:24">
      <c r="X1614" s="53"/>
    </row>
    <row r="1615" spans="24:24">
      <c r="X1615" s="53"/>
    </row>
    <row r="1616" spans="24:24">
      <c r="X1616" s="53"/>
    </row>
    <row r="1617" spans="24:24">
      <c r="X1617" s="53"/>
    </row>
    <row r="1618" spans="24:24">
      <c r="X1618" s="53"/>
    </row>
    <row r="1619" spans="24:24">
      <c r="X1619" s="53"/>
    </row>
    <row r="1620" spans="24:24">
      <c r="X1620" s="53"/>
    </row>
    <row r="1621" spans="24:24">
      <c r="X1621" s="53"/>
    </row>
    <row r="1622" spans="24:24">
      <c r="X1622" s="53"/>
    </row>
    <row r="1623" spans="24:24">
      <c r="X1623" s="53"/>
    </row>
    <row r="1624" spans="24:24">
      <c r="X1624" s="53"/>
    </row>
    <row r="1625" spans="24:24">
      <c r="X1625" s="53"/>
    </row>
    <row r="1626" spans="24:24">
      <c r="X1626" s="53"/>
    </row>
    <row r="1627" spans="24:24">
      <c r="X1627" s="53"/>
    </row>
    <row r="1628" spans="24:24">
      <c r="X1628" s="53"/>
    </row>
    <row r="1629" spans="24:24">
      <c r="X1629" s="53"/>
    </row>
    <row r="1630" spans="24:24">
      <c r="X1630" s="53"/>
    </row>
    <row r="1631" spans="24:24">
      <c r="X1631" s="53"/>
    </row>
    <row r="1632" spans="24:24">
      <c r="X1632" s="53"/>
    </row>
    <row r="1633" spans="24:24">
      <c r="X1633" s="53"/>
    </row>
    <row r="1634" spans="24:24">
      <c r="X1634" s="53"/>
    </row>
    <row r="1635" spans="24:24">
      <c r="X1635" s="53"/>
    </row>
    <row r="1636" spans="24:24">
      <c r="X1636" s="53"/>
    </row>
    <row r="1637" spans="24:24">
      <c r="X1637" s="53"/>
    </row>
    <row r="1638" spans="24:24">
      <c r="X1638" s="53"/>
    </row>
    <row r="1639" spans="24:24">
      <c r="X1639" s="53"/>
    </row>
    <row r="1640" spans="24:24">
      <c r="X1640" s="53"/>
    </row>
    <row r="1641" spans="24:24">
      <c r="X1641" s="53"/>
    </row>
    <row r="1642" spans="24:24">
      <c r="X1642" s="53"/>
    </row>
    <row r="1643" spans="24:24">
      <c r="X1643" s="53"/>
    </row>
    <row r="1644" spans="24:24">
      <c r="X1644" s="53"/>
    </row>
    <row r="1645" spans="24:24">
      <c r="X1645" s="53"/>
    </row>
    <row r="1646" spans="24:24">
      <c r="X1646" s="53"/>
    </row>
    <row r="1647" spans="24:24">
      <c r="X1647" s="53"/>
    </row>
    <row r="1648" spans="24:24">
      <c r="X1648" s="53"/>
    </row>
    <row r="1649" spans="24:24">
      <c r="X1649" s="53"/>
    </row>
    <row r="1650" spans="24:24">
      <c r="X1650" s="53"/>
    </row>
    <row r="1651" spans="24:24">
      <c r="X1651" s="53"/>
    </row>
    <row r="1652" spans="24:24">
      <c r="X1652" s="53"/>
    </row>
    <row r="1653" spans="24:24">
      <c r="X1653" s="53"/>
    </row>
    <row r="1654" spans="24:24">
      <c r="X1654" s="53"/>
    </row>
    <row r="1655" spans="24:24">
      <c r="X1655" s="53"/>
    </row>
    <row r="1656" spans="24:24">
      <c r="X1656" s="53"/>
    </row>
    <row r="1657" spans="24:24">
      <c r="X1657" s="53"/>
    </row>
    <row r="1658" spans="24:24">
      <c r="X1658" s="53"/>
    </row>
    <row r="1659" spans="24:24">
      <c r="X1659" s="53"/>
    </row>
    <row r="1660" spans="24:24">
      <c r="X1660" s="53"/>
    </row>
    <row r="1661" spans="24:24">
      <c r="X1661" s="53"/>
    </row>
    <row r="1662" spans="24:24">
      <c r="X1662" s="53"/>
    </row>
    <row r="1663" spans="24:24">
      <c r="X1663" s="53"/>
    </row>
    <row r="1664" spans="24:24">
      <c r="X1664" s="53"/>
    </row>
    <row r="1665" spans="24:24">
      <c r="X1665" s="53"/>
    </row>
    <row r="1666" spans="24:24">
      <c r="X1666" s="53"/>
    </row>
    <row r="1667" spans="24:24">
      <c r="X1667" s="53"/>
    </row>
    <row r="1668" spans="24:24">
      <c r="X1668" s="53"/>
    </row>
    <row r="1669" spans="24:24">
      <c r="X1669" s="53"/>
    </row>
    <row r="1670" spans="24:24">
      <c r="X1670" s="53"/>
    </row>
    <row r="1671" spans="24:24">
      <c r="X1671" s="53"/>
    </row>
    <row r="1672" spans="24:24">
      <c r="X1672" s="53"/>
    </row>
    <row r="1673" spans="24:24">
      <c r="X1673" s="53"/>
    </row>
    <row r="1674" spans="24:24">
      <c r="X1674" s="53"/>
    </row>
    <row r="1675" spans="24:24">
      <c r="X1675" s="53"/>
    </row>
    <row r="1676" spans="24:24">
      <c r="X1676" s="53"/>
    </row>
    <row r="1677" spans="24:24">
      <c r="X1677" s="53"/>
    </row>
    <row r="1678" spans="24:24">
      <c r="X1678" s="53"/>
    </row>
    <row r="1679" spans="24:24">
      <c r="X1679" s="53"/>
    </row>
    <row r="1680" spans="24:24">
      <c r="X1680" s="53"/>
    </row>
    <row r="1681" spans="24:24">
      <c r="X1681" s="53"/>
    </row>
    <row r="1682" spans="24:24">
      <c r="X1682" s="53"/>
    </row>
    <row r="1683" spans="24:24">
      <c r="X1683" s="53"/>
    </row>
    <row r="1684" spans="24:24">
      <c r="X1684" s="53"/>
    </row>
    <row r="1685" spans="24:24">
      <c r="X1685" s="53"/>
    </row>
    <row r="1686" spans="24:24">
      <c r="X1686" s="53"/>
    </row>
    <row r="1687" spans="24:24">
      <c r="X1687" s="53"/>
    </row>
    <row r="1688" spans="24:24">
      <c r="X1688" s="53"/>
    </row>
    <row r="1689" spans="24:24">
      <c r="X1689" s="53"/>
    </row>
    <row r="1690" spans="24:24">
      <c r="X1690" s="53"/>
    </row>
    <row r="1691" spans="24:24">
      <c r="X1691" s="53"/>
    </row>
    <row r="1692" spans="24:24">
      <c r="X1692" s="53"/>
    </row>
    <row r="1693" spans="24:24">
      <c r="X1693" s="53"/>
    </row>
    <row r="1694" spans="24:24">
      <c r="X1694" s="53"/>
    </row>
    <row r="1695" spans="24:24">
      <c r="X1695" s="53"/>
    </row>
    <row r="1696" spans="24:24">
      <c r="X1696" s="53"/>
    </row>
    <row r="1697" spans="24:24">
      <c r="X1697" s="53"/>
    </row>
    <row r="1698" spans="24:24">
      <c r="X1698" s="53"/>
    </row>
    <row r="1699" spans="24:24">
      <c r="X1699" s="53"/>
    </row>
    <row r="1700" spans="24:24">
      <c r="X1700" s="53"/>
    </row>
    <row r="1701" spans="24:24">
      <c r="X1701" s="53"/>
    </row>
    <row r="1702" spans="24:24">
      <c r="X1702" s="53"/>
    </row>
    <row r="1703" spans="24:24">
      <c r="X1703" s="53"/>
    </row>
    <row r="1704" spans="24:24">
      <c r="X1704" s="53"/>
    </row>
    <row r="1705" spans="24:24">
      <c r="X1705" s="53"/>
    </row>
    <row r="1706" spans="24:24">
      <c r="X1706" s="53"/>
    </row>
    <row r="1707" spans="24:24">
      <c r="X1707" s="53"/>
    </row>
    <row r="1708" spans="24:24">
      <c r="X1708" s="53"/>
    </row>
    <row r="1709" spans="24:24">
      <c r="X1709" s="53"/>
    </row>
    <row r="1710" spans="24:24">
      <c r="X1710" s="53"/>
    </row>
    <row r="1711" spans="24:24">
      <c r="X1711" s="53"/>
    </row>
    <row r="1712" spans="24:24">
      <c r="X1712" s="53"/>
    </row>
    <row r="1713" spans="24:24">
      <c r="X1713" s="53"/>
    </row>
    <row r="1714" spans="24:24">
      <c r="X1714" s="53"/>
    </row>
    <row r="1715" spans="24:24">
      <c r="X1715" s="53"/>
    </row>
    <row r="1716" spans="24:24">
      <c r="X1716" s="53"/>
    </row>
    <row r="1717" spans="24:24">
      <c r="X1717" s="53"/>
    </row>
    <row r="1718" spans="24:24">
      <c r="X1718" s="53"/>
    </row>
    <row r="1719" spans="24:24">
      <c r="X1719" s="53"/>
    </row>
    <row r="1720" spans="24:24">
      <c r="X1720" s="53"/>
    </row>
    <row r="1721" spans="24:24">
      <c r="X1721" s="53"/>
    </row>
    <row r="1722" spans="24:24">
      <c r="X1722" s="53"/>
    </row>
    <row r="1723" spans="24:24">
      <c r="X1723" s="53"/>
    </row>
    <row r="1724" spans="24:24">
      <c r="X1724" s="53"/>
    </row>
    <row r="1725" spans="24:24">
      <c r="X1725" s="53"/>
    </row>
    <row r="1726" spans="24:24">
      <c r="X1726" s="53"/>
    </row>
    <row r="1727" spans="24:24">
      <c r="X1727" s="53"/>
    </row>
    <row r="1728" spans="24:24">
      <c r="X1728" s="53"/>
    </row>
    <row r="1729" spans="24:24">
      <c r="X1729" s="53"/>
    </row>
    <row r="1730" spans="24:24">
      <c r="X1730" s="53"/>
    </row>
    <row r="1731" spans="24:24">
      <c r="X1731" s="53"/>
    </row>
    <row r="1732" spans="24:24">
      <c r="X1732" s="53"/>
    </row>
    <row r="1733" spans="24:24">
      <c r="X1733" s="53"/>
    </row>
    <row r="1734" spans="24:24">
      <c r="X1734" s="53"/>
    </row>
    <row r="1735" spans="24:24">
      <c r="X1735" s="53"/>
    </row>
    <row r="1736" spans="24:24">
      <c r="X1736" s="53"/>
    </row>
    <row r="1737" spans="24:24">
      <c r="X1737" s="53"/>
    </row>
    <row r="1738" spans="24:24">
      <c r="X1738" s="53"/>
    </row>
    <row r="1739" spans="24:24">
      <c r="X1739" s="53"/>
    </row>
    <row r="1740" spans="24:24">
      <c r="X1740" s="53"/>
    </row>
    <row r="1741" spans="24:24">
      <c r="X1741" s="53"/>
    </row>
    <row r="1742" spans="24:24">
      <c r="X1742" s="53"/>
    </row>
    <row r="1743" spans="24:24">
      <c r="X1743" s="53"/>
    </row>
    <row r="1744" spans="24:24">
      <c r="X1744" s="53"/>
    </row>
    <row r="1745" spans="24:24">
      <c r="X1745" s="53"/>
    </row>
    <row r="1746" spans="24:24">
      <c r="X1746" s="53"/>
    </row>
    <row r="1747" spans="24:24">
      <c r="X1747" s="53"/>
    </row>
    <row r="1748" spans="24:24">
      <c r="X1748" s="53"/>
    </row>
    <row r="1749" spans="24:24">
      <c r="X1749" s="53"/>
    </row>
    <row r="1750" spans="24:24">
      <c r="X1750" s="53"/>
    </row>
    <row r="1751" spans="24:24">
      <c r="X1751" s="53"/>
    </row>
    <row r="1752" spans="24:24">
      <c r="X1752" s="53"/>
    </row>
    <row r="1753" spans="24:24">
      <c r="X1753" s="53"/>
    </row>
    <row r="1754" spans="24:24">
      <c r="X1754" s="53"/>
    </row>
    <row r="1755" spans="24:24">
      <c r="X1755" s="53"/>
    </row>
    <row r="1756" spans="24:24">
      <c r="X1756" s="53"/>
    </row>
    <row r="1757" spans="24:24">
      <c r="X1757" s="53"/>
    </row>
    <row r="1758" spans="24:24">
      <c r="X1758" s="53"/>
    </row>
    <row r="1759" spans="24:24">
      <c r="X1759" s="53"/>
    </row>
    <row r="1760" spans="24:24">
      <c r="X1760" s="53"/>
    </row>
    <row r="1761" spans="24:24">
      <c r="X1761" s="53"/>
    </row>
    <row r="1762" spans="24:24">
      <c r="X1762" s="53"/>
    </row>
    <row r="1763" spans="24:24">
      <c r="X1763" s="53"/>
    </row>
    <row r="1764" spans="24:24">
      <c r="X1764" s="53"/>
    </row>
    <row r="1765" spans="24:24">
      <c r="X1765" s="53"/>
    </row>
    <row r="1766" spans="24:24">
      <c r="X1766" s="53"/>
    </row>
    <row r="1767" spans="24:24">
      <c r="X1767" s="53"/>
    </row>
    <row r="1768" spans="24:24">
      <c r="X1768" s="53"/>
    </row>
    <row r="1769" spans="24:24">
      <c r="X1769" s="53"/>
    </row>
    <row r="1770" spans="24:24">
      <c r="X1770" s="53"/>
    </row>
    <row r="1771" spans="24:24">
      <c r="X1771" s="53"/>
    </row>
    <row r="1772" spans="24:24">
      <c r="X1772" s="53"/>
    </row>
    <row r="1773" spans="24:24">
      <c r="X1773" s="53"/>
    </row>
    <row r="1774" spans="24:24">
      <c r="X1774" s="53"/>
    </row>
    <row r="1775" spans="24:24">
      <c r="X1775" s="53"/>
    </row>
    <row r="1776" spans="24:24">
      <c r="X1776" s="53"/>
    </row>
    <row r="1777" spans="24:24">
      <c r="X1777" s="53"/>
    </row>
    <row r="1778" spans="24:24">
      <c r="X1778" s="53"/>
    </row>
    <row r="1779" spans="24:24">
      <c r="X1779" s="53"/>
    </row>
    <row r="1780" spans="24:24">
      <c r="X1780" s="53"/>
    </row>
    <row r="1781" spans="24:24">
      <c r="X1781" s="53"/>
    </row>
    <row r="1782" spans="24:24">
      <c r="X1782" s="53"/>
    </row>
    <row r="1783" spans="24:24">
      <c r="X1783" s="53"/>
    </row>
    <row r="1784" spans="24:24">
      <c r="X1784" s="53"/>
    </row>
    <row r="1785" spans="24:24">
      <c r="X1785" s="53"/>
    </row>
    <row r="1786" spans="24:24">
      <c r="X1786" s="53"/>
    </row>
    <row r="1787" spans="24:24">
      <c r="X1787" s="53"/>
    </row>
    <row r="1788" spans="24:24">
      <c r="X1788" s="53"/>
    </row>
    <row r="1789" spans="24:24">
      <c r="X1789" s="53"/>
    </row>
    <row r="1790" spans="24:24">
      <c r="X1790" s="53"/>
    </row>
    <row r="1791" spans="24:24">
      <c r="X1791" s="53"/>
    </row>
    <row r="1792" spans="24:24">
      <c r="X1792" s="53"/>
    </row>
    <row r="1793" spans="24:24">
      <c r="X1793" s="53"/>
    </row>
    <row r="1794" spans="24:24">
      <c r="X1794" s="53"/>
    </row>
    <row r="1795" spans="24:24">
      <c r="X1795" s="53"/>
    </row>
    <row r="1796" spans="24:24">
      <c r="X1796" s="53"/>
    </row>
    <row r="1797" spans="24:24">
      <c r="X1797" s="53"/>
    </row>
    <row r="1798" spans="24:24">
      <c r="X1798" s="53"/>
    </row>
    <row r="1799" spans="24:24">
      <c r="X1799" s="53"/>
    </row>
    <row r="1800" spans="24:24">
      <c r="X1800" s="53"/>
    </row>
    <row r="1801" spans="24:24">
      <c r="X1801" s="53"/>
    </row>
    <row r="1802" spans="24:24">
      <c r="X1802" s="53"/>
    </row>
    <row r="1803" spans="24:24">
      <c r="X1803" s="53"/>
    </row>
    <row r="1804" spans="24:24">
      <c r="X1804" s="53"/>
    </row>
    <row r="1805" spans="24:24">
      <c r="X1805" s="53"/>
    </row>
    <row r="1806" spans="24:24">
      <c r="X1806" s="53"/>
    </row>
    <row r="1807" spans="24:24">
      <c r="X1807" s="53"/>
    </row>
    <row r="1808" spans="24:24">
      <c r="X1808" s="53"/>
    </row>
    <row r="1809" spans="24:24">
      <c r="X1809" s="53"/>
    </row>
    <row r="1810" spans="24:24">
      <c r="X1810" s="53"/>
    </row>
    <row r="1811" spans="24:24">
      <c r="X1811" s="53"/>
    </row>
    <row r="1812" spans="24:24">
      <c r="X1812" s="53"/>
    </row>
    <row r="1813" spans="24:24">
      <c r="X1813" s="53"/>
    </row>
    <row r="1814" spans="24:24">
      <c r="X1814" s="53"/>
    </row>
    <row r="1815" spans="24:24">
      <c r="X1815" s="53"/>
    </row>
    <row r="1816" spans="24:24">
      <c r="X1816" s="53"/>
    </row>
    <row r="1817" spans="24:24">
      <c r="X1817" s="53"/>
    </row>
    <row r="1818" spans="24:24">
      <c r="X1818" s="53"/>
    </row>
    <row r="1819" spans="24:24">
      <c r="X1819" s="53"/>
    </row>
    <row r="1820" spans="24:24">
      <c r="X1820" s="53"/>
    </row>
    <row r="1821" spans="24:24">
      <c r="X1821" s="53"/>
    </row>
    <row r="1822" spans="24:24">
      <c r="X1822" s="53"/>
    </row>
    <row r="1823" spans="24:24">
      <c r="X1823" s="53"/>
    </row>
    <row r="1824" spans="24:24">
      <c r="X1824" s="53"/>
    </row>
    <row r="1825" spans="24:24">
      <c r="X1825" s="53"/>
    </row>
    <row r="1826" spans="24:24">
      <c r="X1826" s="53"/>
    </row>
    <row r="1827" spans="24:24">
      <c r="X1827" s="53"/>
    </row>
    <row r="1828" spans="24:24">
      <c r="X1828" s="53"/>
    </row>
    <row r="1829" spans="24:24">
      <c r="X1829" s="53"/>
    </row>
    <row r="1830" spans="24:24">
      <c r="X1830" s="53"/>
    </row>
    <row r="1831" spans="24:24">
      <c r="X1831" s="53"/>
    </row>
    <row r="1832" spans="24:24">
      <c r="X1832" s="53"/>
    </row>
    <row r="1833" spans="24:24">
      <c r="X1833" s="53"/>
    </row>
    <row r="1834" spans="24:24">
      <c r="X1834" s="53"/>
    </row>
    <row r="1835" spans="24:24">
      <c r="X1835" s="53"/>
    </row>
    <row r="1836" spans="24:24">
      <c r="X1836" s="53"/>
    </row>
    <row r="1837" spans="24:24">
      <c r="X1837" s="53"/>
    </row>
    <row r="1838" spans="24:24">
      <c r="X1838" s="53"/>
    </row>
    <row r="1839" spans="24:24">
      <c r="X1839" s="53"/>
    </row>
    <row r="1840" spans="24:24">
      <c r="X1840" s="53"/>
    </row>
    <row r="1841" spans="24:24">
      <c r="X1841" s="53"/>
    </row>
    <row r="1842" spans="24:24">
      <c r="X1842" s="53"/>
    </row>
    <row r="1843" spans="24:24">
      <c r="X1843" s="53"/>
    </row>
    <row r="1844" spans="24:24">
      <c r="X1844" s="53"/>
    </row>
    <row r="1845" spans="24:24">
      <c r="X1845" s="53"/>
    </row>
    <row r="1846" spans="24:24">
      <c r="X1846" s="53"/>
    </row>
    <row r="1847" spans="24:24">
      <c r="X1847" s="53"/>
    </row>
    <row r="1848" spans="24:24">
      <c r="X1848" s="53"/>
    </row>
    <row r="1849" spans="24:24">
      <c r="X1849" s="53"/>
    </row>
    <row r="1850" spans="24:24">
      <c r="X1850" s="53"/>
    </row>
    <row r="1851" spans="24:24">
      <c r="X1851" s="53"/>
    </row>
    <row r="1852" spans="24:24">
      <c r="X1852" s="53"/>
    </row>
    <row r="1853" spans="24:24">
      <c r="X1853" s="53"/>
    </row>
    <row r="1854" spans="24:24">
      <c r="X1854" s="53"/>
    </row>
    <row r="1855" spans="24:24">
      <c r="X1855" s="53"/>
    </row>
    <row r="1856" spans="24:24">
      <c r="X1856" s="53"/>
    </row>
    <row r="1857" spans="24:24">
      <c r="X1857" s="53"/>
    </row>
    <row r="1858" spans="24:24">
      <c r="X1858" s="53"/>
    </row>
    <row r="1859" spans="24:24">
      <c r="X1859" s="53"/>
    </row>
    <row r="1860" spans="24:24">
      <c r="X1860" s="53"/>
    </row>
    <row r="1861" spans="24:24">
      <c r="X1861" s="53"/>
    </row>
    <row r="1862" spans="24:24">
      <c r="X1862" s="53"/>
    </row>
    <row r="1863" spans="24:24">
      <c r="X1863" s="53"/>
    </row>
    <row r="1864" spans="24:24">
      <c r="X1864" s="53"/>
    </row>
    <row r="1865" spans="24:24">
      <c r="X1865" s="53"/>
    </row>
    <row r="1866" spans="24:24">
      <c r="X1866" s="53"/>
    </row>
    <row r="1867" spans="24:24">
      <c r="X1867" s="53"/>
    </row>
    <row r="1868" spans="24:24">
      <c r="X1868" s="53"/>
    </row>
    <row r="1869" spans="24:24">
      <c r="X1869" s="53"/>
    </row>
    <row r="1870" spans="24:24">
      <c r="X1870" s="53"/>
    </row>
    <row r="1871" spans="24:24">
      <c r="X1871" s="53"/>
    </row>
    <row r="1872" spans="24:24">
      <c r="X1872" s="53"/>
    </row>
    <row r="1873" spans="24:24">
      <c r="X1873" s="53"/>
    </row>
    <row r="1874" spans="24:24">
      <c r="X1874" s="53"/>
    </row>
    <row r="1875" spans="24:24">
      <c r="X1875" s="53"/>
    </row>
    <row r="1876" spans="24:24">
      <c r="X1876" s="53"/>
    </row>
    <row r="1877" spans="24:24">
      <c r="X1877" s="53"/>
    </row>
    <row r="1878" spans="24:24">
      <c r="X1878" s="53"/>
    </row>
    <row r="1879" spans="24:24">
      <c r="X1879" s="53"/>
    </row>
    <row r="1880" spans="24:24">
      <c r="X1880" s="53"/>
    </row>
    <row r="1881" spans="24:24">
      <c r="X1881" s="53"/>
    </row>
    <row r="1882" spans="24:24">
      <c r="X1882" s="53"/>
    </row>
    <row r="1883" spans="24:24">
      <c r="X1883" s="53"/>
    </row>
    <row r="1884" spans="24:24">
      <c r="X1884" s="53"/>
    </row>
    <row r="1885" spans="24:24">
      <c r="X1885" s="53"/>
    </row>
    <row r="1886" spans="24:24">
      <c r="X1886" s="53"/>
    </row>
    <row r="1887" spans="24:24">
      <c r="X1887" s="53"/>
    </row>
    <row r="1888" spans="24:24">
      <c r="X1888" s="53"/>
    </row>
    <row r="1889" spans="24:24">
      <c r="X1889" s="53"/>
    </row>
    <row r="1890" spans="24:24">
      <c r="X1890" s="53"/>
    </row>
    <row r="1891" spans="24:24">
      <c r="X1891" s="53"/>
    </row>
    <row r="1892" spans="24:24">
      <c r="X1892" s="53"/>
    </row>
    <row r="1893" spans="24:24">
      <c r="X1893" s="53"/>
    </row>
    <row r="1894" spans="24:24">
      <c r="X1894" s="53"/>
    </row>
    <row r="1895" spans="24:24">
      <c r="X1895" s="53"/>
    </row>
    <row r="1896" spans="24:24">
      <c r="X1896" s="53"/>
    </row>
    <row r="1897" spans="24:24">
      <c r="X1897" s="53"/>
    </row>
    <row r="1898" spans="24:24">
      <c r="X1898" s="53"/>
    </row>
    <row r="1899" spans="24:24">
      <c r="X1899" s="53"/>
    </row>
    <row r="1900" spans="24:24">
      <c r="X1900" s="53"/>
    </row>
    <row r="1901" spans="24:24">
      <c r="X1901" s="53"/>
    </row>
    <row r="1902" spans="24:24">
      <c r="X1902" s="53"/>
    </row>
    <row r="1903" spans="24:24">
      <c r="X1903" s="53"/>
    </row>
    <row r="1904" spans="24:24">
      <c r="X1904" s="53"/>
    </row>
    <row r="1905" spans="24:24">
      <c r="X1905" s="53"/>
    </row>
    <row r="1906" spans="24:24">
      <c r="X1906" s="53"/>
    </row>
    <row r="1907" spans="24:24">
      <c r="X1907" s="53"/>
    </row>
    <row r="1908" spans="24:24">
      <c r="X1908" s="53"/>
    </row>
    <row r="1909" spans="24:24">
      <c r="X1909" s="53"/>
    </row>
    <row r="1910" spans="24:24">
      <c r="X1910" s="53"/>
    </row>
    <row r="1911" spans="24:24">
      <c r="X1911" s="53"/>
    </row>
    <row r="1912" spans="24:24">
      <c r="X1912" s="53"/>
    </row>
    <row r="1913" spans="24:24">
      <c r="X1913" s="53"/>
    </row>
    <row r="1914" spans="24:24">
      <c r="X1914" s="53"/>
    </row>
    <row r="1915" spans="24:24">
      <c r="X1915" s="53"/>
    </row>
    <row r="1916" spans="24:24">
      <c r="X1916" s="53"/>
    </row>
    <row r="1917" spans="24:24">
      <c r="X1917" s="53"/>
    </row>
    <row r="1918" spans="24:24">
      <c r="X1918" s="53"/>
    </row>
    <row r="1919" spans="24:24">
      <c r="X1919" s="53"/>
    </row>
    <row r="1920" spans="24:24">
      <c r="X1920" s="53"/>
    </row>
    <row r="1921" spans="24:24">
      <c r="X1921" s="53"/>
    </row>
    <row r="1922" spans="24:24">
      <c r="X1922" s="53"/>
    </row>
    <row r="1923" spans="24:24">
      <c r="X1923" s="53"/>
    </row>
    <row r="1924" spans="24:24">
      <c r="X1924" s="53"/>
    </row>
    <row r="1925" spans="24:24">
      <c r="X1925" s="53"/>
    </row>
    <row r="1926" spans="24:24">
      <c r="X1926" s="53"/>
    </row>
    <row r="1927" spans="24:24">
      <c r="X1927" s="53"/>
    </row>
    <row r="1928" spans="24:24">
      <c r="X1928" s="53"/>
    </row>
    <row r="1929" spans="24:24">
      <c r="X1929" s="53"/>
    </row>
    <row r="1930" spans="24:24">
      <c r="X1930" s="53"/>
    </row>
    <row r="1931" spans="24:24">
      <c r="X1931" s="53"/>
    </row>
    <row r="1932" spans="24:24">
      <c r="X1932" s="53"/>
    </row>
    <row r="1933" spans="24:24">
      <c r="X1933" s="53"/>
    </row>
    <row r="1934" spans="24:24">
      <c r="X1934" s="53"/>
    </row>
    <row r="1935" spans="24:24">
      <c r="X1935" s="53"/>
    </row>
    <row r="1936" spans="24:24">
      <c r="X1936" s="53"/>
    </row>
    <row r="1937" spans="24:24">
      <c r="X1937" s="53"/>
    </row>
    <row r="1938" spans="24:24">
      <c r="X1938" s="53"/>
    </row>
    <row r="1939" spans="24:24">
      <c r="X1939" s="53"/>
    </row>
    <row r="1940" spans="24:24">
      <c r="X1940" s="53"/>
    </row>
    <row r="1941" spans="24:24">
      <c r="X1941" s="53"/>
    </row>
    <row r="1942" spans="24:24">
      <c r="X1942" s="53"/>
    </row>
    <row r="1943" spans="24:24">
      <c r="X1943" s="53"/>
    </row>
    <row r="1944" spans="24:24">
      <c r="X1944" s="53"/>
    </row>
    <row r="1945" spans="24:24">
      <c r="X1945" s="53"/>
    </row>
    <row r="1946" spans="24:24">
      <c r="X1946" s="53"/>
    </row>
    <row r="1947" spans="24:24">
      <c r="X1947" s="53"/>
    </row>
    <row r="1948" spans="24:24">
      <c r="X1948" s="53"/>
    </row>
    <row r="1949" spans="24:24">
      <c r="X1949" s="53"/>
    </row>
    <row r="1950" spans="24:24">
      <c r="X1950" s="53"/>
    </row>
    <row r="1951" spans="24:24">
      <c r="X1951" s="53"/>
    </row>
    <row r="1952" spans="24:24">
      <c r="X1952" s="53"/>
    </row>
    <row r="1953" spans="24:24">
      <c r="X1953" s="53"/>
    </row>
    <row r="1954" spans="24:24">
      <c r="X1954" s="53"/>
    </row>
    <row r="1955" spans="24:24">
      <c r="X1955" s="53"/>
    </row>
    <row r="1956" spans="24:24">
      <c r="X1956" s="53"/>
    </row>
    <row r="1957" spans="24:24">
      <c r="X1957" s="53"/>
    </row>
    <row r="1958" spans="24:24">
      <c r="X1958" s="53"/>
    </row>
    <row r="1959" spans="24:24">
      <c r="X1959" s="53"/>
    </row>
    <row r="1960" spans="24:24">
      <c r="X1960" s="53"/>
    </row>
    <row r="1961" spans="24:24">
      <c r="X1961" s="53"/>
    </row>
    <row r="1962" spans="24:24">
      <c r="X1962" s="53"/>
    </row>
    <row r="1963" spans="24:24">
      <c r="X1963" s="53"/>
    </row>
    <row r="1964" spans="24:24">
      <c r="X1964" s="53"/>
    </row>
    <row r="1965" spans="24:24">
      <c r="X1965" s="53"/>
    </row>
    <row r="1966" spans="24:24">
      <c r="X1966" s="53"/>
    </row>
    <row r="1967" spans="24:24">
      <c r="X1967" s="53"/>
    </row>
    <row r="1968" spans="24:24">
      <c r="X1968" s="53"/>
    </row>
    <row r="1969" spans="24:24">
      <c r="X1969" s="53"/>
    </row>
    <row r="1970" spans="24:24">
      <c r="X1970" s="53"/>
    </row>
    <row r="1971" spans="24:24">
      <c r="X1971" s="53"/>
    </row>
    <row r="1972" spans="24:24">
      <c r="X1972" s="53"/>
    </row>
    <row r="1973" spans="24:24">
      <c r="X1973" s="53"/>
    </row>
    <row r="1974" spans="24:24">
      <c r="X1974" s="53"/>
    </row>
    <row r="1975" spans="24:24">
      <c r="X1975" s="53"/>
    </row>
    <row r="1976" spans="24:24">
      <c r="X1976" s="53"/>
    </row>
    <row r="1977" spans="24:24">
      <c r="X1977" s="53"/>
    </row>
    <row r="1978" spans="24:24">
      <c r="X1978" s="53"/>
    </row>
    <row r="1979" spans="24:24">
      <c r="X1979" s="53"/>
    </row>
    <row r="1980" spans="24:24">
      <c r="X1980" s="53"/>
    </row>
    <row r="1981" spans="24:24">
      <c r="X1981" s="53"/>
    </row>
    <row r="1982" spans="24:24">
      <c r="X1982" s="53"/>
    </row>
    <row r="1983" spans="24:24">
      <c r="X1983" s="53"/>
    </row>
    <row r="1984" spans="24:24">
      <c r="X1984" s="53"/>
    </row>
    <row r="1985" spans="24:24">
      <c r="X1985" s="53"/>
    </row>
    <row r="1986" spans="24:24">
      <c r="X1986" s="53"/>
    </row>
    <row r="1987" spans="24:24">
      <c r="X1987" s="53"/>
    </row>
    <row r="1988" spans="24:24">
      <c r="X1988" s="53"/>
    </row>
    <row r="1989" spans="24:24">
      <c r="X1989" s="53"/>
    </row>
    <row r="1990" spans="24:24">
      <c r="X1990" s="53"/>
    </row>
    <row r="1991" spans="24:24">
      <c r="X1991" s="53"/>
    </row>
    <row r="1992" spans="24:24">
      <c r="X1992" s="53"/>
    </row>
    <row r="1993" spans="24:24">
      <c r="X1993" s="53"/>
    </row>
    <row r="1994" spans="24:24">
      <c r="X1994" s="53"/>
    </row>
    <row r="1995" spans="24:24">
      <c r="X1995" s="53"/>
    </row>
    <row r="1996" spans="24:24">
      <c r="X1996" s="53"/>
    </row>
    <row r="1997" spans="24:24">
      <c r="X1997" s="53"/>
    </row>
    <row r="1998" spans="24:24">
      <c r="X1998" s="53"/>
    </row>
    <row r="1999" spans="24:24">
      <c r="X1999" s="53"/>
    </row>
    <row r="2000" spans="24:24">
      <c r="X2000" s="53"/>
    </row>
    <row r="2001" spans="24:24">
      <c r="X2001" s="53"/>
    </row>
    <row r="2002" spans="24:24">
      <c r="X2002" s="53"/>
    </row>
    <row r="2003" spans="24:24">
      <c r="X2003" s="53"/>
    </row>
    <row r="2004" spans="24:24">
      <c r="X2004" s="53"/>
    </row>
    <row r="2005" spans="24:24">
      <c r="X2005" s="53"/>
    </row>
    <row r="2006" spans="24:24">
      <c r="X2006" s="53"/>
    </row>
    <row r="2007" spans="24:24">
      <c r="X2007" s="53"/>
    </row>
    <row r="2008" spans="24:24">
      <c r="X2008" s="53"/>
    </row>
    <row r="2009" spans="24:24">
      <c r="X2009" s="53"/>
    </row>
    <row r="2010" spans="24:24">
      <c r="X2010" s="53"/>
    </row>
    <row r="2011" spans="24:24">
      <c r="X2011" s="53"/>
    </row>
    <row r="2012" spans="24:24">
      <c r="X2012" s="53"/>
    </row>
    <row r="2013" spans="24:24">
      <c r="X2013" s="53"/>
    </row>
    <row r="2014" spans="24:24">
      <c r="X2014" s="53"/>
    </row>
    <row r="2015" spans="24:24">
      <c r="X2015" s="53"/>
    </row>
    <row r="2016" spans="24:24">
      <c r="X2016" s="53"/>
    </row>
    <row r="2017" spans="24:24">
      <c r="X2017" s="53"/>
    </row>
    <row r="2018" spans="24:24">
      <c r="X2018" s="53"/>
    </row>
    <row r="2019" spans="24:24">
      <c r="X2019" s="53"/>
    </row>
    <row r="2020" spans="24:24">
      <c r="X2020" s="53"/>
    </row>
    <row r="2021" spans="24:24">
      <c r="X2021" s="53"/>
    </row>
    <row r="2022" spans="24:24">
      <c r="X2022" s="53"/>
    </row>
    <row r="2023" spans="24:24">
      <c r="X2023" s="53"/>
    </row>
    <row r="2024" spans="24:24">
      <c r="X2024" s="53"/>
    </row>
    <row r="2025" spans="24:24">
      <c r="X2025" s="53"/>
    </row>
    <row r="2026" spans="24:24">
      <c r="X2026" s="53"/>
    </row>
    <row r="2027" spans="24:24">
      <c r="X2027" s="53"/>
    </row>
    <row r="2028" spans="24:24">
      <c r="X2028" s="53"/>
    </row>
    <row r="2029" spans="24:24">
      <c r="X2029" s="53"/>
    </row>
    <row r="2030" spans="24:24">
      <c r="X2030" s="53"/>
    </row>
    <row r="2031" spans="24:24">
      <c r="X2031" s="53"/>
    </row>
    <row r="2032" spans="24:24">
      <c r="X2032" s="53"/>
    </row>
    <row r="2033" spans="24:24">
      <c r="X2033" s="53"/>
    </row>
    <row r="2034" spans="24:24">
      <c r="X2034" s="53"/>
    </row>
    <row r="2035" spans="24:24">
      <c r="X2035" s="53"/>
    </row>
    <row r="2036" spans="24:24">
      <c r="X2036" s="53"/>
    </row>
    <row r="2037" spans="24:24">
      <c r="X2037" s="53"/>
    </row>
    <row r="2038" spans="24:24">
      <c r="X2038" s="53"/>
    </row>
    <row r="2039" spans="24:24">
      <c r="X2039" s="53"/>
    </row>
    <row r="2040" spans="24:24">
      <c r="X2040" s="53"/>
    </row>
    <row r="2041" spans="24:24">
      <c r="X2041" s="53"/>
    </row>
    <row r="2042" spans="24:24">
      <c r="X2042" s="53"/>
    </row>
    <row r="2043" spans="24:24">
      <c r="X2043" s="53"/>
    </row>
    <row r="2044" spans="24:24">
      <c r="X2044" s="53"/>
    </row>
    <row r="2045" spans="24:24">
      <c r="X2045" s="53"/>
    </row>
    <row r="2046" spans="24:24">
      <c r="X2046" s="53"/>
    </row>
    <row r="2047" spans="24:24">
      <c r="X2047" s="53"/>
    </row>
    <row r="2048" spans="24:24">
      <c r="X2048" s="53"/>
    </row>
    <row r="2049" spans="24:24">
      <c r="X2049" s="53"/>
    </row>
    <row r="2050" spans="24:24">
      <c r="X2050" s="53"/>
    </row>
    <row r="2051" spans="24:24">
      <c r="X2051" s="53"/>
    </row>
    <row r="2052" spans="24:24">
      <c r="X2052" s="53"/>
    </row>
    <row r="2053" spans="24:24">
      <c r="X2053" s="53"/>
    </row>
    <row r="2054" spans="24:24">
      <c r="X2054" s="53"/>
    </row>
    <row r="2055" spans="24:24">
      <c r="X2055" s="53"/>
    </row>
    <row r="2056" spans="24:24">
      <c r="X2056" s="53"/>
    </row>
    <row r="2057" spans="24:24">
      <c r="X2057" s="53"/>
    </row>
    <row r="2058" spans="24:24">
      <c r="X2058" s="53"/>
    </row>
    <row r="2059" spans="24:24">
      <c r="X2059" s="53"/>
    </row>
    <row r="2060" spans="24:24">
      <c r="X2060" s="53"/>
    </row>
    <row r="2061" spans="24:24">
      <c r="X2061" s="53"/>
    </row>
    <row r="2062" spans="24:24">
      <c r="X2062" s="53"/>
    </row>
    <row r="2063" spans="24:24">
      <c r="X2063" s="53"/>
    </row>
    <row r="2064" spans="24:24">
      <c r="X2064" s="53"/>
    </row>
    <row r="2065" spans="24:24">
      <c r="X2065" s="53"/>
    </row>
    <row r="2066" spans="24:24">
      <c r="X2066" s="53"/>
    </row>
    <row r="2067" spans="24:24">
      <c r="X2067" s="53"/>
    </row>
    <row r="2068" spans="24:24">
      <c r="X2068" s="53"/>
    </row>
    <row r="2069" spans="24:24">
      <c r="X2069" s="53"/>
    </row>
    <row r="2070" spans="24:24">
      <c r="X2070" s="53"/>
    </row>
    <row r="2071" spans="24:24">
      <c r="X2071" s="53"/>
    </row>
    <row r="2072" spans="24:24">
      <c r="X2072" s="53"/>
    </row>
    <row r="2073" spans="24:24">
      <c r="X2073" s="53"/>
    </row>
    <row r="2074" spans="24:24">
      <c r="X2074" s="53"/>
    </row>
    <row r="2075" spans="24:24">
      <c r="X2075" s="53"/>
    </row>
    <row r="2076" spans="24:24">
      <c r="X2076" s="53"/>
    </row>
    <row r="2077" spans="24:24">
      <c r="X2077" s="53"/>
    </row>
    <row r="2078" spans="24:24">
      <c r="X2078" s="53"/>
    </row>
    <row r="2079" spans="24:24">
      <c r="X2079" s="53"/>
    </row>
    <row r="2080" spans="24:24">
      <c r="X2080" s="53"/>
    </row>
    <row r="2081" spans="24:24">
      <c r="X2081" s="53"/>
    </row>
    <row r="2082" spans="24:24">
      <c r="X2082" s="53"/>
    </row>
    <row r="2083" spans="24:24">
      <c r="X2083" s="53"/>
    </row>
    <row r="2084" spans="24:24">
      <c r="X2084" s="53"/>
    </row>
    <row r="2085" spans="24:24">
      <c r="X2085" s="53"/>
    </row>
    <row r="2086" spans="24:24">
      <c r="X2086" s="53"/>
    </row>
    <row r="2087" spans="24:24">
      <c r="X2087" s="53"/>
    </row>
    <row r="2088" spans="24:24">
      <c r="X2088" s="53"/>
    </row>
    <row r="2089" spans="24:24">
      <c r="X2089" s="53"/>
    </row>
    <row r="2090" spans="24:24">
      <c r="X2090" s="53"/>
    </row>
    <row r="2091" spans="24:24">
      <c r="X2091" s="53"/>
    </row>
    <row r="2092" spans="24:24">
      <c r="X2092" s="53"/>
    </row>
    <row r="2093" spans="24:24">
      <c r="X2093" s="53"/>
    </row>
    <row r="2094" spans="24:24">
      <c r="X2094" s="53"/>
    </row>
    <row r="2095" spans="24:24">
      <c r="X2095" s="53"/>
    </row>
    <row r="2096" spans="24:24">
      <c r="X2096" s="53"/>
    </row>
    <row r="2097" spans="24:24">
      <c r="X2097" s="53"/>
    </row>
    <row r="2098" spans="24:24">
      <c r="X2098" s="53"/>
    </row>
    <row r="2099" spans="24:24">
      <c r="X2099" s="53"/>
    </row>
    <row r="2100" spans="24:24">
      <c r="X2100" s="53"/>
    </row>
    <row r="2101" spans="24:24">
      <c r="X2101" s="53"/>
    </row>
    <row r="2102" spans="24:24">
      <c r="X2102" s="53"/>
    </row>
    <row r="2103" spans="24:24">
      <c r="X2103" s="53"/>
    </row>
    <row r="2104" spans="24:24">
      <c r="X2104" s="53"/>
    </row>
    <row r="2105" spans="24:24">
      <c r="X2105" s="53"/>
    </row>
    <row r="2106" spans="24:24">
      <c r="X2106" s="53"/>
    </row>
    <row r="2107" spans="24:24">
      <c r="X2107" s="53"/>
    </row>
    <row r="2108" spans="24:24">
      <c r="X2108" s="53"/>
    </row>
    <row r="2109" spans="24:24">
      <c r="X2109" s="53"/>
    </row>
    <row r="2110" spans="24:24">
      <c r="X2110" s="53"/>
    </row>
    <row r="2111" spans="24:24">
      <c r="X2111" s="53"/>
    </row>
    <row r="2112" spans="24:24">
      <c r="X2112" s="53"/>
    </row>
    <row r="2113" spans="24:24">
      <c r="X2113" s="53"/>
    </row>
    <row r="2114" spans="24:24">
      <c r="X2114" s="53"/>
    </row>
    <row r="2115" spans="24:24">
      <c r="X2115" s="53"/>
    </row>
    <row r="2116" spans="24:24">
      <c r="X2116" s="53"/>
    </row>
    <row r="2117" spans="24:24">
      <c r="X2117" s="53"/>
    </row>
    <row r="2118" spans="24:24">
      <c r="X2118" s="53"/>
    </row>
    <row r="2119" spans="24:24">
      <c r="X2119" s="53"/>
    </row>
    <row r="2120" spans="24:24">
      <c r="X2120" s="53"/>
    </row>
    <row r="2121" spans="24:24">
      <c r="X2121" s="53"/>
    </row>
    <row r="2122" spans="24:24">
      <c r="X2122" s="53"/>
    </row>
    <row r="2123" spans="24:24">
      <c r="X2123" s="53"/>
    </row>
    <row r="2124" spans="24:24">
      <c r="X2124" s="53"/>
    </row>
    <row r="2125" spans="24:24">
      <c r="X2125" s="53"/>
    </row>
    <row r="2126" spans="24:24">
      <c r="X2126" s="53"/>
    </row>
    <row r="2127" spans="24:24">
      <c r="X2127" s="53"/>
    </row>
    <row r="2128" spans="24:24">
      <c r="X2128" s="53"/>
    </row>
    <row r="2129" spans="24:24">
      <c r="X2129" s="53"/>
    </row>
    <row r="2130" spans="24:24">
      <c r="X2130" s="53"/>
    </row>
    <row r="2131" spans="24:24">
      <c r="X2131" s="53"/>
    </row>
    <row r="2132" spans="24:24">
      <c r="X2132" s="53"/>
    </row>
    <row r="2133" spans="24:24">
      <c r="X2133" s="53"/>
    </row>
    <row r="2134" spans="24:24">
      <c r="X2134" s="53"/>
    </row>
    <row r="2135" spans="24:24">
      <c r="X2135" s="53"/>
    </row>
    <row r="2136" spans="24:24">
      <c r="X2136" s="53"/>
    </row>
    <row r="2137" spans="24:24">
      <c r="X2137" s="53"/>
    </row>
    <row r="2138" spans="24:24">
      <c r="X2138" s="53"/>
    </row>
    <row r="2139" spans="24:24">
      <c r="X2139" s="53"/>
    </row>
    <row r="2140" spans="24:24">
      <c r="X2140" s="53"/>
    </row>
    <row r="2141" spans="24:24">
      <c r="X2141" s="53"/>
    </row>
    <row r="2142" spans="24:24">
      <c r="X2142" s="53"/>
    </row>
    <row r="2143" spans="24:24">
      <c r="X2143" s="53"/>
    </row>
    <row r="2144" spans="24:24">
      <c r="X2144" s="53"/>
    </row>
    <row r="2145" spans="24:24">
      <c r="X2145" s="53"/>
    </row>
    <row r="2146" spans="24:24">
      <c r="X2146" s="53"/>
    </row>
    <row r="2147" spans="24:24">
      <c r="X2147" s="53"/>
    </row>
    <row r="2148" spans="24:24">
      <c r="X2148" s="53"/>
    </row>
    <row r="2149" spans="24:24">
      <c r="X2149" s="53"/>
    </row>
    <row r="2150" spans="24:24">
      <c r="X2150" s="53"/>
    </row>
    <row r="2151" spans="24:24">
      <c r="X2151" s="53"/>
    </row>
    <row r="2152" spans="24:24">
      <c r="X2152" s="53"/>
    </row>
    <row r="2153" spans="24:24">
      <c r="X2153" s="53"/>
    </row>
    <row r="2154" spans="24:24">
      <c r="X2154" s="53"/>
    </row>
    <row r="2155" spans="24:24">
      <c r="X2155" s="53"/>
    </row>
    <row r="2156" spans="24:24">
      <c r="X2156" s="53"/>
    </row>
    <row r="2157" spans="24:24">
      <c r="X2157" s="53"/>
    </row>
    <row r="2158" spans="24:24">
      <c r="X2158" s="53"/>
    </row>
    <row r="2159" spans="24:24">
      <c r="X2159" s="53"/>
    </row>
    <row r="2160" spans="24:24">
      <c r="X2160" s="53"/>
    </row>
    <row r="2161" spans="24:24">
      <c r="X2161" s="53"/>
    </row>
    <row r="2162" spans="24:24">
      <c r="X2162" s="53"/>
    </row>
    <row r="2163" spans="24:24">
      <c r="X2163" s="53"/>
    </row>
    <row r="2164" spans="24:24">
      <c r="X2164" s="53"/>
    </row>
    <row r="2165" spans="24:24">
      <c r="X2165" s="53"/>
    </row>
    <row r="2166" spans="24:24">
      <c r="X2166" s="53"/>
    </row>
    <row r="2167" spans="24:24">
      <c r="X2167" s="53"/>
    </row>
    <row r="2168" spans="24:24">
      <c r="X2168" s="53"/>
    </row>
    <row r="2169" spans="24:24">
      <c r="X2169" s="53"/>
    </row>
    <row r="2170" spans="24:24">
      <c r="X2170" s="53"/>
    </row>
    <row r="2171" spans="24:24">
      <c r="X2171" s="53"/>
    </row>
    <row r="2172" spans="24:24">
      <c r="X2172" s="53"/>
    </row>
    <row r="2173" spans="24:24">
      <c r="X2173" s="53"/>
    </row>
    <row r="2174" spans="24:24">
      <c r="X2174" s="53"/>
    </row>
    <row r="2175" spans="24:24">
      <c r="X2175" s="53"/>
    </row>
    <row r="2176" spans="24:24">
      <c r="X2176" s="53"/>
    </row>
    <row r="2177" spans="24:24">
      <c r="X2177" s="53"/>
    </row>
    <row r="2178" spans="24:24">
      <c r="X2178" s="53"/>
    </row>
    <row r="2179" spans="24:24">
      <c r="X2179" s="53"/>
    </row>
    <row r="2180" spans="24:24">
      <c r="X2180" s="53"/>
    </row>
    <row r="2181" spans="24:24">
      <c r="X2181" s="53"/>
    </row>
    <row r="2182" spans="24:24">
      <c r="X2182" s="53"/>
    </row>
    <row r="2183" spans="24:24">
      <c r="X2183" s="53"/>
    </row>
    <row r="2184" spans="24:24">
      <c r="X2184" s="53"/>
    </row>
    <row r="2185" spans="24:24">
      <c r="X2185" s="53"/>
    </row>
    <row r="2186" spans="24:24">
      <c r="X2186" s="53"/>
    </row>
    <row r="2187" spans="24:24">
      <c r="X2187" s="53"/>
    </row>
    <row r="2188" spans="24:24">
      <c r="X2188" s="53"/>
    </row>
    <row r="2189" spans="24:24">
      <c r="X2189" s="53"/>
    </row>
    <row r="2190" spans="24:24">
      <c r="X2190" s="53"/>
    </row>
    <row r="2191" spans="24:24">
      <c r="X2191" s="53"/>
    </row>
    <row r="2192" spans="24:24">
      <c r="X2192" s="53"/>
    </row>
    <row r="2193" spans="24:24">
      <c r="X2193" s="53"/>
    </row>
    <row r="2194" spans="24:24">
      <c r="X2194" s="53"/>
    </row>
    <row r="2195" spans="24:24">
      <c r="X2195" s="53"/>
    </row>
    <row r="2196" spans="24:24">
      <c r="X2196" s="53"/>
    </row>
    <row r="2197" spans="24:24">
      <c r="X2197" s="53"/>
    </row>
    <row r="2198" spans="24:24">
      <c r="X2198" s="53"/>
    </row>
    <row r="2199" spans="24:24">
      <c r="X2199" s="53"/>
    </row>
    <row r="2200" spans="24:24">
      <c r="X2200" s="53"/>
    </row>
    <row r="2201" spans="24:24">
      <c r="X2201" s="53"/>
    </row>
    <row r="2202" spans="24:24">
      <c r="X2202" s="53"/>
    </row>
    <row r="2203" spans="24:24">
      <c r="X2203" s="53"/>
    </row>
    <row r="2204" spans="24:24">
      <c r="X2204" s="53"/>
    </row>
    <row r="2205" spans="24:24">
      <c r="X2205" s="53"/>
    </row>
    <row r="2206" spans="24:24">
      <c r="X2206" s="53"/>
    </row>
    <row r="2207" spans="24:24">
      <c r="X2207" s="53"/>
    </row>
    <row r="2208" spans="24:24">
      <c r="X2208" s="53"/>
    </row>
    <row r="2209" spans="24:24">
      <c r="X2209" s="53"/>
    </row>
    <row r="2210" spans="24:24">
      <c r="X2210" s="53"/>
    </row>
    <row r="2211" spans="24:24">
      <c r="X2211" s="53"/>
    </row>
    <row r="2212" spans="24:24">
      <c r="X2212" s="53"/>
    </row>
    <row r="2213" spans="24:24">
      <c r="X2213" s="53"/>
    </row>
    <row r="2214" spans="24:24">
      <c r="X2214" s="53"/>
    </row>
    <row r="2215" spans="24:24">
      <c r="X2215" s="53"/>
    </row>
    <row r="2216" spans="24:24">
      <c r="X2216" s="53"/>
    </row>
    <row r="2217" spans="24:24">
      <c r="X2217" s="53"/>
    </row>
    <row r="2218" spans="24:24">
      <c r="X2218" s="53"/>
    </row>
    <row r="2219" spans="24:24">
      <c r="X2219" s="53"/>
    </row>
    <row r="2220" spans="24:24">
      <c r="X2220" s="53"/>
    </row>
    <row r="2221" spans="24:24">
      <c r="X2221" s="53"/>
    </row>
    <row r="2222" spans="24:24">
      <c r="X2222" s="53"/>
    </row>
    <row r="2223" spans="24:24">
      <c r="X2223" s="53"/>
    </row>
    <row r="2224" spans="24:24">
      <c r="X2224" s="53"/>
    </row>
    <row r="2225" spans="24:24">
      <c r="X2225" s="53"/>
    </row>
    <row r="2226" spans="24:24">
      <c r="X2226" s="53"/>
    </row>
    <row r="2227" spans="24:24">
      <c r="X2227" s="53"/>
    </row>
    <row r="2228" spans="24:24">
      <c r="X2228" s="53"/>
    </row>
    <row r="2229" spans="24:24">
      <c r="X2229" s="53"/>
    </row>
    <row r="2230" spans="24:24">
      <c r="X2230" s="53"/>
    </row>
    <row r="2231" spans="24:24">
      <c r="X2231" s="53"/>
    </row>
    <row r="2232" spans="24:24">
      <c r="X2232" s="53"/>
    </row>
    <row r="2233" spans="24:24">
      <c r="X2233" s="53"/>
    </row>
    <row r="2234" spans="24:24">
      <c r="X2234" s="53"/>
    </row>
    <row r="2235" spans="24:24">
      <c r="X2235" s="53"/>
    </row>
    <row r="2236" spans="24:24">
      <c r="X2236" s="53"/>
    </row>
    <row r="2237" spans="24:24">
      <c r="X2237" s="53"/>
    </row>
    <row r="2238" spans="24:24">
      <c r="X2238" s="53"/>
    </row>
    <row r="2239" spans="24:24">
      <c r="X2239" s="53"/>
    </row>
    <row r="2240" spans="24:24">
      <c r="X2240" s="53"/>
    </row>
    <row r="2241" spans="24:24">
      <c r="X2241" s="53"/>
    </row>
    <row r="2242" spans="24:24">
      <c r="X2242" s="53"/>
    </row>
    <row r="2243" spans="24:24">
      <c r="X2243" s="53"/>
    </row>
    <row r="2244" spans="24:24">
      <c r="X2244" s="53"/>
    </row>
    <row r="2245" spans="24:24">
      <c r="X2245" s="53"/>
    </row>
    <row r="2246" spans="24:24">
      <c r="X2246" s="53"/>
    </row>
    <row r="2247" spans="24:24">
      <c r="X2247" s="53"/>
    </row>
    <row r="2248" spans="24:24">
      <c r="X2248" s="53"/>
    </row>
    <row r="2249" spans="24:24">
      <c r="X2249" s="53"/>
    </row>
    <row r="2250" spans="24:24">
      <c r="X2250" s="53"/>
    </row>
    <row r="2251" spans="24:24">
      <c r="X2251" s="53"/>
    </row>
    <row r="2252" spans="24:24">
      <c r="X2252" s="53"/>
    </row>
    <row r="2253" spans="24:24">
      <c r="X2253" s="53"/>
    </row>
    <row r="2254" spans="24:24">
      <c r="X2254" s="53"/>
    </row>
    <row r="2255" spans="24:24">
      <c r="X2255" s="53"/>
    </row>
    <row r="2256" spans="24:24">
      <c r="X2256" s="53"/>
    </row>
    <row r="2257" spans="24:24">
      <c r="X2257" s="53"/>
    </row>
    <row r="2258" spans="24:24">
      <c r="X2258" s="53"/>
    </row>
    <row r="2259" spans="24:24">
      <c r="X2259" s="53"/>
    </row>
    <row r="2260" spans="24:24">
      <c r="X2260" s="53"/>
    </row>
    <row r="2261" spans="24:24">
      <c r="X2261" s="53"/>
    </row>
    <row r="2262" spans="24:24">
      <c r="X2262" s="53"/>
    </row>
    <row r="2263" spans="24:24">
      <c r="X2263" s="53"/>
    </row>
    <row r="2264" spans="24:24">
      <c r="X2264" s="53"/>
    </row>
    <row r="2265" spans="24:24">
      <c r="X2265" s="53"/>
    </row>
    <row r="2266" spans="24:24">
      <c r="X2266" s="53"/>
    </row>
    <row r="2267" spans="24:24">
      <c r="X2267" s="53"/>
    </row>
    <row r="2268" spans="24:24">
      <c r="X2268" s="53"/>
    </row>
    <row r="2269" spans="24:24">
      <c r="X2269" s="53"/>
    </row>
    <row r="2270" spans="24:24">
      <c r="X2270" s="53"/>
    </row>
    <row r="2271" spans="24:24">
      <c r="X2271" s="53"/>
    </row>
    <row r="2272" spans="24:24">
      <c r="X2272" s="53"/>
    </row>
    <row r="2273" spans="24:24">
      <c r="X2273" s="53"/>
    </row>
    <row r="2274" spans="24:24">
      <c r="X2274" s="53"/>
    </row>
    <row r="2275" spans="24:24">
      <c r="X2275" s="53"/>
    </row>
    <row r="2276" spans="24:24">
      <c r="X2276" s="53"/>
    </row>
    <row r="2277" spans="24:24">
      <c r="X2277" s="53"/>
    </row>
    <row r="2278" spans="24:24">
      <c r="X2278" s="53"/>
    </row>
    <row r="2279" spans="24:24">
      <c r="X2279" s="53"/>
    </row>
    <row r="2280" spans="24:24">
      <c r="X2280" s="53"/>
    </row>
    <row r="2281" spans="24:24">
      <c r="X2281" s="53"/>
    </row>
    <row r="2282" spans="24:24">
      <c r="X2282" s="53"/>
    </row>
    <row r="2283" spans="24:24">
      <c r="X2283" s="53"/>
    </row>
    <row r="2284" spans="24:24">
      <c r="X2284" s="53"/>
    </row>
    <row r="2285" spans="24:24">
      <c r="X2285" s="53"/>
    </row>
    <row r="2286" spans="24:24">
      <c r="X2286" s="53"/>
    </row>
    <row r="2287" spans="24:24">
      <c r="X2287" s="53"/>
    </row>
    <row r="2288" spans="24:24">
      <c r="X2288" s="53"/>
    </row>
    <row r="2289" spans="24:24">
      <c r="X2289" s="53"/>
    </row>
    <row r="2290" spans="24:24">
      <c r="X2290" s="53"/>
    </row>
    <row r="2291" spans="24:24">
      <c r="X2291" s="53"/>
    </row>
    <row r="2292" spans="24:24">
      <c r="X2292" s="53"/>
    </row>
    <row r="2293" spans="24:24">
      <c r="X2293" s="53"/>
    </row>
    <row r="2294" spans="24:24">
      <c r="X2294" s="53"/>
    </row>
    <row r="2295" spans="24:24">
      <c r="X2295" s="53"/>
    </row>
    <row r="2296" spans="24:24">
      <c r="X2296" s="53"/>
    </row>
    <row r="2297" spans="24:24">
      <c r="X2297" s="53"/>
    </row>
    <row r="2298" spans="24:24">
      <c r="X2298" s="53"/>
    </row>
    <row r="2299" spans="24:24">
      <c r="X2299" s="53"/>
    </row>
    <row r="2300" spans="24:24">
      <c r="X2300" s="53"/>
    </row>
    <row r="2301" spans="24:24">
      <c r="X2301" s="53"/>
    </row>
    <row r="2302" spans="24:24">
      <c r="X2302" s="53"/>
    </row>
    <row r="2303" spans="24:24">
      <c r="X2303" s="53"/>
    </row>
    <row r="2304" spans="24:24">
      <c r="X2304" s="53"/>
    </row>
    <row r="2305" spans="24:24">
      <c r="X2305" s="53"/>
    </row>
    <row r="2306" spans="24:24">
      <c r="X2306" s="53"/>
    </row>
    <row r="2307" spans="24:24">
      <c r="X2307" s="53"/>
    </row>
    <row r="2308" spans="24:24">
      <c r="X2308" s="53"/>
    </row>
    <row r="2309" spans="24:24">
      <c r="X2309" s="53"/>
    </row>
    <row r="2310" spans="24:24">
      <c r="X2310" s="53"/>
    </row>
    <row r="2311" spans="24:24">
      <c r="X2311" s="53"/>
    </row>
    <row r="2312" spans="24:24">
      <c r="X2312" s="53"/>
    </row>
    <row r="2313" spans="24:24">
      <c r="X2313" s="53"/>
    </row>
    <row r="2314" spans="24:24">
      <c r="X2314" s="53"/>
    </row>
    <row r="2315" spans="24:24">
      <c r="X2315" s="53"/>
    </row>
    <row r="2316" spans="24:24">
      <c r="X2316" s="53"/>
    </row>
    <row r="2317" spans="24:24">
      <c r="X2317" s="53"/>
    </row>
    <row r="2318" spans="24:24">
      <c r="X2318" s="53"/>
    </row>
    <row r="2319" spans="24:24">
      <c r="X2319" s="53"/>
    </row>
    <row r="2320" spans="24:24">
      <c r="X2320" s="53"/>
    </row>
    <row r="2321" spans="24:24">
      <c r="X2321" s="53"/>
    </row>
    <row r="2322" spans="24:24">
      <c r="X2322" s="53"/>
    </row>
    <row r="2323" spans="24:24">
      <c r="X2323" s="53"/>
    </row>
    <row r="2324" spans="24:24">
      <c r="X2324" s="53"/>
    </row>
    <row r="2325" spans="24:24">
      <c r="X2325" s="53"/>
    </row>
    <row r="2326" spans="24:24">
      <c r="X2326" s="53"/>
    </row>
    <row r="2327" spans="24:24">
      <c r="X2327" s="53"/>
    </row>
    <row r="2328" spans="24:24">
      <c r="X2328" s="53"/>
    </row>
    <row r="2329" spans="24:24">
      <c r="X2329" s="53"/>
    </row>
    <row r="2330" spans="24:24">
      <c r="X2330" s="53"/>
    </row>
    <row r="2331" spans="24:24">
      <c r="X2331" s="53"/>
    </row>
    <row r="2332" spans="24:24">
      <c r="X2332" s="53"/>
    </row>
    <row r="2333" spans="24:24">
      <c r="X2333" s="53"/>
    </row>
    <row r="2334" spans="24:24">
      <c r="X2334" s="53"/>
    </row>
    <row r="2335" spans="24:24">
      <c r="X2335" s="53"/>
    </row>
    <row r="2336" spans="24:24">
      <c r="X2336" s="53"/>
    </row>
    <row r="2337" spans="24:24">
      <c r="X2337" s="53"/>
    </row>
    <row r="2338" spans="24:24">
      <c r="X2338" s="53"/>
    </row>
    <row r="2339" spans="24:24">
      <c r="X2339" s="53"/>
    </row>
    <row r="2340" spans="24:24">
      <c r="X2340" s="53"/>
    </row>
    <row r="2341" spans="24:24">
      <c r="X2341" s="53"/>
    </row>
    <row r="2342" spans="24:24">
      <c r="X2342" s="53"/>
    </row>
    <row r="2343" spans="24:24">
      <c r="X2343" s="53"/>
    </row>
    <row r="2344" spans="24:24">
      <c r="X2344" s="53"/>
    </row>
    <row r="2345" spans="24:24">
      <c r="X2345" s="53"/>
    </row>
    <row r="2346" spans="24:24">
      <c r="X2346" s="53"/>
    </row>
    <row r="2347" spans="24:24">
      <c r="X2347" s="53"/>
    </row>
    <row r="2348" spans="24:24">
      <c r="X2348" s="53"/>
    </row>
    <row r="2349" spans="24:24">
      <c r="X2349" s="53"/>
    </row>
    <row r="2350" spans="24:24">
      <c r="X2350" s="53"/>
    </row>
    <row r="2351" spans="24:24">
      <c r="X2351" s="53"/>
    </row>
    <row r="2352" spans="24:24">
      <c r="X2352" s="53"/>
    </row>
    <row r="2353" spans="24:24">
      <c r="X2353" s="53"/>
    </row>
    <row r="2354" spans="24:24">
      <c r="X2354" s="53"/>
    </row>
    <row r="2355" spans="24:24">
      <c r="X2355" s="53"/>
    </row>
    <row r="2356" spans="24:24">
      <c r="X2356" s="53"/>
    </row>
    <row r="2357" spans="24:24">
      <c r="X2357" s="53"/>
    </row>
    <row r="2358" spans="24:24">
      <c r="X2358" s="53"/>
    </row>
    <row r="2359" spans="24:24">
      <c r="X2359" s="53"/>
    </row>
    <row r="2360" spans="24:24">
      <c r="X2360" s="53"/>
    </row>
    <row r="2361" spans="24:24">
      <c r="X2361" s="53"/>
    </row>
    <row r="2362" spans="24:24">
      <c r="X2362" s="53"/>
    </row>
    <row r="2363" spans="24:24">
      <c r="X2363" s="53"/>
    </row>
    <row r="2364" spans="24:24">
      <c r="X2364" s="53"/>
    </row>
    <row r="2365" spans="24:24">
      <c r="X2365" s="53"/>
    </row>
    <row r="2366" spans="24:24">
      <c r="X2366" s="53"/>
    </row>
    <row r="2367" spans="24:24">
      <c r="X2367" s="53"/>
    </row>
    <row r="2368" spans="24:24">
      <c r="X2368" s="53"/>
    </row>
    <row r="2369" spans="24:24">
      <c r="X2369" s="53"/>
    </row>
    <row r="2370" spans="24:24">
      <c r="X2370" s="53"/>
    </row>
    <row r="2371" spans="24:24">
      <c r="X2371" s="53"/>
    </row>
    <row r="2372" spans="24:24">
      <c r="X2372" s="53"/>
    </row>
    <row r="2373" spans="24:24">
      <c r="X2373" s="53"/>
    </row>
    <row r="2374" spans="24:24">
      <c r="X2374" s="53"/>
    </row>
    <row r="2375" spans="24:24">
      <c r="X2375" s="53"/>
    </row>
    <row r="2376" spans="24:24">
      <c r="X2376" s="53"/>
    </row>
    <row r="2377" spans="24:24">
      <c r="X2377" s="53"/>
    </row>
    <row r="2378" spans="24:24">
      <c r="X2378" s="53"/>
    </row>
    <row r="2379" spans="24:24">
      <c r="X2379" s="53"/>
    </row>
    <row r="2380" spans="24:24">
      <c r="X2380" s="53"/>
    </row>
    <row r="2381" spans="24:24">
      <c r="X2381" s="53"/>
    </row>
    <row r="2382" spans="24:24">
      <c r="X2382" s="53"/>
    </row>
    <row r="2383" spans="24:24">
      <c r="X2383" s="53"/>
    </row>
    <row r="2384" spans="24:24">
      <c r="X2384" s="53"/>
    </row>
    <row r="2385" spans="24:24">
      <c r="X2385" s="53"/>
    </row>
    <row r="2386" spans="24:24">
      <c r="X2386" s="53"/>
    </row>
    <row r="2387" spans="24:24">
      <c r="X2387" s="53"/>
    </row>
    <row r="2388" spans="24:24">
      <c r="X2388" s="53"/>
    </row>
    <row r="2389" spans="24:24">
      <c r="X2389" s="53"/>
    </row>
    <row r="2390" spans="24:24">
      <c r="X2390" s="53"/>
    </row>
    <row r="2391" spans="24:24">
      <c r="X2391" s="53"/>
    </row>
    <row r="2392" spans="24:24">
      <c r="X2392" s="53"/>
    </row>
    <row r="2393" spans="24:24">
      <c r="X2393" s="53"/>
    </row>
    <row r="2394" spans="24:24">
      <c r="X2394" s="53"/>
    </row>
    <row r="2395" spans="24:24">
      <c r="X2395" s="53"/>
    </row>
    <row r="2396" spans="24:24">
      <c r="X2396" s="53"/>
    </row>
    <row r="2397" spans="24:24">
      <c r="X2397" s="53"/>
    </row>
    <row r="2398" spans="24:24">
      <c r="X2398" s="53"/>
    </row>
    <row r="2399" spans="24:24">
      <c r="X2399" s="53"/>
    </row>
    <row r="2400" spans="24:24">
      <c r="X2400" s="53"/>
    </row>
    <row r="2401" spans="24:24">
      <c r="X2401" s="53"/>
    </row>
    <row r="2402" spans="24:24">
      <c r="X2402" s="53"/>
    </row>
    <row r="2403" spans="24:24">
      <c r="X2403" s="53"/>
    </row>
    <row r="2404" spans="24:24">
      <c r="X2404" s="53"/>
    </row>
    <row r="2405" spans="24:24">
      <c r="X2405" s="53"/>
    </row>
    <row r="2406" spans="24:24">
      <c r="X2406" s="53"/>
    </row>
    <row r="2407" spans="24:24">
      <c r="X2407" s="53"/>
    </row>
    <row r="2408" spans="24:24">
      <c r="X2408" s="53"/>
    </row>
    <row r="2409" spans="24:24">
      <c r="X2409" s="53"/>
    </row>
    <row r="2410" spans="24:24">
      <c r="X2410" s="53"/>
    </row>
    <row r="2411" spans="24:24">
      <c r="X2411" s="53"/>
    </row>
    <row r="2412" spans="24:24">
      <c r="X2412" s="53"/>
    </row>
    <row r="2413" spans="24:24">
      <c r="X2413" s="53"/>
    </row>
    <row r="2414" spans="24:24">
      <c r="X2414" s="53"/>
    </row>
    <row r="2415" spans="24:24">
      <c r="X2415" s="53"/>
    </row>
    <row r="2416" spans="24:24">
      <c r="X2416" s="53"/>
    </row>
    <row r="2417" spans="24:24">
      <c r="X2417" s="53"/>
    </row>
    <row r="2418" spans="24:24">
      <c r="X2418" s="53"/>
    </row>
    <row r="2419" spans="24:24">
      <c r="X2419" s="53"/>
    </row>
    <row r="2420" spans="24:24">
      <c r="X2420" s="53"/>
    </row>
    <row r="2421" spans="24:24">
      <c r="X2421" s="53"/>
    </row>
    <row r="2422" spans="24:24">
      <c r="X2422" s="53"/>
    </row>
    <row r="2423" spans="24:24">
      <c r="X2423" s="53"/>
    </row>
    <row r="2424" spans="24:24">
      <c r="X2424" s="53"/>
    </row>
    <row r="2425" spans="24:24">
      <c r="X2425" s="53"/>
    </row>
    <row r="2426" spans="24:24">
      <c r="X2426" s="53"/>
    </row>
    <row r="2427" spans="24:24">
      <c r="X2427" s="53"/>
    </row>
    <row r="2428" spans="24:24">
      <c r="X2428" s="53"/>
    </row>
    <row r="2429" spans="24:24">
      <c r="X2429" s="53"/>
    </row>
    <row r="2430" spans="24:24">
      <c r="X2430" s="53"/>
    </row>
    <row r="2431" spans="24:24">
      <c r="X2431" s="53"/>
    </row>
    <row r="2432" spans="24:24">
      <c r="X2432" s="53"/>
    </row>
    <row r="2433" spans="24:24">
      <c r="X2433" s="53"/>
    </row>
    <row r="2434" spans="24:24">
      <c r="X2434" s="53"/>
    </row>
    <row r="2435" spans="24:24">
      <c r="X2435" s="53"/>
    </row>
    <row r="2436" spans="24:24">
      <c r="X2436" s="53"/>
    </row>
    <row r="2437" spans="24:24">
      <c r="X2437" s="53"/>
    </row>
    <row r="2438" spans="24:24">
      <c r="X2438" s="53"/>
    </row>
    <row r="2439" spans="24:24">
      <c r="X2439" s="53"/>
    </row>
    <row r="2440" spans="24:24">
      <c r="X2440" s="53"/>
    </row>
    <row r="2441" spans="24:24">
      <c r="X2441" s="53"/>
    </row>
    <row r="2442" spans="24:24">
      <c r="X2442" s="53"/>
    </row>
    <row r="2443" spans="24:24">
      <c r="X2443" s="53"/>
    </row>
    <row r="2444" spans="24:24">
      <c r="X2444" s="53"/>
    </row>
    <row r="2445" spans="24:24">
      <c r="X2445" s="53"/>
    </row>
    <row r="2446" spans="24:24">
      <c r="X2446" s="53"/>
    </row>
    <row r="2447" spans="24:24">
      <c r="X2447" s="53"/>
    </row>
    <row r="2448" spans="24:24">
      <c r="X2448" s="53"/>
    </row>
    <row r="2449" spans="24:24">
      <c r="X2449" s="53"/>
    </row>
    <row r="2450" spans="24:24">
      <c r="X2450" s="53"/>
    </row>
    <row r="2451" spans="24:24">
      <c r="X2451" s="53"/>
    </row>
    <row r="2452" spans="24:24">
      <c r="X2452" s="53"/>
    </row>
    <row r="2453" spans="24:24">
      <c r="X2453" s="53"/>
    </row>
    <row r="2454" spans="24:24">
      <c r="X2454" s="53"/>
    </row>
    <row r="2455" spans="24:24">
      <c r="X2455" s="53"/>
    </row>
    <row r="2456" spans="24:24">
      <c r="X2456" s="53"/>
    </row>
    <row r="2457" spans="24:24">
      <c r="X2457" s="53"/>
    </row>
    <row r="2458" spans="24:24">
      <c r="X2458" s="53"/>
    </row>
    <row r="2459" spans="24:24">
      <c r="X2459" s="53"/>
    </row>
    <row r="2460" spans="24:24">
      <c r="X2460" s="53"/>
    </row>
    <row r="2461" spans="24:24">
      <c r="X2461" s="53"/>
    </row>
    <row r="2462" spans="24:24">
      <c r="X2462" s="53"/>
    </row>
    <row r="2463" spans="24:24">
      <c r="X2463" s="53"/>
    </row>
    <row r="2464" spans="24:24">
      <c r="X2464" s="53"/>
    </row>
    <row r="2465" spans="24:24">
      <c r="X2465" s="53"/>
    </row>
    <row r="2466" spans="24:24">
      <c r="X2466" s="53"/>
    </row>
    <row r="2467" spans="24:24">
      <c r="X2467" s="53"/>
    </row>
    <row r="2468" spans="24:24">
      <c r="X2468" s="53"/>
    </row>
    <row r="2469" spans="24:24">
      <c r="X2469" s="53"/>
    </row>
    <row r="2470" spans="24:24">
      <c r="X2470" s="53"/>
    </row>
    <row r="2471" spans="24:24">
      <c r="X2471" s="53"/>
    </row>
    <row r="2472" spans="24:24">
      <c r="X2472" s="53"/>
    </row>
    <row r="2473" spans="24:24">
      <c r="X2473" s="53"/>
    </row>
    <row r="2474" spans="24:24">
      <c r="X2474" s="53"/>
    </row>
    <row r="2475" spans="24:24">
      <c r="X2475" s="53"/>
    </row>
    <row r="2476" spans="24:24">
      <c r="X2476" s="53"/>
    </row>
    <row r="2477" spans="24:24">
      <c r="X2477" s="53"/>
    </row>
    <row r="2478" spans="24:24">
      <c r="X2478" s="53"/>
    </row>
    <row r="2479" spans="24:24">
      <c r="X2479" s="53"/>
    </row>
    <row r="2480" spans="24:24">
      <c r="X2480" s="53"/>
    </row>
    <row r="2481" spans="24:24">
      <c r="X2481" s="53"/>
    </row>
    <row r="2482" spans="24:24">
      <c r="X2482" s="53"/>
    </row>
    <row r="2483" spans="24:24">
      <c r="X2483" s="53"/>
    </row>
    <row r="2484" spans="24:24">
      <c r="X2484" s="53"/>
    </row>
    <row r="2485" spans="24:24">
      <c r="X2485" s="53"/>
    </row>
    <row r="2486" spans="24:24">
      <c r="X2486" s="53"/>
    </row>
    <row r="2487" spans="24:24">
      <c r="X2487" s="53"/>
    </row>
    <row r="2488" spans="24:24">
      <c r="X2488" s="53"/>
    </row>
    <row r="2489" spans="24:24">
      <c r="X2489" s="53"/>
    </row>
    <row r="2490" spans="24:24">
      <c r="X2490" s="53"/>
    </row>
    <row r="2491" spans="24:24">
      <c r="X2491" s="53"/>
    </row>
    <row r="2492" spans="24:24">
      <c r="X2492" s="53"/>
    </row>
    <row r="2493" spans="24:24">
      <c r="X2493" s="53"/>
    </row>
    <row r="2494" spans="24:24">
      <c r="X2494" s="53"/>
    </row>
    <row r="2495" spans="24:24">
      <c r="X2495" s="53"/>
    </row>
    <row r="2496" spans="24:24">
      <c r="X2496" s="53"/>
    </row>
    <row r="2497" spans="24:24">
      <c r="X2497" s="53"/>
    </row>
    <row r="2498" spans="24:24">
      <c r="X2498" s="53"/>
    </row>
    <row r="2499" spans="24:24">
      <c r="X2499" s="53"/>
    </row>
    <row r="2500" spans="24:24">
      <c r="X2500" s="53"/>
    </row>
    <row r="2501" spans="24:24">
      <c r="X2501" s="53"/>
    </row>
    <row r="2502" spans="24:24">
      <c r="X2502" s="53"/>
    </row>
    <row r="2503" spans="24:24">
      <c r="X2503" s="53"/>
    </row>
    <row r="2504" spans="24:24">
      <c r="X2504" s="53"/>
    </row>
    <row r="2505" spans="24:24">
      <c r="X2505" s="53"/>
    </row>
    <row r="2506" spans="24:24">
      <c r="X2506" s="53"/>
    </row>
    <row r="2507" spans="24:24">
      <c r="X2507" s="53"/>
    </row>
    <row r="2508" spans="24:24">
      <c r="X2508" s="53"/>
    </row>
    <row r="2509" spans="24:24">
      <c r="X2509" s="53"/>
    </row>
    <row r="2510" spans="24:24">
      <c r="X2510" s="53"/>
    </row>
    <row r="2511" spans="24:24">
      <c r="X2511" s="53"/>
    </row>
    <row r="2512" spans="24:24">
      <c r="X2512" s="53"/>
    </row>
    <row r="2513" spans="24:24">
      <c r="X2513" s="53"/>
    </row>
    <row r="2514" spans="24:24">
      <c r="X2514" s="53"/>
    </row>
    <row r="2515" spans="24:24">
      <c r="X2515" s="53"/>
    </row>
    <row r="2516" spans="24:24">
      <c r="X2516" s="53"/>
    </row>
    <row r="2517" spans="24:24">
      <c r="X2517" s="53"/>
    </row>
    <row r="2518" spans="24:24">
      <c r="X2518" s="53"/>
    </row>
    <row r="2519" spans="24:24">
      <c r="X2519" s="53"/>
    </row>
    <row r="2520" spans="24:24">
      <c r="X2520" s="53"/>
    </row>
    <row r="2521" spans="24:24">
      <c r="X2521" s="53"/>
    </row>
    <row r="2522" spans="24:24">
      <c r="X2522" s="53"/>
    </row>
    <row r="2523" spans="24:24">
      <c r="X2523" s="53"/>
    </row>
    <row r="2524" spans="24:24">
      <c r="X2524" s="53"/>
    </row>
    <row r="2525" spans="24:24">
      <c r="X2525" s="53"/>
    </row>
    <row r="2526" spans="24:24">
      <c r="X2526" s="53"/>
    </row>
    <row r="2527" spans="24:24">
      <c r="X2527" s="53"/>
    </row>
    <row r="2528" spans="24:24">
      <c r="X2528" s="53"/>
    </row>
    <row r="2529" spans="24:24">
      <c r="X2529" s="53"/>
    </row>
    <row r="2530" spans="24:24">
      <c r="X2530" s="53"/>
    </row>
    <row r="2531" spans="24:24">
      <c r="X2531" s="53"/>
    </row>
    <row r="2532" spans="24:24">
      <c r="X2532" s="53"/>
    </row>
    <row r="2533" spans="24:24">
      <c r="X2533" s="53"/>
    </row>
    <row r="2534" spans="24:24">
      <c r="X2534" s="53"/>
    </row>
    <row r="2535" spans="24:24">
      <c r="X2535" s="53"/>
    </row>
    <row r="2536" spans="24:24">
      <c r="X2536" s="53"/>
    </row>
    <row r="2537" spans="24:24">
      <c r="X2537" s="53"/>
    </row>
    <row r="2538" spans="24:24">
      <c r="X2538" s="53"/>
    </row>
    <row r="2539" spans="24:24">
      <c r="X2539" s="53"/>
    </row>
    <row r="2540" spans="24:24">
      <c r="X2540" s="53"/>
    </row>
    <row r="2541" spans="24:24">
      <c r="X2541" s="53"/>
    </row>
    <row r="2542" spans="24:24">
      <c r="X2542" s="53"/>
    </row>
    <row r="2543" spans="24:24">
      <c r="X2543" s="53"/>
    </row>
    <row r="2544" spans="24:24">
      <c r="X2544" s="53"/>
    </row>
    <row r="2545" spans="24:24">
      <c r="X2545" s="53"/>
    </row>
    <row r="2546" spans="24:24">
      <c r="X2546" s="53"/>
    </row>
    <row r="2547" spans="24:24">
      <c r="X2547" s="53"/>
    </row>
    <row r="2548" spans="24:24">
      <c r="X2548" s="53"/>
    </row>
    <row r="2549" spans="24:24">
      <c r="X2549" s="53"/>
    </row>
    <row r="2550" spans="24:24">
      <c r="X2550" s="53"/>
    </row>
    <row r="2551" spans="24:24">
      <c r="X2551" s="53"/>
    </row>
    <row r="2552" spans="24:24">
      <c r="X2552" s="53"/>
    </row>
    <row r="2553" spans="24:24">
      <c r="X2553" s="53"/>
    </row>
    <row r="2554" spans="24:24">
      <c r="X2554" s="53"/>
    </row>
    <row r="2555" spans="24:24">
      <c r="X2555" s="53"/>
    </row>
    <row r="2556" spans="24:24">
      <c r="X2556" s="53"/>
    </row>
    <row r="2557" spans="24:24">
      <c r="X2557" s="53"/>
    </row>
    <row r="2558" spans="24:24">
      <c r="X2558" s="53"/>
    </row>
    <row r="2559" spans="24:24">
      <c r="X2559" s="53"/>
    </row>
    <row r="2560" spans="24:24">
      <c r="X2560" s="53"/>
    </row>
    <row r="2561" spans="24:24">
      <c r="X2561" s="53"/>
    </row>
    <row r="2562" spans="24:24">
      <c r="X2562" s="53"/>
    </row>
    <row r="2563" spans="24:24">
      <c r="X2563" s="53"/>
    </row>
    <row r="2564" spans="24:24">
      <c r="X2564" s="53"/>
    </row>
    <row r="2565" spans="24:24">
      <c r="X2565" s="53"/>
    </row>
    <row r="2566" spans="24:24">
      <c r="X2566" s="53"/>
    </row>
    <row r="2567" spans="24:24">
      <c r="X2567" s="53"/>
    </row>
    <row r="2568" spans="24:24">
      <c r="X2568" s="53"/>
    </row>
    <row r="2569" spans="24:24">
      <c r="X2569" s="53"/>
    </row>
    <row r="2570" spans="24:24">
      <c r="X2570" s="53"/>
    </row>
    <row r="2571" spans="24:24">
      <c r="X2571" s="53"/>
    </row>
    <row r="2572" spans="24:24">
      <c r="X2572" s="53"/>
    </row>
    <row r="2573" spans="24:24">
      <c r="X2573" s="53"/>
    </row>
    <row r="2574" spans="24:24">
      <c r="X2574" s="53"/>
    </row>
    <row r="2575" spans="24:24">
      <c r="X2575" s="53"/>
    </row>
    <row r="2576" spans="24:24">
      <c r="X2576" s="53"/>
    </row>
    <row r="2577" spans="24:24">
      <c r="X2577" s="53"/>
    </row>
    <row r="2578" spans="24:24">
      <c r="X2578" s="53"/>
    </row>
    <row r="2579" spans="24:24">
      <c r="X2579" s="53"/>
    </row>
    <row r="2580" spans="24:24">
      <c r="X2580" s="53"/>
    </row>
    <row r="2581" spans="24:24">
      <c r="X2581" s="53"/>
    </row>
    <row r="2582" spans="24:24">
      <c r="X2582" s="53"/>
    </row>
    <row r="2583" spans="24:24">
      <c r="X2583" s="53"/>
    </row>
    <row r="2584" spans="24:24">
      <c r="X2584" s="53"/>
    </row>
    <row r="2585" spans="24:24">
      <c r="X2585" s="53"/>
    </row>
    <row r="2586" spans="24:24">
      <c r="X2586" s="53"/>
    </row>
    <row r="2587" spans="24:24">
      <c r="X2587" s="53"/>
    </row>
    <row r="2588" spans="24:24">
      <c r="X2588" s="53"/>
    </row>
    <row r="2589" spans="24:24">
      <c r="X2589" s="53"/>
    </row>
    <row r="2590" spans="24:24">
      <c r="X2590" s="53"/>
    </row>
    <row r="2591" spans="24:24">
      <c r="X2591" s="53"/>
    </row>
    <row r="2592" spans="24:24">
      <c r="X2592" s="53"/>
    </row>
    <row r="2593" spans="24:24">
      <c r="X2593" s="53"/>
    </row>
    <row r="2594" spans="24:24">
      <c r="X2594" s="53"/>
    </row>
    <row r="2595" spans="24:24">
      <c r="X2595" s="53"/>
    </row>
    <row r="2596" spans="24:24">
      <c r="X2596" s="53"/>
    </row>
    <row r="2597" spans="24:24">
      <c r="X2597" s="53"/>
    </row>
    <row r="2598" spans="24:24">
      <c r="X2598" s="53"/>
    </row>
    <row r="2599" spans="24:24">
      <c r="X2599" s="53"/>
    </row>
    <row r="2600" spans="24:24">
      <c r="X2600" s="53"/>
    </row>
    <row r="2601" spans="24:24">
      <c r="X2601" s="53"/>
    </row>
    <row r="2602" spans="24:24">
      <c r="X2602" s="53"/>
    </row>
    <row r="2603" spans="24:24">
      <c r="X2603" s="53"/>
    </row>
    <row r="2604" spans="24:24">
      <c r="X2604" s="53"/>
    </row>
    <row r="2605" spans="24:24">
      <c r="X2605" s="53"/>
    </row>
    <row r="2606" spans="24:24">
      <c r="X2606" s="53"/>
    </row>
    <row r="2607" spans="24:24">
      <c r="X2607" s="53"/>
    </row>
    <row r="2608" spans="24:24">
      <c r="X2608" s="53"/>
    </row>
    <row r="2609" spans="24:24">
      <c r="X2609" s="53"/>
    </row>
    <row r="2610" spans="24:24">
      <c r="X2610" s="53"/>
    </row>
    <row r="2611" spans="24:24">
      <c r="X2611" s="53"/>
    </row>
    <row r="2612" spans="24:24">
      <c r="X2612" s="53"/>
    </row>
    <row r="2613" spans="24:24">
      <c r="X2613" s="53"/>
    </row>
    <row r="2614" spans="24:24">
      <c r="X2614" s="53"/>
    </row>
    <row r="2615" spans="24:24">
      <c r="X2615" s="53"/>
    </row>
    <row r="2616" spans="24:24">
      <c r="X2616" s="53"/>
    </row>
    <row r="2617" spans="24:24">
      <c r="X2617" s="53"/>
    </row>
    <row r="2618" spans="24:24">
      <c r="X2618" s="53"/>
    </row>
    <row r="2619" spans="24:24">
      <c r="X2619" s="53"/>
    </row>
    <row r="2620" spans="24:24">
      <c r="X2620" s="53"/>
    </row>
    <row r="2621" spans="24:24">
      <c r="X2621" s="53"/>
    </row>
    <row r="2622" spans="24:24">
      <c r="X2622" s="53"/>
    </row>
    <row r="2623" spans="24:24">
      <c r="X2623" s="53"/>
    </row>
    <row r="2624" spans="24:24">
      <c r="X2624" s="53"/>
    </row>
    <row r="2625" spans="24:24">
      <c r="X2625" s="53"/>
    </row>
    <row r="2626" spans="24:24">
      <c r="X2626" s="53"/>
    </row>
    <row r="2627" spans="24:24">
      <c r="X2627" s="53"/>
    </row>
    <row r="2628" spans="24:24">
      <c r="X2628" s="53"/>
    </row>
    <row r="2629" spans="24:24">
      <c r="X2629" s="53"/>
    </row>
    <row r="2630" spans="24:24">
      <c r="X2630" s="53"/>
    </row>
    <row r="2631" spans="24:24">
      <c r="X2631" s="53"/>
    </row>
    <row r="2632" spans="24:24">
      <c r="X2632" s="53"/>
    </row>
    <row r="2633" spans="24:24">
      <c r="X2633" s="53"/>
    </row>
    <row r="2634" spans="24:24">
      <c r="X2634" s="53"/>
    </row>
    <row r="2635" spans="24:24">
      <c r="X2635" s="53"/>
    </row>
    <row r="2636" spans="24:24">
      <c r="X2636" s="53"/>
    </row>
    <row r="2637" spans="24:24">
      <c r="X2637" s="53"/>
    </row>
    <row r="2638" spans="24:24">
      <c r="X2638" s="53"/>
    </row>
    <row r="2639" spans="24:24">
      <c r="X2639" s="53"/>
    </row>
    <row r="2640" spans="24:24">
      <c r="X2640" s="53"/>
    </row>
    <row r="2641" spans="24:24">
      <c r="X2641" s="53"/>
    </row>
    <row r="2642" spans="24:24">
      <c r="X2642" s="53"/>
    </row>
    <row r="2643" spans="24:24">
      <c r="X2643" s="53"/>
    </row>
    <row r="2644" spans="24:24">
      <c r="X2644" s="53"/>
    </row>
    <row r="2645" spans="24:24">
      <c r="X2645" s="53"/>
    </row>
    <row r="2646" spans="24:24">
      <c r="X2646" s="53"/>
    </row>
    <row r="2647" spans="24:24">
      <c r="X2647" s="53"/>
    </row>
    <row r="2648" spans="24:24">
      <c r="X2648" s="53"/>
    </row>
    <row r="2649" spans="24:24">
      <c r="X2649" s="53"/>
    </row>
    <row r="2650" spans="24:24">
      <c r="X2650" s="53"/>
    </row>
    <row r="2651" spans="24:24">
      <c r="X2651" s="53"/>
    </row>
    <row r="2652" spans="24:24">
      <c r="X2652" s="53"/>
    </row>
    <row r="2653" spans="24:24">
      <c r="X2653" s="53"/>
    </row>
    <row r="2654" spans="24:24">
      <c r="X2654" s="53"/>
    </row>
    <row r="2655" spans="24:24">
      <c r="X2655" s="53"/>
    </row>
    <row r="2656" spans="24:24">
      <c r="X2656" s="53"/>
    </row>
    <row r="2657" spans="24:24">
      <c r="X2657" s="53"/>
    </row>
    <row r="2658" spans="24:24">
      <c r="X2658" s="53"/>
    </row>
    <row r="2659" spans="24:24">
      <c r="X2659" s="53"/>
    </row>
    <row r="2660" spans="24:24">
      <c r="X2660" s="53"/>
    </row>
    <row r="2661" spans="24:24">
      <c r="X2661" s="53"/>
    </row>
    <row r="2662" spans="24:24">
      <c r="X2662" s="53"/>
    </row>
    <row r="2663" spans="24:24">
      <c r="X2663" s="53"/>
    </row>
    <row r="2664" spans="24:24">
      <c r="X2664" s="53"/>
    </row>
    <row r="2665" spans="24:24">
      <c r="X2665" s="53"/>
    </row>
    <row r="2666" spans="24:24">
      <c r="X2666" s="53"/>
    </row>
    <row r="2667" spans="24:24">
      <c r="X2667" s="53"/>
    </row>
    <row r="2668" spans="24:24">
      <c r="X2668" s="53"/>
    </row>
    <row r="2669" spans="24:24">
      <c r="X2669" s="53"/>
    </row>
    <row r="2670" spans="24:24">
      <c r="X2670" s="53"/>
    </row>
    <row r="2671" spans="24:24">
      <c r="X2671" s="53"/>
    </row>
    <row r="2672" spans="24:24">
      <c r="X2672" s="53"/>
    </row>
    <row r="2673" spans="24:24">
      <c r="X2673" s="53"/>
    </row>
    <row r="2674" spans="24:24">
      <c r="X2674" s="53"/>
    </row>
    <row r="2675" spans="24:24">
      <c r="X2675" s="53"/>
    </row>
    <row r="2676" spans="24:24">
      <c r="X2676" s="53"/>
    </row>
    <row r="2677" spans="24:24">
      <c r="X2677" s="53"/>
    </row>
    <row r="2678" spans="24:24">
      <c r="X2678" s="53"/>
    </row>
    <row r="2679" spans="24:24">
      <c r="X2679" s="53"/>
    </row>
    <row r="2680" spans="24:24">
      <c r="X2680" s="53"/>
    </row>
    <row r="2681" spans="24:24">
      <c r="X2681" s="53"/>
    </row>
    <row r="2682" spans="24:24">
      <c r="X2682" s="53"/>
    </row>
    <row r="2683" spans="24:24">
      <c r="X2683" s="53"/>
    </row>
    <row r="2684" spans="24:24">
      <c r="X2684" s="53"/>
    </row>
    <row r="2685" spans="24:24">
      <c r="X2685" s="53"/>
    </row>
    <row r="2686" spans="24:24">
      <c r="X2686" s="53"/>
    </row>
    <row r="2687" spans="24:24">
      <c r="X2687" s="53"/>
    </row>
    <row r="2688" spans="24:24">
      <c r="X2688" s="53"/>
    </row>
    <row r="2689" spans="24:24">
      <c r="X2689" s="53"/>
    </row>
    <row r="2690" spans="24:24">
      <c r="X2690" s="53"/>
    </row>
    <row r="2691" spans="24:24">
      <c r="X2691" s="53"/>
    </row>
    <row r="2692" spans="24:24">
      <c r="X2692" s="53"/>
    </row>
    <row r="2693" spans="24:24">
      <c r="X2693" s="53"/>
    </row>
    <row r="2694" spans="24:24">
      <c r="X2694" s="53"/>
    </row>
    <row r="2695" spans="24:24">
      <c r="X2695" s="53"/>
    </row>
    <row r="2696" spans="24:24">
      <c r="X2696" s="53"/>
    </row>
    <row r="2697" spans="24:24">
      <c r="X2697" s="53"/>
    </row>
    <row r="2698" spans="24:24">
      <c r="X2698" s="53"/>
    </row>
    <row r="2699" spans="24:24">
      <c r="X2699" s="53"/>
    </row>
    <row r="2700" spans="24:24">
      <c r="X2700" s="53"/>
    </row>
    <row r="2701" spans="24:24">
      <c r="X2701" s="53"/>
    </row>
    <row r="2702" spans="24:24">
      <c r="X2702" s="53"/>
    </row>
    <row r="2703" spans="24:24">
      <c r="X2703" s="53"/>
    </row>
    <row r="2704" spans="24:24">
      <c r="X2704" s="53"/>
    </row>
    <row r="2705" spans="24:24">
      <c r="X2705" s="53"/>
    </row>
    <row r="2706" spans="24:24">
      <c r="X2706" s="53"/>
    </row>
    <row r="2707" spans="24:24">
      <c r="X2707" s="53"/>
    </row>
    <row r="2708" spans="24:24">
      <c r="X2708" s="53"/>
    </row>
    <row r="2709" spans="24:24">
      <c r="X2709" s="53"/>
    </row>
    <row r="2710" spans="24:24">
      <c r="X2710" s="53"/>
    </row>
    <row r="2711" spans="24:24">
      <c r="X2711" s="53"/>
    </row>
    <row r="2712" spans="24:24">
      <c r="X2712" s="53"/>
    </row>
    <row r="2713" spans="24:24">
      <c r="X2713" s="53"/>
    </row>
    <row r="2714" spans="24:24">
      <c r="X2714" s="53"/>
    </row>
    <row r="2715" spans="24:24">
      <c r="X2715" s="53"/>
    </row>
    <row r="2716" spans="24:24">
      <c r="X2716" s="53"/>
    </row>
    <row r="2717" spans="24:24">
      <c r="X2717" s="53"/>
    </row>
    <row r="2718" spans="24:24">
      <c r="X2718" s="53"/>
    </row>
    <row r="2719" spans="24:24">
      <c r="X2719" s="53"/>
    </row>
    <row r="2720" spans="24:24">
      <c r="X2720" s="53"/>
    </row>
    <row r="2721" spans="24:24">
      <c r="X2721" s="53"/>
    </row>
    <row r="2722" spans="24:24">
      <c r="X2722" s="53"/>
    </row>
    <row r="2723" spans="24:24">
      <c r="X2723" s="53"/>
    </row>
    <row r="2724" spans="24:24">
      <c r="X2724" s="53"/>
    </row>
    <row r="2725" spans="24:24">
      <c r="X2725" s="53"/>
    </row>
    <row r="2726" spans="24:24">
      <c r="X2726" s="53"/>
    </row>
    <row r="2727" spans="24:24">
      <c r="X2727" s="53"/>
    </row>
    <row r="2728" spans="24:24">
      <c r="X2728" s="53"/>
    </row>
    <row r="2729" spans="24:24">
      <c r="X2729" s="53"/>
    </row>
    <row r="2730" spans="24:24">
      <c r="X2730" s="53"/>
    </row>
    <row r="2731" spans="24:24">
      <c r="X2731" s="53"/>
    </row>
    <row r="2732" spans="24:24">
      <c r="X2732" s="53"/>
    </row>
    <row r="2733" spans="24:24">
      <c r="X2733" s="53"/>
    </row>
    <row r="2734" spans="24:24">
      <c r="X2734" s="53"/>
    </row>
    <row r="2735" spans="24:24">
      <c r="X2735" s="53"/>
    </row>
    <row r="2736" spans="24:24">
      <c r="X2736" s="53"/>
    </row>
    <row r="2737" spans="24:24">
      <c r="X2737" s="53"/>
    </row>
    <row r="2738" spans="24:24">
      <c r="X2738" s="53"/>
    </row>
    <row r="2739" spans="24:24">
      <c r="X2739" s="53"/>
    </row>
    <row r="2740" spans="24:24">
      <c r="X2740" s="53"/>
    </row>
    <row r="2741" spans="24:24">
      <c r="X2741" s="53"/>
    </row>
    <row r="2742" spans="24:24">
      <c r="X2742" s="53"/>
    </row>
    <row r="2743" spans="24:24">
      <c r="X2743" s="53"/>
    </row>
    <row r="2744" spans="24:24">
      <c r="X2744" s="53"/>
    </row>
    <row r="2745" spans="24:24">
      <c r="X2745" s="53"/>
    </row>
    <row r="2746" spans="24:24">
      <c r="X2746" s="53"/>
    </row>
    <row r="2747" spans="24:24">
      <c r="X2747" s="53"/>
    </row>
    <row r="2748" spans="24:24">
      <c r="X2748" s="53"/>
    </row>
    <row r="2749" spans="24:24">
      <c r="X2749" s="53"/>
    </row>
    <row r="2750" spans="24:24">
      <c r="X2750" s="53"/>
    </row>
    <row r="2751" spans="24:24">
      <c r="X2751" s="53"/>
    </row>
    <row r="2752" spans="24:24">
      <c r="X2752" s="53"/>
    </row>
    <row r="2753" spans="24:24">
      <c r="X2753" s="53"/>
    </row>
    <row r="2754" spans="24:24">
      <c r="X2754" s="53"/>
    </row>
    <row r="2755" spans="24:24">
      <c r="X2755" s="53"/>
    </row>
    <row r="2756" spans="24:24">
      <c r="X2756" s="53"/>
    </row>
    <row r="2757" spans="24:24">
      <c r="X2757" s="53"/>
    </row>
    <row r="2758" spans="24:24">
      <c r="X2758" s="53"/>
    </row>
    <row r="2759" spans="24:24">
      <c r="X2759" s="53"/>
    </row>
    <row r="2760" spans="24:24">
      <c r="X2760" s="53"/>
    </row>
    <row r="2761" spans="24:24">
      <c r="X2761" s="53"/>
    </row>
    <row r="2762" spans="24:24">
      <c r="X2762" s="53"/>
    </row>
    <row r="2763" spans="24:24">
      <c r="X2763" s="53"/>
    </row>
    <row r="2764" spans="24:24">
      <c r="X2764" s="53"/>
    </row>
    <row r="2765" spans="24:24">
      <c r="X2765" s="53"/>
    </row>
    <row r="2766" spans="24:24">
      <c r="X2766" s="53"/>
    </row>
    <row r="2767" spans="24:24">
      <c r="X2767" s="53"/>
    </row>
    <row r="2768" spans="24:24">
      <c r="X2768" s="53"/>
    </row>
    <row r="2769" spans="24:24">
      <c r="X2769" s="53"/>
    </row>
    <row r="2770" spans="24:24">
      <c r="X2770" s="53"/>
    </row>
    <row r="2771" spans="24:24">
      <c r="X2771" s="53"/>
    </row>
    <row r="2772" spans="24:24">
      <c r="X2772" s="53"/>
    </row>
    <row r="2773" spans="24:24">
      <c r="X2773" s="53"/>
    </row>
    <row r="2774" spans="24:24">
      <c r="X2774" s="53"/>
    </row>
    <row r="2775" spans="24:24">
      <c r="X2775" s="53"/>
    </row>
    <row r="2776" spans="24:24">
      <c r="X2776" s="53"/>
    </row>
    <row r="2777" spans="24:24">
      <c r="X2777" s="53"/>
    </row>
    <row r="2778" spans="24:24">
      <c r="X2778" s="53"/>
    </row>
    <row r="2779" spans="24:24">
      <c r="X2779" s="53"/>
    </row>
    <row r="2780" spans="24:24">
      <c r="X2780" s="53"/>
    </row>
    <row r="2781" spans="24:24">
      <c r="X2781" s="53"/>
    </row>
    <row r="2782" spans="24:24">
      <c r="X2782" s="53"/>
    </row>
    <row r="2783" spans="24:24">
      <c r="X2783" s="53"/>
    </row>
    <row r="2784" spans="24:24">
      <c r="X2784" s="53"/>
    </row>
    <row r="2785" spans="24:24">
      <c r="X2785" s="53"/>
    </row>
    <row r="2786" spans="24:24">
      <c r="X2786" s="53"/>
    </row>
    <row r="2787" spans="24:24">
      <c r="X2787" s="53"/>
    </row>
    <row r="2788" spans="24:24">
      <c r="X2788" s="53"/>
    </row>
    <row r="2789" spans="24:24">
      <c r="X2789" s="53"/>
    </row>
    <row r="2790" spans="24:24">
      <c r="X2790" s="53"/>
    </row>
    <row r="2791" spans="24:24">
      <c r="X2791" s="53"/>
    </row>
    <row r="2792" spans="24:24">
      <c r="X2792" s="53"/>
    </row>
    <row r="2793" spans="24:24">
      <c r="X2793" s="53"/>
    </row>
    <row r="2794" spans="24:24">
      <c r="X2794" s="53"/>
    </row>
    <row r="2795" spans="24:24">
      <c r="X2795" s="53"/>
    </row>
    <row r="2796" spans="24:24">
      <c r="X2796" s="53"/>
    </row>
    <row r="2797" spans="24:24">
      <c r="X2797" s="53"/>
    </row>
    <row r="2798" spans="24:24">
      <c r="X2798" s="53"/>
    </row>
    <row r="2799" spans="24:24">
      <c r="X2799" s="53"/>
    </row>
    <row r="2800" spans="24:24">
      <c r="X2800" s="53"/>
    </row>
    <row r="2801" spans="24:24">
      <c r="X2801" s="53"/>
    </row>
    <row r="2802" spans="24:24">
      <c r="X2802" s="53"/>
    </row>
    <row r="2803" spans="24:24">
      <c r="X2803" s="53"/>
    </row>
    <row r="2804" spans="24:24">
      <c r="X2804" s="53"/>
    </row>
    <row r="2805" spans="24:24">
      <c r="X2805" s="53"/>
    </row>
    <row r="2806" spans="24:24">
      <c r="X2806" s="53"/>
    </row>
    <row r="2807" spans="24:24">
      <c r="X2807" s="53"/>
    </row>
    <row r="2808" spans="24:24">
      <c r="X2808" s="53"/>
    </row>
    <row r="2809" spans="24:24">
      <c r="X2809" s="53"/>
    </row>
    <row r="2810" spans="24:24">
      <c r="X2810" s="53"/>
    </row>
    <row r="2811" spans="24:24">
      <c r="X2811" s="53"/>
    </row>
    <row r="2812" spans="24:24">
      <c r="X2812" s="53"/>
    </row>
    <row r="2813" spans="24:24">
      <c r="X2813" s="53"/>
    </row>
    <row r="2814" spans="24:24">
      <c r="X2814" s="53"/>
    </row>
    <row r="2815" spans="24:24">
      <c r="X2815" s="53"/>
    </row>
    <row r="2816" spans="24:24">
      <c r="X2816" s="53"/>
    </row>
    <row r="2817" spans="24:24">
      <c r="X2817" s="53"/>
    </row>
    <row r="2818" spans="24:24">
      <c r="X2818" s="53"/>
    </row>
    <row r="2819" spans="24:24">
      <c r="X2819" s="53"/>
    </row>
    <row r="2820" spans="24:24">
      <c r="X2820" s="53"/>
    </row>
    <row r="2821" spans="24:24">
      <c r="X2821" s="53"/>
    </row>
    <row r="2822" spans="24:24">
      <c r="X2822" s="53"/>
    </row>
    <row r="2823" spans="24:24">
      <c r="X2823" s="53"/>
    </row>
    <row r="2824" spans="24:24">
      <c r="X2824" s="53"/>
    </row>
    <row r="2825" spans="24:24">
      <c r="X2825" s="53"/>
    </row>
    <row r="2826" spans="24:24">
      <c r="X2826" s="53"/>
    </row>
    <row r="2827" spans="24:24">
      <c r="X2827" s="53"/>
    </row>
    <row r="2828" spans="24:24">
      <c r="X2828" s="53"/>
    </row>
    <row r="2829" spans="24:24">
      <c r="X2829" s="53"/>
    </row>
    <row r="2830" spans="24:24">
      <c r="X2830" s="53"/>
    </row>
    <row r="2831" spans="24:24">
      <c r="X2831" s="53"/>
    </row>
    <row r="2832" spans="24:24">
      <c r="X2832" s="53"/>
    </row>
    <row r="2833" spans="24:24">
      <c r="X2833" s="53"/>
    </row>
    <row r="2834" spans="24:24">
      <c r="X2834" s="53"/>
    </row>
    <row r="2835" spans="24:24">
      <c r="X2835" s="53"/>
    </row>
    <row r="2836" spans="24:24">
      <c r="X2836" s="53"/>
    </row>
    <row r="2837" spans="24:24">
      <c r="X2837" s="53"/>
    </row>
    <row r="2838" spans="24:24">
      <c r="X2838" s="53"/>
    </row>
    <row r="2839" spans="24:24">
      <c r="X2839" s="53"/>
    </row>
    <row r="2840" spans="24:24">
      <c r="X2840" s="53"/>
    </row>
    <row r="2841" spans="24:24">
      <c r="X2841" s="53"/>
    </row>
    <row r="2842" spans="24:24">
      <c r="X2842" s="53"/>
    </row>
    <row r="2843" spans="24:24">
      <c r="X2843" s="53"/>
    </row>
    <row r="2844" spans="24:24">
      <c r="X2844" s="53"/>
    </row>
    <row r="2845" spans="24:24">
      <c r="X2845" s="53"/>
    </row>
    <row r="2846" spans="24:24">
      <c r="X2846" s="53"/>
    </row>
    <row r="2847" spans="24:24">
      <c r="X2847" s="53"/>
    </row>
    <row r="2848" spans="24:24">
      <c r="X2848" s="53"/>
    </row>
    <row r="2849" spans="24:24">
      <c r="X2849" s="53"/>
    </row>
    <row r="2850" spans="24:24">
      <c r="X2850" s="53"/>
    </row>
    <row r="2851" spans="24:24">
      <c r="X2851" s="53"/>
    </row>
    <row r="2852" spans="24:24">
      <c r="X2852" s="53"/>
    </row>
    <row r="2853" spans="24:24">
      <c r="X2853" s="53"/>
    </row>
    <row r="2854" spans="24:24">
      <c r="X2854" s="53"/>
    </row>
    <row r="2855" spans="24:24">
      <c r="X2855" s="53"/>
    </row>
    <row r="2856" spans="24:24">
      <c r="X2856" s="53"/>
    </row>
    <row r="2857" spans="24:24">
      <c r="X2857" s="53"/>
    </row>
    <row r="2858" spans="24:24">
      <c r="X2858" s="53"/>
    </row>
    <row r="2859" spans="24:24">
      <c r="X2859" s="53"/>
    </row>
    <row r="2860" spans="24:24">
      <c r="X2860" s="53"/>
    </row>
    <row r="2861" spans="24:24">
      <c r="X2861" s="53"/>
    </row>
    <row r="2862" spans="24:24">
      <c r="X2862" s="53"/>
    </row>
    <row r="2863" spans="24:24">
      <c r="X2863" s="53"/>
    </row>
    <row r="2864" spans="24:24">
      <c r="X2864" s="53"/>
    </row>
    <row r="2865" spans="24:24">
      <c r="X2865" s="53"/>
    </row>
    <row r="2866" spans="24:24">
      <c r="X2866" s="53"/>
    </row>
    <row r="2867" spans="24:24">
      <c r="X2867" s="53"/>
    </row>
    <row r="2868" spans="24:24">
      <c r="X2868" s="53"/>
    </row>
    <row r="2869" spans="24:24">
      <c r="X2869" s="53"/>
    </row>
    <row r="2870" spans="24:24">
      <c r="X2870" s="53"/>
    </row>
    <row r="2871" spans="24:24">
      <c r="X2871" s="53"/>
    </row>
    <row r="2872" spans="24:24">
      <c r="X2872" s="53"/>
    </row>
    <row r="2873" spans="24:24">
      <c r="X2873" s="53"/>
    </row>
    <row r="2874" spans="24:24">
      <c r="X2874" s="53"/>
    </row>
    <row r="2875" spans="24:24">
      <c r="X2875" s="53"/>
    </row>
    <row r="2876" spans="24:24">
      <c r="X2876" s="53"/>
    </row>
    <row r="2877" spans="24:24">
      <c r="X2877" s="53"/>
    </row>
    <row r="2878" spans="24:24">
      <c r="X2878" s="53"/>
    </row>
    <row r="2879" spans="24:24">
      <c r="X2879" s="53"/>
    </row>
    <row r="2880" spans="24:24">
      <c r="X2880" s="53"/>
    </row>
    <row r="2881" spans="24:24">
      <c r="X2881" s="53"/>
    </row>
    <row r="2882" spans="24:24">
      <c r="X2882" s="53"/>
    </row>
    <row r="2883" spans="24:24">
      <c r="X2883" s="53"/>
    </row>
    <row r="2884" spans="24:24">
      <c r="X2884" s="53"/>
    </row>
    <row r="2885" spans="24:24">
      <c r="X2885" s="53"/>
    </row>
    <row r="2886" spans="24:24">
      <c r="X2886" s="53"/>
    </row>
    <row r="2887" spans="24:24">
      <c r="X2887" s="53"/>
    </row>
    <row r="2888" spans="24:24">
      <c r="X2888" s="53"/>
    </row>
    <row r="2889" spans="24:24">
      <c r="X2889" s="53"/>
    </row>
    <row r="2890" spans="24:24">
      <c r="X2890" s="53"/>
    </row>
    <row r="2891" spans="24:24">
      <c r="X2891" s="53"/>
    </row>
    <row r="2892" spans="24:24">
      <c r="X2892" s="53"/>
    </row>
    <row r="2893" spans="24:24">
      <c r="X2893" s="53"/>
    </row>
    <row r="2894" spans="24:24">
      <c r="X2894" s="53"/>
    </row>
    <row r="2895" spans="24:24">
      <c r="X2895" s="53"/>
    </row>
    <row r="2896" spans="24:24">
      <c r="X2896" s="53"/>
    </row>
    <row r="2897" spans="24:24">
      <c r="X2897" s="53"/>
    </row>
    <row r="2898" spans="24:24">
      <c r="X2898" s="53"/>
    </row>
    <row r="2899" spans="24:24">
      <c r="X2899" s="53"/>
    </row>
    <row r="2900" spans="24:24">
      <c r="X2900" s="53"/>
    </row>
    <row r="2901" spans="24:24">
      <c r="X2901" s="53"/>
    </row>
    <row r="2902" spans="24:24">
      <c r="X2902" s="53"/>
    </row>
    <row r="2903" spans="24:24">
      <c r="X2903" s="53"/>
    </row>
    <row r="2904" spans="24:24">
      <c r="X2904" s="53"/>
    </row>
    <row r="2905" spans="24:24">
      <c r="X2905" s="53"/>
    </row>
    <row r="2906" spans="24:24">
      <c r="X2906" s="53"/>
    </row>
    <row r="2907" spans="24:24">
      <c r="X2907" s="53"/>
    </row>
    <row r="2908" spans="24:24">
      <c r="X2908" s="53"/>
    </row>
    <row r="2909" spans="24:24">
      <c r="X2909" s="53"/>
    </row>
    <row r="2910" spans="24:24">
      <c r="X2910" s="53"/>
    </row>
    <row r="2911" spans="24:24">
      <c r="X2911" s="53"/>
    </row>
    <row r="2912" spans="24:24">
      <c r="X2912" s="53"/>
    </row>
    <row r="2913" spans="24:24">
      <c r="X2913" s="53"/>
    </row>
    <row r="2914" spans="24:24">
      <c r="X2914" s="53"/>
    </row>
    <row r="2915" spans="24:24">
      <c r="X2915" s="53"/>
    </row>
    <row r="2916" spans="24:24">
      <c r="X2916" s="53"/>
    </row>
    <row r="2917" spans="24:24">
      <c r="X2917" s="53"/>
    </row>
    <row r="2918" spans="24:24">
      <c r="X2918" s="53"/>
    </row>
    <row r="2919" spans="24:24">
      <c r="X2919" s="53"/>
    </row>
    <row r="2920" spans="24:24">
      <c r="X2920" s="53"/>
    </row>
    <row r="2921" spans="24:24">
      <c r="X2921" s="53"/>
    </row>
    <row r="2922" spans="24:24">
      <c r="X2922" s="53"/>
    </row>
    <row r="2923" spans="24:24">
      <c r="X2923" s="53"/>
    </row>
    <row r="2924" spans="24:24">
      <c r="X2924" s="53"/>
    </row>
    <row r="2925" spans="24:24">
      <c r="X2925" s="53"/>
    </row>
    <row r="2926" spans="24:24">
      <c r="X2926" s="53"/>
    </row>
    <row r="2927" spans="24:24">
      <c r="X2927" s="53"/>
    </row>
    <row r="2928" spans="24:24">
      <c r="X2928" s="53"/>
    </row>
    <row r="2929" spans="24:24">
      <c r="X2929" s="53"/>
    </row>
    <row r="2930" spans="24:24">
      <c r="X2930" s="53"/>
    </row>
    <row r="2931" spans="24:24">
      <c r="X2931" s="53"/>
    </row>
    <row r="2932" spans="24:24">
      <c r="X2932" s="53"/>
    </row>
    <row r="2933" spans="24:24">
      <c r="X2933" s="53"/>
    </row>
    <row r="2934" spans="24:24">
      <c r="X2934" s="53"/>
    </row>
    <row r="2935" spans="24:24">
      <c r="X2935" s="53"/>
    </row>
    <row r="2936" spans="24:24">
      <c r="X2936" s="53"/>
    </row>
    <row r="2937" spans="24:24">
      <c r="X2937" s="53"/>
    </row>
    <row r="2938" spans="24:24">
      <c r="X2938" s="53"/>
    </row>
    <row r="2939" spans="24:24">
      <c r="X2939" s="53"/>
    </row>
    <row r="2940" spans="24:24">
      <c r="X2940" s="53"/>
    </row>
    <row r="2941" spans="24:24">
      <c r="X2941" s="53"/>
    </row>
    <row r="2942" spans="24:24">
      <c r="X2942" s="53"/>
    </row>
    <row r="2943" spans="24:24">
      <c r="X2943" s="53"/>
    </row>
    <row r="2944" spans="24:24">
      <c r="X2944" s="53"/>
    </row>
    <row r="2945" spans="24:24">
      <c r="X2945" s="53"/>
    </row>
    <row r="2946" spans="24:24">
      <c r="X2946" s="53"/>
    </row>
    <row r="2947" spans="24:24">
      <c r="X2947" s="53"/>
    </row>
    <row r="2948" spans="24:24">
      <c r="X2948" s="53"/>
    </row>
    <row r="2949" spans="24:24">
      <c r="X2949" s="53"/>
    </row>
    <row r="2950" spans="24:24">
      <c r="X2950" s="53"/>
    </row>
    <row r="2951" spans="24:24">
      <c r="X2951" s="53"/>
    </row>
    <row r="2952" spans="24:24">
      <c r="X2952" s="53"/>
    </row>
    <row r="2953" spans="24:24">
      <c r="X2953" s="53"/>
    </row>
    <row r="2954" spans="24:24">
      <c r="X2954" s="53"/>
    </row>
    <row r="2955" spans="24:24">
      <c r="X2955" s="53"/>
    </row>
    <row r="2956" spans="24:24">
      <c r="X2956" s="53"/>
    </row>
    <row r="2957" spans="24:24">
      <c r="X2957" s="53"/>
    </row>
    <row r="2958" spans="24:24">
      <c r="X2958" s="53"/>
    </row>
    <row r="2959" spans="24:24">
      <c r="X2959" s="53"/>
    </row>
    <row r="2960" spans="24:24">
      <c r="X2960" s="53"/>
    </row>
    <row r="2961" spans="24:24">
      <c r="X2961" s="53"/>
    </row>
    <row r="2962" spans="24:24">
      <c r="X2962" s="53"/>
    </row>
    <row r="2963" spans="24:24">
      <c r="X2963" s="53"/>
    </row>
    <row r="2964" spans="24:24">
      <c r="X2964" s="53"/>
    </row>
    <row r="2965" spans="24:24">
      <c r="X2965" s="53"/>
    </row>
    <row r="2966" spans="24:24">
      <c r="X2966" s="53"/>
    </row>
    <row r="2967" spans="24:24">
      <c r="X2967" s="53"/>
    </row>
    <row r="2968" spans="24:24">
      <c r="X2968" s="53"/>
    </row>
    <row r="2969" spans="24:24">
      <c r="X2969" s="53"/>
    </row>
    <row r="2970" spans="24:24">
      <c r="X2970" s="53"/>
    </row>
    <row r="2971" spans="24:24">
      <c r="X2971" s="53"/>
    </row>
    <row r="2972" spans="24:24">
      <c r="X2972" s="53"/>
    </row>
    <row r="2973" spans="24:24">
      <c r="X2973" s="53"/>
    </row>
    <row r="2974" spans="24:24">
      <c r="X2974" s="53"/>
    </row>
    <row r="2975" spans="24:24">
      <c r="X2975" s="53"/>
    </row>
    <row r="2976" spans="24:24">
      <c r="X2976" s="53"/>
    </row>
    <row r="2977" spans="24:24">
      <c r="X2977" s="53"/>
    </row>
    <row r="2978" spans="24:24">
      <c r="X2978" s="53"/>
    </row>
    <row r="2979" spans="24:24">
      <c r="X2979" s="53"/>
    </row>
    <row r="2980" spans="24:24">
      <c r="X2980" s="53"/>
    </row>
    <row r="2981" spans="24:24">
      <c r="X2981" s="53"/>
    </row>
    <row r="2982" spans="24:24">
      <c r="X2982" s="53"/>
    </row>
    <row r="2983" spans="24:24">
      <c r="X2983" s="53"/>
    </row>
    <row r="2984" spans="24:24">
      <c r="X2984" s="53"/>
    </row>
    <row r="2985" spans="24:24">
      <c r="X2985" s="53"/>
    </row>
    <row r="2986" spans="24:24">
      <c r="X2986" s="53"/>
    </row>
    <row r="2987" spans="24:24">
      <c r="X2987" s="53"/>
    </row>
    <row r="2988" spans="24:24">
      <c r="X2988" s="53"/>
    </row>
    <row r="2989" spans="24:24">
      <c r="X2989" s="53"/>
    </row>
    <row r="2990" spans="24:24">
      <c r="X2990" s="53"/>
    </row>
    <row r="2991" spans="24:24">
      <c r="X2991" s="53"/>
    </row>
    <row r="2992" spans="24:24">
      <c r="X2992" s="53"/>
    </row>
    <row r="2993" spans="24:24">
      <c r="X2993" s="53"/>
    </row>
    <row r="2994" spans="24:24">
      <c r="X2994" s="53"/>
    </row>
    <row r="2995" spans="24:24">
      <c r="X2995" s="53"/>
    </row>
    <row r="2996" spans="24:24">
      <c r="X2996" s="53"/>
    </row>
    <row r="2997" spans="24:24">
      <c r="X2997" s="53"/>
    </row>
    <row r="2998" spans="24:24">
      <c r="X2998" s="53"/>
    </row>
    <row r="2999" spans="24:24">
      <c r="X2999" s="53"/>
    </row>
    <row r="3000" spans="24:24">
      <c r="X3000" s="53"/>
    </row>
    <row r="3001" spans="24:24">
      <c r="X3001" s="53"/>
    </row>
    <row r="3002" spans="24:24">
      <c r="X3002" s="53"/>
    </row>
    <row r="3003" spans="24:24">
      <c r="X3003" s="53"/>
    </row>
    <row r="3004" spans="24:24">
      <c r="X3004" s="53"/>
    </row>
    <row r="3005" spans="24:24">
      <c r="X3005" s="53"/>
    </row>
    <row r="3006" spans="24:24">
      <c r="X3006" s="53"/>
    </row>
    <row r="3007" spans="24:24">
      <c r="X3007" s="53"/>
    </row>
    <row r="3008" spans="24:24">
      <c r="X3008" s="53"/>
    </row>
    <row r="3009" spans="24:24">
      <c r="X3009" s="53"/>
    </row>
    <row r="3010" spans="24:24">
      <c r="X3010" s="53"/>
    </row>
    <row r="3011" spans="24:24">
      <c r="X3011" s="53"/>
    </row>
    <row r="3012" spans="24:24">
      <c r="X3012" s="53"/>
    </row>
    <row r="3013" spans="24:24">
      <c r="X3013" s="53"/>
    </row>
    <row r="3014" spans="24:24">
      <c r="X3014" s="53"/>
    </row>
    <row r="3015" spans="24:24">
      <c r="X3015" s="53"/>
    </row>
    <row r="3016" spans="24:24">
      <c r="X3016" s="53"/>
    </row>
    <row r="3017" spans="24:24">
      <c r="X3017" s="53"/>
    </row>
    <row r="3018" spans="24:24">
      <c r="X3018" s="53"/>
    </row>
    <row r="3019" spans="24:24">
      <c r="X3019" s="53"/>
    </row>
    <row r="3020" spans="24:24">
      <c r="X3020" s="53"/>
    </row>
    <row r="3021" spans="24:24">
      <c r="X3021" s="53"/>
    </row>
    <row r="3022" spans="24:24">
      <c r="X3022" s="53"/>
    </row>
    <row r="3023" spans="24:24">
      <c r="X3023" s="53"/>
    </row>
    <row r="3024" spans="24:24">
      <c r="X3024" s="53"/>
    </row>
    <row r="3025" spans="24:24">
      <c r="X3025" s="53"/>
    </row>
    <row r="3026" spans="24:24">
      <c r="X3026" s="53"/>
    </row>
    <row r="3027" spans="24:24">
      <c r="X3027" s="53"/>
    </row>
    <row r="3028" spans="24:24">
      <c r="X3028" s="53"/>
    </row>
    <row r="3029" spans="24:24">
      <c r="X3029" s="53"/>
    </row>
    <row r="3030" spans="24:24">
      <c r="X3030" s="53"/>
    </row>
    <row r="3031" spans="24:24">
      <c r="X3031" s="53"/>
    </row>
    <row r="3032" spans="24:24">
      <c r="X3032" s="53"/>
    </row>
    <row r="3033" spans="24:24">
      <c r="X3033" s="53"/>
    </row>
    <row r="3034" spans="24:24">
      <c r="X3034" s="53"/>
    </row>
    <row r="3035" spans="24:24">
      <c r="X3035" s="53"/>
    </row>
    <row r="3036" spans="24:24">
      <c r="X3036" s="53"/>
    </row>
    <row r="3037" spans="24:24">
      <c r="X3037" s="53"/>
    </row>
    <row r="3038" spans="24:24">
      <c r="X3038" s="53"/>
    </row>
    <row r="3039" spans="24:24">
      <c r="X3039" s="53"/>
    </row>
    <row r="3040" spans="24:24">
      <c r="X3040" s="53"/>
    </row>
    <row r="3041" spans="24:24">
      <c r="X3041" s="53"/>
    </row>
    <row r="3042" spans="24:24">
      <c r="X3042" s="53"/>
    </row>
    <row r="3043" spans="24:24">
      <c r="X3043" s="53"/>
    </row>
    <row r="3044" spans="24:24">
      <c r="X3044" s="53"/>
    </row>
    <row r="3045" spans="24:24">
      <c r="X3045" s="53"/>
    </row>
    <row r="3046" spans="24:24">
      <c r="X3046" s="53"/>
    </row>
    <row r="3047" spans="24:24">
      <c r="X3047" s="53"/>
    </row>
    <row r="3048" spans="24:24">
      <c r="X3048" s="53"/>
    </row>
    <row r="3049" spans="24:24">
      <c r="X3049" s="53"/>
    </row>
    <row r="3050" spans="24:24">
      <c r="X3050" s="53"/>
    </row>
    <row r="3051" spans="24:24">
      <c r="X3051" s="53"/>
    </row>
    <row r="3052" spans="24:24">
      <c r="X3052" s="53"/>
    </row>
    <row r="3053" spans="24:24">
      <c r="X3053" s="53"/>
    </row>
    <row r="3054" spans="24:24">
      <c r="X3054" s="53"/>
    </row>
    <row r="3055" spans="24:24">
      <c r="X3055" s="53"/>
    </row>
    <row r="3056" spans="24:24">
      <c r="X3056" s="53"/>
    </row>
    <row r="3057" spans="24:24">
      <c r="X3057" s="53"/>
    </row>
    <row r="3058" spans="24:24">
      <c r="X3058" s="53"/>
    </row>
    <row r="3059" spans="24:24">
      <c r="X3059" s="53"/>
    </row>
    <row r="3060" spans="24:24">
      <c r="X3060" s="53"/>
    </row>
    <row r="3061" spans="24:24">
      <c r="X3061" s="53"/>
    </row>
    <row r="3062" spans="24:24">
      <c r="X3062" s="53"/>
    </row>
    <row r="3063" spans="24:24">
      <c r="X3063" s="53"/>
    </row>
    <row r="3064" spans="24:24">
      <c r="X3064" s="53"/>
    </row>
    <row r="3065" spans="24:24">
      <c r="X3065" s="53"/>
    </row>
    <row r="3066" spans="24:24">
      <c r="X3066" s="53"/>
    </row>
    <row r="3067" spans="24:24">
      <c r="X3067" s="53"/>
    </row>
    <row r="3068" spans="24:24">
      <c r="X3068" s="53"/>
    </row>
    <row r="3069" spans="24:24">
      <c r="X3069" s="53"/>
    </row>
    <row r="3070" spans="24:24">
      <c r="X3070" s="53"/>
    </row>
    <row r="3071" spans="24:24">
      <c r="X3071" s="53"/>
    </row>
    <row r="3072" spans="24:24">
      <c r="X3072" s="53"/>
    </row>
    <row r="3073" spans="24:24">
      <c r="X3073" s="53"/>
    </row>
    <row r="3074" spans="24:24">
      <c r="X3074" s="53"/>
    </row>
    <row r="3075" spans="24:24">
      <c r="X3075" s="53"/>
    </row>
    <row r="3076" spans="24:24">
      <c r="X3076" s="53"/>
    </row>
    <row r="3077" spans="24:24">
      <c r="X3077" s="53"/>
    </row>
    <row r="3078" spans="24:24">
      <c r="X3078" s="53"/>
    </row>
    <row r="3079" spans="24:24">
      <c r="X3079" s="53"/>
    </row>
    <row r="3080" spans="24:24">
      <c r="X3080" s="53"/>
    </row>
    <row r="3081" spans="24:24">
      <c r="X3081" s="53"/>
    </row>
    <row r="3082" spans="24:24">
      <c r="X3082" s="53"/>
    </row>
    <row r="3083" spans="24:24">
      <c r="X3083" s="53"/>
    </row>
    <row r="3084" spans="24:24">
      <c r="X3084" s="53"/>
    </row>
    <row r="3085" spans="24:24">
      <c r="X3085" s="53"/>
    </row>
    <row r="3086" spans="24:24">
      <c r="X3086" s="53"/>
    </row>
    <row r="3087" spans="24:24">
      <c r="X3087" s="53"/>
    </row>
    <row r="3088" spans="24:24">
      <c r="X3088" s="53"/>
    </row>
    <row r="3089" spans="8:24">
      <c r="X3089" s="53"/>
    </row>
    <row r="3090" spans="8:24">
      <c r="X3090" s="53"/>
    </row>
    <row r="3091" spans="8:24">
      <c r="X3091" s="53"/>
    </row>
    <row r="3092" spans="8:24">
      <c r="X3092" s="53"/>
    </row>
    <row r="3093" spans="8:24">
      <c r="X3093" s="53"/>
    </row>
    <row r="3094" spans="8:24">
      <c r="X3094" s="53"/>
    </row>
    <row r="3095" spans="8:24">
      <c r="X3095" s="53"/>
    </row>
    <row r="3096" spans="8:24">
      <c r="X3096" s="53"/>
    </row>
    <row r="3097" spans="8:24">
      <c r="X3097" s="53"/>
    </row>
    <row r="3098" spans="8:24">
      <c r="X3098" s="53"/>
    </row>
    <row r="3099" spans="8:24">
      <c r="H3099" s="15">
        <f>SUM(H9:H17,H19:H28,H30:H99,H100:H179,H185:H240,H242:H927,H950,H952:H955,H957:H1008,H1012:H1013,H1015:H1033,H1035:H1037,H1039:H1043,H1045:H1046,H1048:H1261,H1263:H1264,H1266:H1269,H1271:H1321,H1323:H1376,H1378:H1381,H1383:H1387,H1389:H1404,H1406:H1409,H1411:H1413,H1415:H1417,H1419:H1420,H1422,H1424:H1427,H1429:H1542,H1547:H1549,H1551:H1553,H1555:H1557,H1559:H1566,H1568:H1716,H1718:H1957,H1960:H2000,H2003:H2341,H2343:H2409,H2412:H2468,H2470:H2490,H2493:H2596,H2598:H2661,H2663:H2696,H2698:H2706,H2708:H2749,H2751:H2754,H2756,H2758:H2767,H2769,H2771:H2772,H2774,H2776,H2778,H2780:H2958,H2961:H2998,H3015:H3023,H3057:H3064,H3067:H3068,H3070:H3084,H3086:H3087,H3089)</f>
        <v>147776987416.47314</v>
      </c>
      <c r="X3099" s="53"/>
    </row>
  </sheetData>
  <mergeCells count="61">
    <mergeCell ref="A11:D11"/>
    <mergeCell ref="A5:D7"/>
    <mergeCell ref="N5:N6"/>
    <mergeCell ref="A8:D8"/>
    <mergeCell ref="A9:D9"/>
    <mergeCell ref="A10:D10"/>
    <mergeCell ref="A52:D52"/>
    <mergeCell ref="A13:D13"/>
    <mergeCell ref="C14:D14"/>
    <mergeCell ref="C27:D27"/>
    <mergeCell ref="A31:D31"/>
    <mergeCell ref="B32:D32"/>
    <mergeCell ref="C33:D33"/>
    <mergeCell ref="C36:D36"/>
    <mergeCell ref="C37:D37"/>
    <mergeCell ref="B40:D40"/>
    <mergeCell ref="B47:D47"/>
    <mergeCell ref="A50:D50"/>
    <mergeCell ref="A64:D64"/>
    <mergeCell ref="A53:D53"/>
    <mergeCell ref="B54:D54"/>
    <mergeCell ref="B55:D55"/>
    <mergeCell ref="A56:D56"/>
    <mergeCell ref="A57:D57"/>
    <mergeCell ref="A58:D58"/>
    <mergeCell ref="A59:D59"/>
    <mergeCell ref="A60:D60"/>
    <mergeCell ref="A61:D61"/>
    <mergeCell ref="A62:D62"/>
    <mergeCell ref="A63:D63"/>
    <mergeCell ref="A76:D76"/>
    <mergeCell ref="A65:D65"/>
    <mergeCell ref="A66:D66"/>
    <mergeCell ref="A67:D67"/>
    <mergeCell ref="B68:D68"/>
    <mergeCell ref="A69:D69"/>
    <mergeCell ref="A70:D70"/>
    <mergeCell ref="A71:D71"/>
    <mergeCell ref="A72:D72"/>
    <mergeCell ref="A73:D73"/>
    <mergeCell ref="A74:D74"/>
    <mergeCell ref="A75:D75"/>
    <mergeCell ref="A88:D88"/>
    <mergeCell ref="A77:D77"/>
    <mergeCell ref="A78:D78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  <mergeCell ref="A98:M98"/>
    <mergeCell ref="A89:D89"/>
    <mergeCell ref="B90:D90"/>
    <mergeCell ref="B91:D91"/>
    <mergeCell ref="B93:D93"/>
    <mergeCell ref="B95:D95"/>
    <mergeCell ref="B96:D96"/>
  </mergeCells>
  <pageMargins left="0.48" right="0.16" top="0.25" bottom="0.16" header="0.18" footer="0.16"/>
  <pageSetup paperSize="9" scale="3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B4353-5945-4EDB-A987-A2C3E8B000E8}">
  <sheetPr>
    <tabColor rgb="FF00B050"/>
    <pageSetUpPr fitToPage="1"/>
  </sheetPr>
  <dimension ref="A2:X3101"/>
  <sheetViews>
    <sheetView view="pageBreakPreview" zoomScaleNormal="85" zoomScaleSheetLayoutView="100" workbookViewId="0">
      <pane xSplit="4" ySplit="7" topLeftCell="E66" activePane="bottomRight" state="frozen"/>
      <selection pane="bottomRight" activeCell="X66" sqref="X66"/>
      <selection pane="bottomLeft" activeCell="F49" sqref="F49"/>
      <selection pane="topRight" activeCell="F49" sqref="F49"/>
    </sheetView>
  </sheetViews>
  <sheetFormatPr defaultColWidth="9.140625" defaultRowHeight="14.25"/>
  <cols>
    <col min="1" max="1" width="3.28515625" style="2" customWidth="1"/>
    <col min="2" max="2" width="3.140625" style="2" customWidth="1"/>
    <col min="3" max="3" width="3.7109375" style="2" customWidth="1"/>
    <col min="4" max="4" width="71" style="2" customWidth="1"/>
    <col min="5" max="14" width="12" style="2" customWidth="1"/>
    <col min="15" max="15" width="2.140625" style="2" customWidth="1"/>
    <col min="16" max="23" width="6" style="2" customWidth="1"/>
    <col min="24" max="24" width="6.140625" style="2" customWidth="1"/>
    <col min="25" max="16384" width="9.140625" style="2"/>
  </cols>
  <sheetData>
    <row r="2" spans="1:24" ht="15.75">
      <c r="A2" s="1" t="s">
        <v>154</v>
      </c>
      <c r="X2" s="50" t="s">
        <v>155</v>
      </c>
    </row>
    <row r="3" spans="1:24">
      <c r="X3" s="53"/>
    </row>
    <row r="4" spans="1:24">
      <c r="N4" s="6" t="s">
        <v>2</v>
      </c>
      <c r="X4" s="50" t="s">
        <v>122</v>
      </c>
    </row>
    <row r="5" spans="1:24" ht="15" customHeight="1">
      <c r="A5" s="227"/>
      <c r="B5" s="227"/>
      <c r="C5" s="227"/>
      <c r="D5" s="227"/>
      <c r="E5" s="55">
        <v>2018</v>
      </c>
      <c r="F5" s="55">
        <v>2019</v>
      </c>
      <c r="G5" s="55">
        <v>2020</v>
      </c>
      <c r="H5" s="55">
        <v>2021</v>
      </c>
      <c r="I5" s="55">
        <v>2022</v>
      </c>
      <c r="J5" s="55">
        <v>2023</v>
      </c>
      <c r="K5" s="55">
        <v>2024</v>
      </c>
      <c r="L5" s="55">
        <v>2025</v>
      </c>
      <c r="M5" s="54">
        <v>2025</v>
      </c>
      <c r="N5" s="252" t="s">
        <v>123</v>
      </c>
      <c r="O5" s="56"/>
      <c r="P5" s="55">
        <v>2018</v>
      </c>
      <c r="Q5" s="55">
        <v>2019</v>
      </c>
      <c r="R5" s="55">
        <v>2020</v>
      </c>
      <c r="S5" s="55">
        <v>2021</v>
      </c>
      <c r="T5" s="55">
        <v>2022</v>
      </c>
      <c r="U5" s="55">
        <v>2023</v>
      </c>
      <c r="V5" s="55">
        <v>2024</v>
      </c>
      <c r="W5" s="55">
        <v>2025</v>
      </c>
      <c r="X5" s="54">
        <v>2025</v>
      </c>
    </row>
    <row r="6" spans="1:24">
      <c r="A6" s="230"/>
      <c r="B6" s="230"/>
      <c r="C6" s="230"/>
      <c r="D6" s="230"/>
      <c r="E6" s="55" t="s">
        <v>124</v>
      </c>
      <c r="F6" s="55" t="s">
        <v>124</v>
      </c>
      <c r="G6" s="55" t="s">
        <v>124</v>
      </c>
      <c r="H6" s="55" t="s">
        <v>124</v>
      </c>
      <c r="I6" s="55" t="s">
        <v>124</v>
      </c>
      <c r="J6" s="55" t="s">
        <v>124</v>
      </c>
      <c r="K6" s="55" t="s">
        <v>125</v>
      </c>
      <c r="L6" s="57" t="s">
        <v>125</v>
      </c>
      <c r="M6" s="55" t="s">
        <v>126</v>
      </c>
      <c r="N6" s="253"/>
      <c r="O6" s="56"/>
      <c r="P6" s="55" t="s">
        <v>124</v>
      </c>
      <c r="Q6" s="55" t="s">
        <v>124</v>
      </c>
      <c r="R6" s="55" t="s">
        <v>124</v>
      </c>
      <c r="S6" s="55" t="s">
        <v>124</v>
      </c>
      <c r="T6" s="55" t="s">
        <v>124</v>
      </c>
      <c r="U6" s="55" t="s">
        <v>124</v>
      </c>
      <c r="V6" s="55" t="s">
        <v>125</v>
      </c>
      <c r="W6" s="57" t="s">
        <v>125</v>
      </c>
      <c r="X6" s="55" t="s">
        <v>126</v>
      </c>
    </row>
    <row r="7" spans="1:24">
      <c r="A7" s="233"/>
      <c r="B7" s="233"/>
      <c r="C7" s="233"/>
      <c r="D7" s="233"/>
      <c r="E7" s="55" t="s">
        <v>127</v>
      </c>
      <c r="F7" s="55" t="s">
        <v>128</v>
      </c>
      <c r="G7" s="55" t="s">
        <v>129</v>
      </c>
      <c r="H7" s="55" t="s">
        <v>130</v>
      </c>
      <c r="I7" s="55" t="s">
        <v>131</v>
      </c>
      <c r="J7" s="55" t="s">
        <v>132</v>
      </c>
      <c r="K7" s="55" t="s">
        <v>133</v>
      </c>
      <c r="L7" s="55" t="s">
        <v>134</v>
      </c>
      <c r="M7" s="55" t="s">
        <v>135</v>
      </c>
      <c r="N7" s="55" t="s">
        <v>136</v>
      </c>
      <c r="O7" s="56"/>
      <c r="P7" s="55" t="s">
        <v>127</v>
      </c>
      <c r="Q7" s="55" t="s">
        <v>128</v>
      </c>
      <c r="R7" s="55" t="s">
        <v>129</v>
      </c>
      <c r="S7" s="55" t="s">
        <v>130</v>
      </c>
      <c r="T7" s="55" t="s">
        <v>131</v>
      </c>
      <c r="U7" s="55" t="s">
        <v>132</v>
      </c>
      <c r="V7" s="55" t="s">
        <v>133</v>
      </c>
      <c r="W7" s="55" t="s">
        <v>134</v>
      </c>
      <c r="X7" s="58" t="s">
        <v>135</v>
      </c>
    </row>
    <row r="8" spans="1:24">
      <c r="A8" s="250" t="s">
        <v>13</v>
      </c>
      <c r="B8" s="250"/>
      <c r="C8" s="250"/>
      <c r="D8" s="250"/>
      <c r="E8" s="52">
        <v>7656054173.2264376</v>
      </c>
      <c r="F8" s="52">
        <v>9112417257.3885708</v>
      </c>
      <c r="G8" s="52">
        <v>7809354662.0880499</v>
      </c>
      <c r="H8" s="52">
        <v>10648068711.640312</v>
      </c>
      <c r="I8" s="52">
        <v>11629746393.027195</v>
      </c>
      <c r="J8" s="52">
        <v>17177335938.417521</v>
      </c>
      <c r="K8" s="52">
        <v>20652278586.88567</v>
      </c>
      <c r="L8" s="52">
        <v>23446810785.806316</v>
      </c>
      <c r="M8" s="52">
        <v>20223635945.27702</v>
      </c>
      <c r="N8" s="52">
        <v>-3223174840.5292969</v>
      </c>
      <c r="O8" s="52"/>
      <c r="P8" s="60">
        <v>24.696477086327519</v>
      </c>
      <c r="Q8" s="60">
        <v>21.130035244775605</v>
      </c>
      <c r="R8" s="60">
        <v>25.272215010954017</v>
      </c>
      <c r="S8" s="60">
        <v>21.735689576251371</v>
      </c>
      <c r="T8" s="60">
        <v>24.385244611642779</v>
      </c>
      <c r="U8" s="60">
        <v>26.070967793536397</v>
      </c>
      <c r="V8" s="60">
        <v>24.996820556071363</v>
      </c>
      <c r="W8" s="60">
        <v>24.678255747612162</v>
      </c>
      <c r="X8" s="60">
        <v>22.468210138070237</v>
      </c>
    </row>
    <row r="9" spans="1:24">
      <c r="A9" s="250" t="s">
        <v>14</v>
      </c>
      <c r="B9" s="250"/>
      <c r="C9" s="250"/>
      <c r="D9" s="250"/>
      <c r="E9" s="52">
        <v>206986649.75486001</v>
      </c>
      <c r="F9" s="52">
        <v>94596581.781079993</v>
      </c>
      <c r="G9" s="52">
        <v>66242884.084139995</v>
      </c>
      <c r="H9" s="52">
        <v>627922249.6466428</v>
      </c>
      <c r="I9" s="52">
        <v>1394621770.8357401</v>
      </c>
      <c r="J9" s="52">
        <v>675923081.43830001</v>
      </c>
      <c r="K9" s="52">
        <v>478553647.72649896</v>
      </c>
      <c r="L9" s="52">
        <v>608889884.42021</v>
      </c>
      <c r="M9" s="52">
        <v>429107748.55659044</v>
      </c>
      <c r="N9" s="52">
        <v>-179782135.86361957</v>
      </c>
      <c r="O9" s="52"/>
      <c r="P9" s="60">
        <v>0.25637569575812597</v>
      </c>
      <c r="Q9" s="60">
        <v>0.17923561369400148</v>
      </c>
      <c r="R9" s="60">
        <v>1.4903158998104662</v>
      </c>
      <c r="S9" s="60">
        <v>2.6065113427875191</v>
      </c>
      <c r="T9" s="60">
        <v>0.9595521528262525</v>
      </c>
      <c r="U9" s="60">
        <v>0.60411526432146256</v>
      </c>
      <c r="V9" s="60">
        <v>0.64086926052016624</v>
      </c>
      <c r="W9" s="60">
        <v>0.64086926052016624</v>
      </c>
      <c r="X9" s="60">
        <v>0.4767334169054443</v>
      </c>
    </row>
    <row r="10" spans="1:24" hidden="1">
      <c r="A10" s="250" t="s">
        <v>137</v>
      </c>
      <c r="B10" s="250"/>
      <c r="C10" s="250"/>
      <c r="D10" s="250"/>
      <c r="E10" s="52">
        <v>620693559.32706773</v>
      </c>
      <c r="F10" s="52">
        <v>1040219891.0426321</v>
      </c>
      <c r="G10" s="52">
        <v>914085521.37999988</v>
      </c>
      <c r="H10" s="52">
        <v>966999636.0017612</v>
      </c>
      <c r="I10" s="52">
        <v>0</v>
      </c>
      <c r="J10" s="52">
        <v>416248732.63</v>
      </c>
      <c r="K10" s="52">
        <v>0</v>
      </c>
      <c r="L10" s="52">
        <v>0</v>
      </c>
      <c r="M10" s="52">
        <v>0</v>
      </c>
      <c r="N10" s="52">
        <v>0</v>
      </c>
      <c r="O10" s="52"/>
      <c r="P10" s="60">
        <v>2.8192043865250551</v>
      </c>
      <c r="Q10" s="60">
        <v>2.473272135694522</v>
      </c>
      <c r="R10" s="60">
        <v>2.2950849941299944</v>
      </c>
      <c r="S10" s="60">
        <v>0</v>
      </c>
      <c r="T10" s="60">
        <v>0.59091393455066532</v>
      </c>
      <c r="U10" s="60">
        <v>0</v>
      </c>
      <c r="V10" s="60">
        <v>0</v>
      </c>
      <c r="W10" s="60">
        <v>0</v>
      </c>
      <c r="X10" s="60">
        <v>0</v>
      </c>
    </row>
    <row r="11" spans="1:24" ht="7.5" customHeight="1">
      <c r="A11" s="254"/>
      <c r="B11" s="254"/>
      <c r="C11" s="254"/>
      <c r="D11" s="254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60"/>
      <c r="Q11" s="60"/>
      <c r="R11" s="60"/>
      <c r="S11" s="60"/>
      <c r="T11" s="60"/>
      <c r="U11" s="60"/>
      <c r="V11" s="60"/>
      <c r="W11" s="60"/>
      <c r="X11" s="60"/>
    </row>
    <row r="12" spans="1:24">
      <c r="A12" s="250" t="s">
        <v>138</v>
      </c>
      <c r="B12" s="250"/>
      <c r="C12" s="250"/>
      <c r="D12" s="250"/>
      <c r="E12" s="52">
        <v>6828373964.1445103</v>
      </c>
      <c r="F12" s="52">
        <v>7977600784.5648584</v>
      </c>
      <c r="G12" s="52">
        <v>6829026256.62391</v>
      </c>
      <c r="H12" s="52">
        <v>9053146825.9919071</v>
      </c>
      <c r="I12" s="52">
        <v>10235124622.191456</v>
      </c>
      <c r="J12" s="52">
        <v>16085164124.34922</v>
      </c>
      <c r="K12" s="52">
        <v>20173724939.159172</v>
      </c>
      <c r="L12" s="52">
        <v>22837920901.386105</v>
      </c>
      <c r="M12" s="52">
        <v>19794528196.720428</v>
      </c>
      <c r="N12" s="52">
        <v>-3043392704.6656761</v>
      </c>
      <c r="O12" s="52"/>
      <c r="P12" s="60">
        <v>21.228567732833639</v>
      </c>
      <c r="Q12" s="60">
        <v>21.620897004044334</v>
      </c>
      <c r="R12" s="60">
        <v>18.477527495387083</v>
      </c>
      <c r="S12" s="60">
        <v>21.486814117013559</v>
      </c>
      <c r="T12" s="60">
        <v>19.129178233463854</v>
      </c>
      <c r="U12" s="60">
        <v>23.30679222082297</v>
      </c>
      <c r="V12" s="60">
        <v>24.810509953157997</v>
      </c>
      <c r="W12" s="60">
        <v>24.037386487091993</v>
      </c>
      <c r="X12" s="60">
        <v>21.991476721164791</v>
      </c>
    </row>
    <row r="13" spans="1:24">
      <c r="A13" s="18"/>
      <c r="B13" s="61">
        <v>1</v>
      </c>
      <c r="C13" s="225" t="s">
        <v>17</v>
      </c>
      <c r="D13" s="225"/>
      <c r="E13" s="62">
        <v>5430635309.9891405</v>
      </c>
      <c r="F13" s="62">
        <v>6493488838.6628284</v>
      </c>
      <c r="G13" s="62">
        <v>5690102582.4073496</v>
      </c>
      <c r="H13" s="62">
        <v>7361282128.8439255</v>
      </c>
      <c r="I13" s="62">
        <v>8917781510.0185566</v>
      </c>
      <c r="J13" s="62">
        <v>13715004613.937979</v>
      </c>
      <c r="K13" s="62">
        <v>16917960470.554474</v>
      </c>
      <c r="L13" s="62">
        <v>19314075690.496868</v>
      </c>
      <c r="M13" s="62">
        <v>16499568613.573704</v>
      </c>
      <c r="N13" s="62">
        <v>-2814507076.9231644</v>
      </c>
      <c r="O13" s="62"/>
      <c r="P13" s="63">
        <v>16.883171618276453</v>
      </c>
      <c r="Q13" s="63">
        <v>17.598656183608263</v>
      </c>
      <c r="R13" s="63">
        <v>15.395903159110535</v>
      </c>
      <c r="S13" s="63">
        <v>17.471328346431996</v>
      </c>
      <c r="T13" s="63">
        <v>16.667098667500952</v>
      </c>
      <c r="U13" s="63">
        <v>19.929417334784432</v>
      </c>
      <c r="V13" s="63">
        <v>20.903700306220323</v>
      </c>
      <c r="W13" s="63">
        <v>20.328466151454442</v>
      </c>
      <c r="X13" s="63">
        <v>18.330817257608825</v>
      </c>
    </row>
    <row r="14" spans="1:24">
      <c r="A14" s="18"/>
      <c r="B14" s="18"/>
      <c r="C14" s="18" t="s">
        <v>18</v>
      </c>
      <c r="D14" s="18" t="s">
        <v>19</v>
      </c>
      <c r="E14" s="4">
        <v>1276931359.2655802</v>
      </c>
      <c r="F14" s="4">
        <v>1660572459.0134699</v>
      </c>
      <c r="G14" s="4">
        <v>1398473100.5700002</v>
      </c>
      <c r="H14" s="4">
        <v>2211560126.40558</v>
      </c>
      <c r="I14" s="4">
        <v>2093899372.9343798</v>
      </c>
      <c r="J14" s="4">
        <v>2716744338.2478399</v>
      </c>
      <c r="K14" s="4">
        <v>3781355411.4019728</v>
      </c>
      <c r="L14" s="4">
        <v>4761660033.1298237</v>
      </c>
      <c r="M14" s="4">
        <v>3835533095.078764</v>
      </c>
      <c r="N14" s="4">
        <v>-926126938.05105972</v>
      </c>
      <c r="O14" s="4"/>
      <c r="P14" s="64">
        <v>3.9698212184465258</v>
      </c>
      <c r="Q14" s="64">
        <v>4.5004841773416988</v>
      </c>
      <c r="R14" s="64">
        <v>3.783896004540503</v>
      </c>
      <c r="S14" s="64">
        <v>5.2489352330226069</v>
      </c>
      <c r="T14" s="64">
        <v>3.9134427558365976</v>
      </c>
      <c r="U14" s="64">
        <v>4.1361517045558136</v>
      </c>
      <c r="V14" s="64">
        <v>3.7391464935664351</v>
      </c>
      <c r="W14" s="64">
        <v>5.0117461668559349</v>
      </c>
      <c r="X14" s="64">
        <v>4.2612299689798512</v>
      </c>
    </row>
    <row r="15" spans="1:24">
      <c r="A15" s="18"/>
      <c r="B15" s="18"/>
      <c r="C15" s="18"/>
      <c r="D15" s="18" t="s">
        <v>156</v>
      </c>
      <c r="E15" s="4">
        <v>1276931359.2655802</v>
      </c>
      <c r="F15" s="4">
        <v>1660572459.0134699</v>
      </c>
      <c r="G15" s="4">
        <v>1398473100.5700002</v>
      </c>
      <c r="H15" s="4">
        <v>2211560126.40558</v>
      </c>
      <c r="I15" s="4">
        <v>2093899372.9343798</v>
      </c>
      <c r="J15" s="4">
        <v>2716744338.2478399</v>
      </c>
      <c r="K15" s="4">
        <v>3781355411.4019728</v>
      </c>
      <c r="L15" s="4">
        <v>4761660033.1298237</v>
      </c>
      <c r="M15" s="4">
        <v>3835533095.078764</v>
      </c>
      <c r="N15" s="4">
        <v>-926126938.05105972</v>
      </c>
      <c r="O15" s="4"/>
      <c r="P15" s="64">
        <v>3.9698212184465258</v>
      </c>
      <c r="Q15" s="64">
        <v>4.5004841773416988</v>
      </c>
      <c r="R15" s="64">
        <v>3.783896004540503</v>
      </c>
      <c r="S15" s="64">
        <v>5.2489352330226069</v>
      </c>
      <c r="T15" s="64">
        <v>3.9134427558365976</v>
      </c>
      <c r="U15" s="64">
        <v>4.1361517045558136</v>
      </c>
      <c r="V15" s="64">
        <v>3.7391464935664351</v>
      </c>
      <c r="W15" s="64">
        <v>5.0117461668559349</v>
      </c>
      <c r="X15" s="64">
        <v>4.2612299689798512</v>
      </c>
    </row>
    <row r="16" spans="1:24">
      <c r="A16" s="18"/>
      <c r="B16" s="18"/>
      <c r="C16" s="18" t="s">
        <v>23</v>
      </c>
      <c r="D16" s="18" t="s">
        <v>28</v>
      </c>
      <c r="E16" s="4">
        <v>2195907230.8499999</v>
      </c>
      <c r="F16" s="4">
        <v>2486268106.1528802</v>
      </c>
      <c r="G16" s="4">
        <v>2208953720.3796201</v>
      </c>
      <c r="H16" s="4">
        <v>2837709688.6933498</v>
      </c>
      <c r="I16" s="4">
        <v>3946188205.2398396</v>
      </c>
      <c r="J16" s="4">
        <v>4776991233.3685703</v>
      </c>
      <c r="K16" s="4">
        <v>6220202752</v>
      </c>
      <c r="L16" s="4">
        <v>7430951345.8285942</v>
      </c>
      <c r="M16" s="4">
        <v>6646775762.1046982</v>
      </c>
      <c r="N16" s="4">
        <v>-784175583.72389603</v>
      </c>
      <c r="O16" s="4"/>
      <c r="P16" s="64">
        <v>6.826803222831197</v>
      </c>
      <c r="Q16" s="64">
        <v>6.7382848677484803</v>
      </c>
      <c r="R16" s="64">
        <v>5.9768408511772764</v>
      </c>
      <c r="S16" s="64">
        <v>6.7350438218836546</v>
      </c>
      <c r="T16" s="64">
        <v>7.3753217774365538</v>
      </c>
      <c r="U16" s="64">
        <v>6.9308046245245087</v>
      </c>
      <c r="V16" s="64">
        <v>8.3561476378378376</v>
      </c>
      <c r="W16" s="64">
        <v>7.8212307607921208</v>
      </c>
      <c r="X16" s="64">
        <v>7.3844859039047863</v>
      </c>
    </row>
    <row r="17" spans="1:24">
      <c r="A17" s="18"/>
      <c r="B17" s="18"/>
      <c r="C17" s="18" t="s">
        <v>25</v>
      </c>
      <c r="D17" s="18" t="s">
        <v>30</v>
      </c>
      <c r="E17" s="4">
        <v>754440177.83012998</v>
      </c>
      <c r="F17" s="4">
        <v>863406516.69154</v>
      </c>
      <c r="G17" s="4">
        <v>776886254.26550996</v>
      </c>
      <c r="H17" s="4">
        <v>826982908.00896013</v>
      </c>
      <c r="I17" s="4">
        <v>847805078.57579005</v>
      </c>
      <c r="J17" s="4">
        <v>790106602.78056002</v>
      </c>
      <c r="K17" s="4">
        <v>968000000</v>
      </c>
      <c r="L17" s="4">
        <v>1204000000</v>
      </c>
      <c r="M17" s="4">
        <v>1254500000</v>
      </c>
      <c r="N17" s="4">
        <v>50500000</v>
      </c>
      <c r="O17" s="4"/>
      <c r="P17" s="64">
        <v>2.3454609398277864</v>
      </c>
      <c r="Q17" s="64">
        <v>2.3400047049392065</v>
      </c>
      <c r="R17" s="64">
        <v>2.1020474346625138</v>
      </c>
      <c r="S17" s="64">
        <v>1.9627681251473534</v>
      </c>
      <c r="T17" s="64">
        <v>1.5845253530327503</v>
      </c>
      <c r="U17" s="64">
        <v>1.1470748160642978</v>
      </c>
      <c r="V17" s="64">
        <v>1.3391891891891892</v>
      </c>
      <c r="W17" s="64">
        <v>1.267235027891801</v>
      </c>
      <c r="X17" s="64">
        <v>1.393734029552272</v>
      </c>
    </row>
    <row r="18" spans="1:24">
      <c r="A18" s="18"/>
      <c r="B18" s="18"/>
      <c r="C18" s="18" t="s">
        <v>27</v>
      </c>
      <c r="D18" s="18" t="s">
        <v>32</v>
      </c>
      <c r="E18" s="4">
        <v>13063740.948150001</v>
      </c>
      <c r="F18" s="4">
        <v>16355040.052769994</v>
      </c>
      <c r="G18" s="4">
        <v>17071698.4826</v>
      </c>
      <c r="H18" s="4">
        <v>16597696.429370001</v>
      </c>
      <c r="I18" s="4">
        <v>19353935.093839999</v>
      </c>
      <c r="J18" s="4">
        <v>21623528.140180003</v>
      </c>
      <c r="K18" s="4">
        <v>28000000</v>
      </c>
      <c r="L18" s="4">
        <v>31500000</v>
      </c>
      <c r="M18" s="4">
        <v>31500000</v>
      </c>
      <c r="N18" s="4">
        <v>0</v>
      </c>
      <c r="O18" s="4"/>
      <c r="P18" s="64">
        <v>4.0613550314937845E-2</v>
      </c>
      <c r="Q18" s="64">
        <v>4.4325436434739789E-2</v>
      </c>
      <c r="R18" s="64">
        <v>4.6191472437118145E-2</v>
      </c>
      <c r="S18" s="64">
        <v>3.939311101467953E-2</v>
      </c>
      <c r="T18" s="64">
        <v>3.6171994733336911E-2</v>
      </c>
      <c r="U18" s="64">
        <v>3.1396807531593802E-2</v>
      </c>
      <c r="V18" s="64">
        <v>3.783783783783784E-2</v>
      </c>
      <c r="W18" s="64">
        <v>3.3154404799494788E-2</v>
      </c>
      <c r="X18" s="64">
        <v>3.4996111543161873E-2</v>
      </c>
    </row>
    <row r="19" spans="1:24">
      <c r="A19" s="18"/>
      <c r="B19" s="18"/>
      <c r="C19" s="18" t="s">
        <v>29</v>
      </c>
      <c r="D19" s="18" t="s">
        <v>34</v>
      </c>
      <c r="E19" s="4">
        <v>682218223.59000003</v>
      </c>
      <c r="F19" s="4">
        <v>790178368.66197002</v>
      </c>
      <c r="G19" s="4">
        <v>740742385.54960012</v>
      </c>
      <c r="H19" s="4">
        <v>938914781.31457007</v>
      </c>
      <c r="I19" s="4">
        <v>1255537126.8589399</v>
      </c>
      <c r="J19" s="4">
        <v>1465340213.86853</v>
      </c>
      <c r="K19" s="4">
        <v>1932512864.56252</v>
      </c>
      <c r="L19" s="4">
        <v>2194040000</v>
      </c>
      <c r="M19" s="4">
        <v>2114040000</v>
      </c>
      <c r="N19" s="4">
        <v>-80000000</v>
      </c>
      <c r="O19" s="4"/>
      <c r="P19" s="64">
        <v>2.1209318417680123</v>
      </c>
      <c r="Q19" s="64">
        <v>2.1415417473282479</v>
      </c>
      <c r="R19" s="64">
        <v>2.0042517456592543</v>
      </c>
      <c r="S19" s="64">
        <v>2.2284281659832912</v>
      </c>
      <c r="T19" s="64">
        <v>2.3465658079377039</v>
      </c>
      <c r="U19" s="64">
        <v>2.125873519735737</v>
      </c>
      <c r="V19" s="64">
        <v>2.6063687358952974</v>
      </c>
      <c r="W19" s="64">
        <v>2.3092727081359858</v>
      </c>
      <c r="X19" s="64">
        <v>2.348672369736696</v>
      </c>
    </row>
    <row r="20" spans="1:24">
      <c r="A20" s="18"/>
      <c r="B20" s="18"/>
      <c r="C20" s="18" t="s">
        <v>31</v>
      </c>
      <c r="D20" s="18" t="s">
        <v>36</v>
      </c>
      <c r="E20" s="4">
        <v>508074577.50528002</v>
      </c>
      <c r="F20" s="4">
        <v>676708348.09019792</v>
      </c>
      <c r="G20" s="4">
        <v>547975423.16001987</v>
      </c>
      <c r="H20" s="4">
        <v>529516927.99209595</v>
      </c>
      <c r="I20" s="4">
        <v>754997791.31576884</v>
      </c>
      <c r="J20" s="4">
        <v>3944198697.5323005</v>
      </c>
      <c r="K20" s="4">
        <v>3987889442.589982</v>
      </c>
      <c r="L20" s="4">
        <v>3691924311.5384493</v>
      </c>
      <c r="M20" s="4">
        <v>2617219756.3902407</v>
      </c>
      <c r="N20" s="4">
        <v>-1074704555.1482086</v>
      </c>
      <c r="O20" s="4"/>
      <c r="P20" s="64">
        <v>1.5795408450879935</v>
      </c>
      <c r="Q20" s="64">
        <v>1.834015249815889</v>
      </c>
      <c r="R20" s="64">
        <v>1.4826756506338701</v>
      </c>
      <c r="S20" s="64">
        <v>1.2567598893804122</v>
      </c>
      <c r="T20" s="64">
        <v>1.4110709785240103</v>
      </c>
      <c r="U20" s="64">
        <v>5.5581158623724818</v>
      </c>
      <c r="V20" s="64">
        <v>4.825010411893726</v>
      </c>
      <c r="W20" s="64">
        <v>3.8858270829791071</v>
      </c>
      <c r="X20" s="64">
        <v>2.9076988738920573</v>
      </c>
    </row>
    <row r="21" spans="1:24">
      <c r="A21" s="18"/>
      <c r="B21" s="61">
        <v>2</v>
      </c>
      <c r="C21" s="225" t="s">
        <v>37</v>
      </c>
      <c r="D21" s="225"/>
      <c r="E21" s="3">
        <v>1397738654.1553698</v>
      </c>
      <c r="F21" s="3">
        <v>1484111945.90203</v>
      </c>
      <c r="G21" s="3">
        <v>1138923674.2165599</v>
      </c>
      <c r="H21" s="3">
        <v>1691864697.14798</v>
      </c>
      <c r="I21" s="3">
        <v>1317343112.1728983</v>
      </c>
      <c r="J21" s="3">
        <v>2370159510.4112396</v>
      </c>
      <c r="K21" s="3">
        <v>3255764468.6046982</v>
      </c>
      <c r="L21" s="3">
        <v>3523845210.8892374</v>
      </c>
      <c r="M21" s="3">
        <v>3294959583.1467266</v>
      </c>
      <c r="N21" s="3">
        <v>-228885627.7425108</v>
      </c>
      <c r="O21" s="3"/>
      <c r="P21" s="65">
        <v>4.3453961145571851</v>
      </c>
      <c r="Q21" s="65">
        <v>4.022240820436072</v>
      </c>
      <c r="R21" s="65">
        <v>3.0816243362765463</v>
      </c>
      <c r="S21" s="65">
        <v>4.0154857705815559</v>
      </c>
      <c r="T21" s="65">
        <v>2.4620795659629007</v>
      </c>
      <c r="U21" s="65">
        <v>3.3773748860385364</v>
      </c>
      <c r="V21" s="65">
        <v>3.9068096469376759</v>
      </c>
      <c r="W21" s="65">
        <v>3.7089203356375515</v>
      </c>
      <c r="X21" s="65">
        <v>3.6606594635559682</v>
      </c>
    </row>
    <row r="22" spans="1:24">
      <c r="A22" s="18"/>
      <c r="B22" s="18"/>
      <c r="C22" s="18" t="s">
        <v>38</v>
      </c>
      <c r="D22" s="18" t="s">
        <v>39</v>
      </c>
      <c r="E22" s="4">
        <v>810845107.65401995</v>
      </c>
      <c r="F22" s="4">
        <v>793784592.46062994</v>
      </c>
      <c r="G22" s="4">
        <v>587867592.19133997</v>
      </c>
      <c r="H22" s="4">
        <v>988563037.88121998</v>
      </c>
      <c r="I22" s="4">
        <v>674229988.03053832</v>
      </c>
      <c r="J22" s="4">
        <v>1024102572.0828201</v>
      </c>
      <c r="K22" s="4">
        <v>1098392966.574698</v>
      </c>
      <c r="L22" s="4">
        <v>1170975352.0492375</v>
      </c>
      <c r="M22" s="4">
        <v>1070849171.7267268</v>
      </c>
      <c r="N22" s="4">
        <v>-100126180.32251072</v>
      </c>
      <c r="O22" s="4"/>
      <c r="P22" s="64">
        <v>2.5208168707594618</v>
      </c>
      <c r="Q22" s="64">
        <v>2.1513153365852107</v>
      </c>
      <c r="R22" s="64">
        <v>1.5906132426751773</v>
      </c>
      <c r="S22" s="64">
        <v>2.3462637518393201</v>
      </c>
      <c r="T22" s="64">
        <v>1.2601180823356575</v>
      </c>
      <c r="U22" s="64">
        <v>1.4538851997962161</v>
      </c>
      <c r="V22" s="64">
        <v>1.6011595083565942</v>
      </c>
      <c r="W22" s="64">
        <v>1.2324758994308362</v>
      </c>
      <c r="X22" s="64">
        <v>1.1897002241159058</v>
      </c>
    </row>
    <row r="23" spans="1:24">
      <c r="A23" s="18"/>
      <c r="B23" s="18"/>
      <c r="C23" s="18" t="s">
        <v>40</v>
      </c>
      <c r="D23" s="18" t="s">
        <v>41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/>
      <c r="P23" s="64">
        <v>0</v>
      </c>
      <c r="Q23" s="64">
        <v>0</v>
      </c>
      <c r="R23" s="64">
        <v>0</v>
      </c>
      <c r="S23" s="64">
        <v>0</v>
      </c>
      <c r="T23" s="64">
        <v>0</v>
      </c>
      <c r="U23" s="64">
        <v>0</v>
      </c>
      <c r="V23" s="64">
        <v>0</v>
      </c>
      <c r="W23" s="64">
        <v>0</v>
      </c>
      <c r="X23" s="64">
        <v>0</v>
      </c>
    </row>
    <row r="24" spans="1:24">
      <c r="A24" s="18"/>
      <c r="B24" s="18"/>
      <c r="C24" s="18" t="s">
        <v>42</v>
      </c>
      <c r="D24" s="18" t="s">
        <v>43</v>
      </c>
      <c r="E24" s="4">
        <v>586893546.50134993</v>
      </c>
      <c r="F24" s="4">
        <v>690327353.44140005</v>
      </c>
      <c r="G24" s="4">
        <v>551056082.02521992</v>
      </c>
      <c r="H24" s="4">
        <v>703301659.26675999</v>
      </c>
      <c r="I24" s="4">
        <v>643113124.14235997</v>
      </c>
      <c r="J24" s="4">
        <v>1346056938.3284199</v>
      </c>
      <c r="K24" s="4">
        <v>558000000</v>
      </c>
      <c r="L24" s="4">
        <v>417000000</v>
      </c>
      <c r="M24" s="4">
        <v>417000000</v>
      </c>
      <c r="N24" s="4">
        <v>0</v>
      </c>
      <c r="O24" s="4"/>
      <c r="P24" s="64">
        <v>1.8245792437977237</v>
      </c>
      <c r="Q24" s="64">
        <v>1.8709254838508618</v>
      </c>
      <c r="R24" s="64">
        <v>1.4910110936013692</v>
      </c>
      <c r="S24" s="64">
        <v>1.669222018742236</v>
      </c>
      <c r="T24" s="64">
        <v>1.2019614836272432</v>
      </c>
      <c r="U24" s="64">
        <v>1.9234896862423203</v>
      </c>
      <c r="V24" s="64">
        <v>0.75405405405405401</v>
      </c>
      <c r="W24" s="64">
        <v>0.43890116829807385</v>
      </c>
      <c r="X24" s="64">
        <v>0.46328185757138096</v>
      </c>
    </row>
    <row r="25" spans="1:24">
      <c r="A25" s="18"/>
      <c r="B25" s="18"/>
      <c r="C25" s="18" t="s">
        <v>44</v>
      </c>
      <c r="D25" s="18" t="s">
        <v>45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78">
        <v>1599371502.03</v>
      </c>
      <c r="L25" s="4">
        <v>1935869858.8399997</v>
      </c>
      <c r="M25" s="4">
        <v>1807110411.4199996</v>
      </c>
      <c r="N25" s="4">
        <v>-128759447.42000008</v>
      </c>
      <c r="O25" s="4"/>
      <c r="P25" s="64">
        <v>0</v>
      </c>
      <c r="Q25" s="64">
        <v>0</v>
      </c>
      <c r="R25" s="64">
        <v>0</v>
      </c>
      <c r="S25" s="64">
        <v>0</v>
      </c>
      <c r="T25" s="64">
        <v>0</v>
      </c>
      <c r="U25" s="64">
        <v>0</v>
      </c>
      <c r="V25" s="64">
        <v>1.5515960845270269</v>
      </c>
      <c r="W25" s="64">
        <v>2.0375432679086409</v>
      </c>
      <c r="X25" s="64">
        <v>2.0076773818686808</v>
      </c>
    </row>
    <row r="26" spans="1:24">
      <c r="A26" s="250" t="s">
        <v>144</v>
      </c>
      <c r="B26" s="250"/>
      <c r="C26" s="250"/>
      <c r="D26" s="250"/>
      <c r="E26" s="52">
        <v>7181902829.2708902</v>
      </c>
      <c r="F26" s="52">
        <v>9295080049.3123703</v>
      </c>
      <c r="G26" s="52">
        <v>10735610772.974823</v>
      </c>
      <c r="H26" s="52">
        <v>12160840353.294899</v>
      </c>
      <c r="I26" s="52">
        <v>11359913979.15587</v>
      </c>
      <c r="J26" s="52">
        <v>16079765514.34557</v>
      </c>
      <c r="K26" s="52">
        <v>22677835268.099998</v>
      </c>
      <c r="L26" s="52">
        <v>24209847548.100002</v>
      </c>
      <c r="M26" s="52">
        <v>22549864300.700001</v>
      </c>
      <c r="N26" s="52">
        <v>-1659983247.4000015</v>
      </c>
      <c r="O26" s="52"/>
      <c r="P26" s="60">
        <v>22.327645126405685</v>
      </c>
      <c r="Q26" s="60">
        <v>25.191529861880895</v>
      </c>
      <c r="R26" s="60">
        <v>29.047705453615247</v>
      </c>
      <c r="S26" s="60">
        <v>28.862639831238564</v>
      </c>
      <c r="T26" s="60">
        <v>21.231379904543125</v>
      </c>
      <c r="U26" s="60">
        <v>23.282641549316548</v>
      </c>
      <c r="V26" s="60">
        <v>28.045753068648651</v>
      </c>
      <c r="W26" s="60">
        <v>25.481367801389332</v>
      </c>
      <c r="X26" s="60">
        <v>25.052621153982891</v>
      </c>
    </row>
    <row r="27" spans="1:24">
      <c r="A27" s="66" t="s">
        <v>47</v>
      </c>
      <c r="B27" s="251" t="s">
        <v>48</v>
      </c>
      <c r="C27" s="251"/>
      <c r="D27" s="251"/>
      <c r="E27" s="67">
        <v>5713529938.6108303</v>
      </c>
      <c r="F27" s="67">
        <v>6353474811.6805401</v>
      </c>
      <c r="G27" s="67">
        <v>8224821876.7275009</v>
      </c>
      <c r="H27" s="67">
        <v>9753842148.5263805</v>
      </c>
      <c r="I27" s="67">
        <v>8483351696.595602</v>
      </c>
      <c r="J27" s="67">
        <v>11960616808.179211</v>
      </c>
      <c r="K27" s="67">
        <v>16467656944</v>
      </c>
      <c r="L27" s="67">
        <v>19158408336.400002</v>
      </c>
      <c r="M27" s="67">
        <v>18008880093</v>
      </c>
      <c r="N27" s="67">
        <v>-1149528243.4000015</v>
      </c>
      <c r="O27" s="67"/>
      <c r="P27" s="68">
        <v>17.762655931303932</v>
      </c>
      <c r="Q27" s="68">
        <v>17.219190108749935</v>
      </c>
      <c r="R27" s="68">
        <v>22.254178950400711</v>
      </c>
      <c r="S27" s="68">
        <v>23.149850234436684</v>
      </c>
      <c r="T27" s="68">
        <v>15.855160793009413</v>
      </c>
      <c r="U27" s="68">
        <v>17.318043428826964</v>
      </c>
      <c r="V27" s="68">
        <v>21.448878909729729</v>
      </c>
      <c r="W27" s="68">
        <v>20.164623025365753</v>
      </c>
      <c r="X27" s="68">
        <v>20.007643698477949</v>
      </c>
    </row>
    <row r="28" spans="1:24">
      <c r="A28" s="18"/>
      <c r="B28" s="61">
        <v>1</v>
      </c>
      <c r="C28" s="225" t="s">
        <v>49</v>
      </c>
      <c r="D28" s="225"/>
      <c r="E28" s="62">
        <v>1993675678.4191</v>
      </c>
      <c r="F28" s="62">
        <v>2359460438.0055103</v>
      </c>
      <c r="G28" s="62">
        <v>2921888146.3342309</v>
      </c>
      <c r="H28" s="62">
        <v>2639336544.0187101</v>
      </c>
      <c r="I28" s="62">
        <v>2688838165.5114002</v>
      </c>
      <c r="J28" s="62">
        <v>3614498582.9762502</v>
      </c>
      <c r="K28" s="62">
        <v>8009295288.000001</v>
      </c>
      <c r="L28" s="62">
        <v>9585949604.3999996</v>
      </c>
      <c r="M28" s="62">
        <v>8923666430.7000008</v>
      </c>
      <c r="N28" s="62">
        <v>-662283173.69999886</v>
      </c>
      <c r="O28" s="62"/>
      <c r="P28" s="63">
        <v>6.198090409057631</v>
      </c>
      <c r="Q28" s="63">
        <v>6.3946106721630134</v>
      </c>
      <c r="R28" s="63">
        <v>7.9058516593004304</v>
      </c>
      <c r="S28" s="63">
        <v>6.2642233472621793</v>
      </c>
      <c r="T28" s="63">
        <v>5.0253676831142169</v>
      </c>
      <c r="U28" s="63">
        <v>5.2165740004722521</v>
      </c>
      <c r="V28" s="63">
        <v>10.433246531756756</v>
      </c>
      <c r="W28" s="63">
        <v>10.089411224502683</v>
      </c>
      <c r="X28" s="63">
        <v>9.9140833581824257</v>
      </c>
    </row>
    <row r="29" spans="1:24">
      <c r="A29" s="18"/>
      <c r="B29" s="18"/>
      <c r="C29" s="18" t="s">
        <v>18</v>
      </c>
      <c r="D29" s="18" t="s">
        <v>50</v>
      </c>
      <c r="E29" s="4">
        <v>1034179466.4201</v>
      </c>
      <c r="F29" s="4">
        <v>1206361850.4218602</v>
      </c>
      <c r="G29" s="4">
        <v>1400136753.7572808</v>
      </c>
      <c r="H29" s="4">
        <v>1221145817.1493101</v>
      </c>
      <c r="I29" s="4">
        <v>1331275488.2145703</v>
      </c>
      <c r="J29" s="4">
        <v>1875641073.3372004</v>
      </c>
      <c r="K29" s="4">
        <v>4890395004.9000006</v>
      </c>
      <c r="L29" s="4">
        <v>5848575358.8999996</v>
      </c>
      <c r="M29" s="4">
        <v>5707437023</v>
      </c>
      <c r="N29" s="4">
        <v>-141138335.89999962</v>
      </c>
      <c r="O29" s="4"/>
      <c r="P29" s="64">
        <v>3.2151356920527654</v>
      </c>
      <c r="Q29" s="64">
        <v>3.2694823947626337</v>
      </c>
      <c r="R29" s="64">
        <v>3.788397407281626</v>
      </c>
      <c r="S29" s="64">
        <v>2.8982776582750307</v>
      </c>
      <c r="T29" s="64">
        <v>2.4881188096804547</v>
      </c>
      <c r="U29" s="64">
        <v>2.7152200020989934</v>
      </c>
      <c r="V29" s="64">
        <v>6.7586439272972978</v>
      </c>
      <c r="W29" s="64">
        <v>6.1557471412482894</v>
      </c>
      <c r="X29" s="64">
        <v>6.3408921486501502</v>
      </c>
    </row>
    <row r="30" spans="1:24">
      <c r="A30" s="18"/>
      <c r="B30" s="18"/>
      <c r="C30" s="18" t="s">
        <v>23</v>
      </c>
      <c r="D30" s="18" t="s">
        <v>143</v>
      </c>
      <c r="E30" s="4">
        <v>84174856.416529998</v>
      </c>
      <c r="F30" s="4">
        <v>103461608.53358999</v>
      </c>
      <c r="G30" s="4">
        <v>122748708.47742003</v>
      </c>
      <c r="H30" s="4">
        <v>98467763.159879982</v>
      </c>
      <c r="I30" s="4">
        <v>105465479.32294999</v>
      </c>
      <c r="J30" s="4">
        <v>145132696.43504998</v>
      </c>
      <c r="K30" s="4">
        <v>477120816.60000002</v>
      </c>
      <c r="L30" s="4">
        <v>571403024.79999995</v>
      </c>
      <c r="M30" s="4">
        <v>555034120.5</v>
      </c>
      <c r="N30" s="4">
        <v>-16368904.299999952</v>
      </c>
      <c r="O30" s="4"/>
      <c r="P30" s="64">
        <v>0.26168918841042499</v>
      </c>
      <c r="Q30" s="64">
        <v>0.28040169499400663</v>
      </c>
      <c r="R30" s="64">
        <v>0.33212533539680184</v>
      </c>
      <c r="S30" s="64">
        <v>0.23370420961913912</v>
      </c>
      <c r="T30" s="64">
        <v>0.19711220194351128</v>
      </c>
      <c r="U30" s="64">
        <v>0.21059210654234875</v>
      </c>
      <c r="V30" s="64">
        <v>0.66580126864864864</v>
      </c>
      <c r="W30" s="64">
        <v>0.60141356151983993</v>
      </c>
      <c r="X30" s="64">
        <v>0.61663606321519826</v>
      </c>
    </row>
    <row r="31" spans="1:24">
      <c r="A31" s="18"/>
      <c r="B31" s="18"/>
      <c r="C31" s="18" t="s">
        <v>25</v>
      </c>
      <c r="D31" s="18" t="s">
        <v>52</v>
      </c>
      <c r="E31" s="4">
        <v>875321355.58247018</v>
      </c>
      <c r="F31" s="4">
        <v>1049636979.05006</v>
      </c>
      <c r="G31" s="4"/>
      <c r="H31" s="4">
        <v>1319722963.7095199</v>
      </c>
      <c r="I31" s="4">
        <v>1252097197.9738801</v>
      </c>
      <c r="J31" s="4">
        <v>1593724813.2039998</v>
      </c>
      <c r="K31" s="4">
        <v>2641779466.5</v>
      </c>
      <c r="L31" s="4">
        <v>3165971220.6999998</v>
      </c>
      <c r="M31" s="4">
        <v>2661195287.1999998</v>
      </c>
      <c r="N31" s="4">
        <v>-504775933.5</v>
      </c>
      <c r="O31" s="4"/>
      <c r="P31" s="64">
        <v>2.7212655285944405</v>
      </c>
      <c r="Q31" s="64">
        <v>2.844726582406373</v>
      </c>
      <c r="R31" s="64">
        <v>3.7853289166220021</v>
      </c>
      <c r="S31" s="64">
        <v>3.1322414793680089</v>
      </c>
      <c r="T31" s="64">
        <v>2.3401366714902507</v>
      </c>
      <c r="U31" s="64">
        <v>2.2907618918309103</v>
      </c>
      <c r="V31" s="64">
        <v>3.0088013358108108</v>
      </c>
      <c r="W31" s="64">
        <v>3.3322505217345539</v>
      </c>
      <c r="X31" s="64">
        <v>2.9565551463170756</v>
      </c>
    </row>
    <row r="32" spans="1:24">
      <c r="A32" s="18"/>
      <c r="B32" s="61" t="s">
        <v>63</v>
      </c>
      <c r="C32" s="225" t="s">
        <v>53</v>
      </c>
      <c r="D32" s="225"/>
      <c r="E32" s="3">
        <v>1046419829.69427</v>
      </c>
      <c r="F32" s="3">
        <v>860980817.18204999</v>
      </c>
      <c r="G32" s="3">
        <v>932819892.63571012</v>
      </c>
      <c r="H32" s="3">
        <v>829631086.26320004</v>
      </c>
      <c r="I32" s="3">
        <v>807981603.20184004</v>
      </c>
      <c r="J32" s="3">
        <v>1092614176.6165001</v>
      </c>
      <c r="K32" s="3">
        <v>1173620160</v>
      </c>
      <c r="L32" s="3">
        <v>1297070700</v>
      </c>
      <c r="M32" s="3">
        <v>1292936468.2</v>
      </c>
      <c r="N32" s="3">
        <v>-4134231.7999999523</v>
      </c>
      <c r="O32" s="3"/>
      <c r="P32" s="65">
        <v>3.2531894633026477</v>
      </c>
      <c r="Q32" s="65">
        <v>2.3334305731076266</v>
      </c>
      <c r="R32" s="65">
        <v>2.5239623581329562</v>
      </c>
      <c r="S32" s="65">
        <v>1.9690533334833327</v>
      </c>
      <c r="T32" s="65">
        <v>1.5100963268680314</v>
      </c>
      <c r="U32" s="65">
        <v>1.5681369272333336</v>
      </c>
      <c r="V32" s="65">
        <v>1.5859731891891893</v>
      </c>
      <c r="W32" s="65">
        <v>1.365193874329018</v>
      </c>
      <c r="X32" s="65">
        <v>1.4364364717253639</v>
      </c>
    </row>
    <row r="33" spans="1:24">
      <c r="A33" s="18"/>
      <c r="B33" s="61" t="s">
        <v>65</v>
      </c>
      <c r="C33" s="225" t="s">
        <v>54</v>
      </c>
      <c r="D33" s="225"/>
      <c r="E33" s="3">
        <v>2673434430.4974604</v>
      </c>
      <c r="F33" s="3">
        <v>3133033556.49298</v>
      </c>
      <c r="G33" s="3">
        <v>4370113837.7575607</v>
      </c>
      <c r="H33" s="3">
        <v>6284874518.2444696</v>
      </c>
      <c r="I33" s="3">
        <v>4986531927.8823605</v>
      </c>
      <c r="J33" s="3">
        <v>7253504048.5864611</v>
      </c>
      <c r="K33" s="3">
        <v>7284741496.000001</v>
      </c>
      <c r="L33" s="3">
        <v>8275388032</v>
      </c>
      <c r="M33" s="3">
        <v>7792277194.0999985</v>
      </c>
      <c r="N33" s="3">
        <v>-483110837.90000153</v>
      </c>
      <c r="O33" s="3"/>
      <c r="P33" s="65">
        <v>8.3113760589436545</v>
      </c>
      <c r="Q33" s="65">
        <v>8.491148863479296</v>
      </c>
      <c r="R33" s="65">
        <v>11.824364932967327</v>
      </c>
      <c r="S33" s="65">
        <v>14.916573553691171</v>
      </c>
      <c r="T33" s="65">
        <v>9.31969678302716</v>
      </c>
      <c r="U33" s="65">
        <v>10.533332501121377</v>
      </c>
      <c r="V33" s="65">
        <v>9.4296591887837824</v>
      </c>
      <c r="W33" s="65">
        <v>8.7100179265340483</v>
      </c>
      <c r="X33" s="65">
        <v>8.6571238685701566</v>
      </c>
    </row>
    <row r="34" spans="1:24">
      <c r="A34" s="18"/>
      <c r="B34" s="18"/>
      <c r="C34" s="18" t="s">
        <v>55</v>
      </c>
      <c r="D34" s="18" t="s">
        <v>56</v>
      </c>
      <c r="E34" s="4">
        <v>698745023.64308</v>
      </c>
      <c r="F34" s="4">
        <v>705770013.05334008</v>
      </c>
      <c r="G34" s="4">
        <v>564733441.63073003</v>
      </c>
      <c r="H34" s="4">
        <v>810854974.33571994</v>
      </c>
      <c r="I34" s="4">
        <v>1140498108.0940602</v>
      </c>
      <c r="J34" s="4">
        <v>1033104388.42503</v>
      </c>
      <c r="K34" s="4">
        <v>1841577925.7</v>
      </c>
      <c r="L34" s="4">
        <v>2102144341.9000001</v>
      </c>
      <c r="M34" s="4">
        <v>2065701908.4000001</v>
      </c>
      <c r="N34" s="4">
        <v>-36442433.5</v>
      </c>
      <c r="O34" s="4"/>
      <c r="P34" s="64">
        <v>2.1723116133177331</v>
      </c>
      <c r="Q34" s="64">
        <v>1.9127781864308497</v>
      </c>
      <c r="R34" s="64">
        <v>1.528018388445195</v>
      </c>
      <c r="S34" s="64">
        <v>1.9244899529726227</v>
      </c>
      <c r="T34" s="64">
        <v>2.1315609130305226</v>
      </c>
      <c r="U34" s="64">
        <v>1.5000410401646684</v>
      </c>
      <c r="V34" s="64">
        <v>2.1082400000000003</v>
      </c>
      <c r="W34" s="64">
        <v>2.2125506177244501</v>
      </c>
      <c r="X34" s="64">
        <v>2.2949693460726586</v>
      </c>
    </row>
    <row r="35" spans="1:24">
      <c r="A35" s="18"/>
      <c r="B35" s="18"/>
      <c r="C35" s="18" t="s">
        <v>57</v>
      </c>
      <c r="D35" s="18" t="s">
        <v>58</v>
      </c>
      <c r="E35" s="4">
        <v>1974689406.8543801</v>
      </c>
      <c r="F35" s="4">
        <v>2427263543.43964</v>
      </c>
      <c r="G35" s="4">
        <v>3805380396.1268306</v>
      </c>
      <c r="H35" s="4">
        <v>5474019543.9087496</v>
      </c>
      <c r="I35" s="4">
        <v>3846033819.7883005</v>
      </c>
      <c r="J35" s="4">
        <v>6220399660.1614313</v>
      </c>
      <c r="K35" s="4">
        <v>5443163570.3000011</v>
      </c>
      <c r="L35" s="4">
        <v>6173243690.1000004</v>
      </c>
      <c r="M35" s="4">
        <v>5726575285.6999989</v>
      </c>
      <c r="N35" s="4">
        <v>-446668404.40000153</v>
      </c>
      <c r="O35" s="4"/>
      <c r="P35" s="64">
        <v>6.1390644456259214</v>
      </c>
      <c r="Q35" s="64">
        <v>6.578370677048448</v>
      </c>
      <c r="R35" s="64">
        <v>10.29634654452213</v>
      </c>
      <c r="S35" s="64">
        <v>12.992083600718548</v>
      </c>
      <c r="T35" s="64">
        <v>7.1881358699966382</v>
      </c>
      <c r="U35" s="64">
        <v>9.0332914609567094</v>
      </c>
      <c r="V35" s="64">
        <v>7.3214191887837829</v>
      </c>
      <c r="W35" s="64">
        <v>6.4974673088095996</v>
      </c>
      <c r="X35" s="64">
        <v>6.362154522497498</v>
      </c>
    </row>
    <row r="36" spans="1:24">
      <c r="A36" s="66" t="s">
        <v>59</v>
      </c>
      <c r="B36" s="251" t="s">
        <v>60</v>
      </c>
      <c r="C36" s="251"/>
      <c r="D36" s="251"/>
      <c r="E36" s="67">
        <v>1206425148.3943899</v>
      </c>
      <c r="F36" s="67">
        <v>2548153563.8807802</v>
      </c>
      <c r="G36" s="67">
        <v>2487461939.4510098</v>
      </c>
      <c r="H36" s="67">
        <v>2543694394.48911</v>
      </c>
      <c r="I36" s="67">
        <v>2764200915.2986789</v>
      </c>
      <c r="J36" s="67">
        <v>3951897311.069129</v>
      </c>
      <c r="K36" s="67">
        <v>6107035975.499999</v>
      </c>
      <c r="L36" s="67">
        <v>5119992957.3999996</v>
      </c>
      <c r="M36" s="67">
        <v>4667937953.3999996</v>
      </c>
      <c r="N36" s="67">
        <v>-452055004</v>
      </c>
      <c r="O36" s="67"/>
      <c r="P36" s="68">
        <v>3.7506261537175201</v>
      </c>
      <c r="Q36" s="68">
        <v>6.9060068613297947</v>
      </c>
      <c r="R36" s="68">
        <v>6.7304099666263957</v>
      </c>
      <c r="S36" s="68">
        <v>6.0372254725790881</v>
      </c>
      <c r="T36" s="68">
        <v>5.1662186767327123</v>
      </c>
      <c r="U36" s="68">
        <v>5.7172802095769963</v>
      </c>
      <c r="V36" s="68">
        <v>6.5731246086486461</v>
      </c>
      <c r="W36" s="68">
        <v>5.3888990184191137</v>
      </c>
      <c r="X36" s="68">
        <v>5.1860215013887343</v>
      </c>
    </row>
    <row r="37" spans="1:24">
      <c r="A37" s="18"/>
      <c r="B37" s="18"/>
      <c r="C37" s="28" t="s">
        <v>61</v>
      </c>
      <c r="D37" s="18" t="s">
        <v>62</v>
      </c>
      <c r="E37" s="4">
        <v>820222046.98782992</v>
      </c>
      <c r="F37" s="4">
        <v>2059785584.1974299</v>
      </c>
      <c r="G37" s="4">
        <v>1847721519.9976501</v>
      </c>
      <c r="H37" s="4">
        <v>1792410158.7288401</v>
      </c>
      <c r="I37" s="4">
        <v>2371462567.7270093</v>
      </c>
      <c r="J37" s="4">
        <v>3263280420.1238489</v>
      </c>
      <c r="K37" s="4">
        <v>5109122694.8999996</v>
      </c>
      <c r="L37" s="4">
        <v>4030565200</v>
      </c>
      <c r="M37" s="4">
        <v>3962130032.9000001</v>
      </c>
      <c r="N37" s="4">
        <v>-68435167.099999905</v>
      </c>
      <c r="O37" s="4"/>
      <c r="P37" s="64">
        <v>2.5499686121285938</v>
      </c>
      <c r="Q37" s="64">
        <v>5.5824317572412934</v>
      </c>
      <c r="R37" s="64">
        <v>4.9994426594068422</v>
      </c>
      <c r="S37" s="64">
        <v>4.2541212069465866</v>
      </c>
      <c r="T37" s="64">
        <v>4.4322010533883303</v>
      </c>
      <c r="U37" s="64">
        <v>4.7408325524735595</v>
      </c>
      <c r="V37" s="64">
        <v>5.5119557410810804</v>
      </c>
      <c r="W37" s="64">
        <v>4.2422536575097354</v>
      </c>
      <c r="X37" s="64">
        <v>4.4018776057104771</v>
      </c>
    </row>
    <row r="38" spans="1:24">
      <c r="A38" s="18"/>
      <c r="B38" s="18"/>
      <c r="C38" s="28" t="s">
        <v>63</v>
      </c>
      <c r="D38" s="18" t="s">
        <v>64</v>
      </c>
      <c r="E38" s="4">
        <v>75752575.287200004</v>
      </c>
      <c r="F38" s="4">
        <v>134448260.79912999</v>
      </c>
      <c r="G38" s="4">
        <v>115182330.87828</v>
      </c>
      <c r="H38" s="4">
        <v>95001165.091089994</v>
      </c>
      <c r="I38" s="4">
        <v>53009077.497610003</v>
      </c>
      <c r="J38" s="4">
        <v>104790457.1918</v>
      </c>
      <c r="K38" s="4">
        <v>83409663.900000006</v>
      </c>
      <c r="L38" s="4">
        <v>132271960</v>
      </c>
      <c r="M38" s="4">
        <v>119840100</v>
      </c>
      <c r="N38" s="4">
        <v>-12431860</v>
      </c>
      <c r="O38" s="4"/>
      <c r="P38" s="64">
        <v>0.23550536099297797</v>
      </c>
      <c r="Q38" s="64">
        <v>0.36438173300613952</v>
      </c>
      <c r="R38" s="64">
        <v>0.31165273141567312</v>
      </c>
      <c r="S38" s="64">
        <v>0.2254765568753842</v>
      </c>
      <c r="T38" s="64">
        <v>9.9072569106263275E-2</v>
      </c>
      <c r="U38" s="64">
        <v>0.14297167164500837</v>
      </c>
      <c r="V38" s="64">
        <v>0.11068873500000001</v>
      </c>
      <c r="W38" s="64">
        <v>0.13921898747500264</v>
      </c>
      <c r="X38" s="64">
        <v>0.13314087323630708</v>
      </c>
    </row>
    <row r="39" spans="1:24">
      <c r="A39" s="18"/>
      <c r="B39" s="18"/>
      <c r="C39" s="28" t="s">
        <v>65</v>
      </c>
      <c r="D39" s="18" t="s">
        <v>66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699812504.79999995</v>
      </c>
      <c r="L39" s="4">
        <v>541713600</v>
      </c>
      <c r="M39" s="4">
        <v>424408950</v>
      </c>
      <c r="N39" s="4">
        <v>-117304650</v>
      </c>
      <c r="O39" s="4"/>
      <c r="P39" s="64">
        <v>0</v>
      </c>
      <c r="Q39" s="64">
        <v>0</v>
      </c>
      <c r="R39" s="64">
        <v>0</v>
      </c>
      <c r="S39" s="64">
        <v>0</v>
      </c>
      <c r="T39" s="64">
        <v>0</v>
      </c>
      <c r="U39" s="64">
        <v>0</v>
      </c>
      <c r="V39" s="64">
        <v>0.73036938851351352</v>
      </c>
      <c r="W39" s="64">
        <v>0.57016482475528885</v>
      </c>
      <c r="X39" s="64">
        <v>0.47151310965448284</v>
      </c>
    </row>
    <row r="40" spans="1:24">
      <c r="A40" s="18"/>
      <c r="B40" s="18"/>
      <c r="C40" s="28" t="s">
        <v>67</v>
      </c>
      <c r="D40" s="18" t="s">
        <v>68</v>
      </c>
      <c r="E40" s="4">
        <v>310450526.11935997</v>
      </c>
      <c r="F40" s="4">
        <v>353919718.88422006</v>
      </c>
      <c r="G40" s="4">
        <v>524558088.57508004</v>
      </c>
      <c r="H40" s="4">
        <v>656283070.66918004</v>
      </c>
      <c r="I40" s="4">
        <v>339729270.07405996</v>
      </c>
      <c r="J40" s="4">
        <v>583826433.75348008</v>
      </c>
      <c r="K40" s="4">
        <v>204311369.69999999</v>
      </c>
      <c r="L40" s="4">
        <v>401357197.39999998</v>
      </c>
      <c r="M40" s="4">
        <v>150006370.5</v>
      </c>
      <c r="N40" s="4">
        <v>-251350826.89999998</v>
      </c>
      <c r="O40" s="4"/>
      <c r="P40" s="64">
        <v>0.96515218059594809</v>
      </c>
      <c r="Q40" s="64">
        <v>0.95919337108236002</v>
      </c>
      <c r="R40" s="64">
        <v>1.4193145758038814</v>
      </c>
      <c r="S40" s="64">
        <v>1.5576277087571173</v>
      </c>
      <c r="T40" s="64">
        <v>0.63494505423811998</v>
      </c>
      <c r="U40" s="64">
        <v>0.83347598545842827</v>
      </c>
      <c r="V40" s="64">
        <v>0.20608406540540539</v>
      </c>
      <c r="W40" s="64">
        <v>0.42243679339016943</v>
      </c>
      <c r="X40" s="64">
        <v>0.16665522775247196</v>
      </c>
    </row>
    <row r="41" spans="1:24">
      <c r="A41" s="18"/>
      <c r="B41" s="18"/>
      <c r="C41" s="28" t="s">
        <v>69</v>
      </c>
      <c r="D41" s="18" t="s">
        <v>70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10379742.199999999</v>
      </c>
      <c r="L41" s="4">
        <v>14085000</v>
      </c>
      <c r="M41" s="4">
        <v>11552500</v>
      </c>
      <c r="N41" s="4">
        <v>-2532500</v>
      </c>
      <c r="O41" s="4"/>
      <c r="P41" s="64">
        <v>0</v>
      </c>
      <c r="Q41" s="64">
        <v>0</v>
      </c>
      <c r="R41" s="64">
        <v>0</v>
      </c>
      <c r="S41" s="64">
        <v>0</v>
      </c>
      <c r="T41" s="64">
        <v>0</v>
      </c>
      <c r="U41" s="64">
        <v>0</v>
      </c>
      <c r="V41" s="64">
        <v>1.4026678648648648E-2</v>
      </c>
      <c r="W41" s="64">
        <v>1.4824755288916957E-2</v>
      </c>
      <c r="X41" s="64">
        <v>1.2834685034996112E-2</v>
      </c>
    </row>
    <row r="42" spans="1:24">
      <c r="A42" s="18"/>
      <c r="B42" s="18"/>
      <c r="C42" s="28" t="s">
        <v>145</v>
      </c>
      <c r="D42" s="18" t="s">
        <v>146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/>
      <c r="P42" s="64">
        <v>0</v>
      </c>
      <c r="Q42" s="64">
        <v>0</v>
      </c>
      <c r="R42" s="64">
        <v>0</v>
      </c>
      <c r="S42" s="64">
        <v>0</v>
      </c>
      <c r="T42" s="64">
        <v>0</v>
      </c>
      <c r="U42" s="64">
        <v>0</v>
      </c>
      <c r="V42" s="64">
        <v>0</v>
      </c>
      <c r="W42" s="64">
        <v>0</v>
      </c>
      <c r="X42" s="64">
        <v>0</v>
      </c>
    </row>
    <row r="43" spans="1:24">
      <c r="A43" s="66" t="s">
        <v>71</v>
      </c>
      <c r="B43" s="251" t="s">
        <v>72</v>
      </c>
      <c r="C43" s="251"/>
      <c r="D43" s="251"/>
      <c r="E43" s="67">
        <v>261947742.26567</v>
      </c>
      <c r="F43" s="67">
        <v>393451673.75105</v>
      </c>
      <c r="G43" s="67">
        <v>23326956.796309996</v>
      </c>
      <c r="H43" s="67">
        <v>-136696189.72059003</v>
      </c>
      <c r="I43" s="67">
        <v>112361367.26159002</v>
      </c>
      <c r="J43" s="67">
        <v>167251395.09722999</v>
      </c>
      <c r="K43" s="67">
        <v>103142348.60000002</v>
      </c>
      <c r="L43" s="67">
        <v>-68553745.700000018</v>
      </c>
      <c r="M43" s="67">
        <v>-126953745.70000002</v>
      </c>
      <c r="N43" s="67">
        <v>-58400000</v>
      </c>
      <c r="O43" s="67"/>
      <c r="P43" s="68">
        <v>0.81436304138423155</v>
      </c>
      <c r="Q43" s="68">
        <v>1.0663328918011674</v>
      </c>
      <c r="R43" s="68">
        <v>6.3116536588133085E-2</v>
      </c>
      <c r="S43" s="68">
        <v>-0.32443587577720823</v>
      </c>
      <c r="T43" s="68">
        <v>0.21000043480100186</v>
      </c>
      <c r="U43" s="68">
        <v>0.24731791091258676</v>
      </c>
      <c r="V43" s="68">
        <v>2.3749550270270255E-2</v>
      </c>
      <c r="W43" s="68">
        <v>-7.2154242395537332E-2</v>
      </c>
      <c r="X43" s="68">
        <v>-0.14104404588379071</v>
      </c>
    </row>
    <row r="44" spans="1:24">
      <c r="A44" s="18"/>
      <c r="B44" s="18"/>
      <c r="C44" s="28" t="s">
        <v>61</v>
      </c>
      <c r="D44" s="18" t="s">
        <v>73</v>
      </c>
      <c r="E44" s="4">
        <v>162881976.00768</v>
      </c>
      <c r="F44" s="4">
        <v>255641537.95471999</v>
      </c>
      <c r="G44" s="4">
        <v>-137305911.99656001</v>
      </c>
      <c r="H44" s="4">
        <v>-292575986.20379001</v>
      </c>
      <c r="I44" s="4">
        <v>-129422478.71722998</v>
      </c>
      <c r="J44" s="4">
        <v>-115135806.93793</v>
      </c>
      <c r="K44" s="4">
        <v>-356857651.39999998</v>
      </c>
      <c r="L44" s="4">
        <v>-295629418.60000002</v>
      </c>
      <c r="M44" s="4">
        <v>-335629418.60000002</v>
      </c>
      <c r="N44" s="4">
        <v>-40000000</v>
      </c>
      <c r="O44" s="4"/>
      <c r="P44" s="64">
        <v>0.506379861192916</v>
      </c>
      <c r="Q44" s="64">
        <v>0.69283980376262655</v>
      </c>
      <c r="R44" s="64">
        <v>-0.37151325369920291</v>
      </c>
      <c r="S44" s="64">
        <v>-0.69440228370249335</v>
      </c>
      <c r="T44" s="64">
        <v>-0.24188720256817833</v>
      </c>
      <c r="U44" s="64">
        <v>-0.16357250157905545</v>
      </c>
      <c r="V44" s="64">
        <v>-0.3411153145945946</v>
      </c>
      <c r="W44" s="64">
        <v>-0.31115610840964114</v>
      </c>
      <c r="X44" s="64">
        <v>-0.37288014509498946</v>
      </c>
    </row>
    <row r="45" spans="1:24">
      <c r="A45" s="18"/>
      <c r="B45" s="18"/>
      <c r="C45" s="28" t="s">
        <v>63</v>
      </c>
      <c r="D45" s="18" t="s">
        <v>74</v>
      </c>
      <c r="E45" s="4">
        <v>99065766.257990003</v>
      </c>
      <c r="F45" s="4">
        <v>137810135.79632998</v>
      </c>
      <c r="G45" s="4">
        <v>160632868.79286999</v>
      </c>
      <c r="H45" s="4">
        <v>155879796.48319998</v>
      </c>
      <c r="I45" s="4">
        <v>241783845.97882</v>
      </c>
      <c r="J45" s="4">
        <v>282387202.03516001</v>
      </c>
      <c r="K45" s="4">
        <v>460000000</v>
      </c>
      <c r="L45" s="4">
        <v>227075672.90000001</v>
      </c>
      <c r="M45" s="4">
        <v>208675672.90000001</v>
      </c>
      <c r="N45" s="4">
        <v>-18400000</v>
      </c>
      <c r="O45" s="4"/>
      <c r="P45" s="64">
        <v>0.30798318019131549</v>
      </c>
      <c r="Q45" s="64">
        <v>0.37349308803854064</v>
      </c>
      <c r="R45" s="64">
        <v>0.43462979028733595</v>
      </c>
      <c r="S45" s="64">
        <v>0.36996640792528507</v>
      </c>
      <c r="T45" s="64">
        <v>0.4518876373691802</v>
      </c>
      <c r="U45" s="64">
        <v>0.41089041249164221</v>
      </c>
      <c r="V45" s="64">
        <v>0.36486486486486486</v>
      </c>
      <c r="W45" s="64">
        <v>0.23900186601410381</v>
      </c>
      <c r="X45" s="64">
        <v>0.23183609921119877</v>
      </c>
    </row>
    <row r="46" spans="1:24">
      <c r="A46" s="18"/>
      <c r="B46" s="18"/>
      <c r="C46" s="18"/>
      <c r="D46" s="18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64">
        <v>0</v>
      </c>
      <c r="Q46" s="64">
        <v>0</v>
      </c>
      <c r="R46" s="64">
        <v>0</v>
      </c>
      <c r="S46" s="64">
        <v>0</v>
      </c>
      <c r="T46" s="64">
        <v>0</v>
      </c>
      <c r="U46" s="64">
        <v>0</v>
      </c>
      <c r="V46" s="64">
        <v>0</v>
      </c>
      <c r="W46" s="64">
        <v>0</v>
      </c>
      <c r="X46" s="64">
        <v>0</v>
      </c>
    </row>
    <row r="47" spans="1:24">
      <c r="A47" s="249" t="s">
        <v>76</v>
      </c>
      <c r="B47" s="249"/>
      <c r="C47" s="249"/>
      <c r="D47" s="249"/>
      <c r="E47" s="73">
        <v>-353528865.12637997</v>
      </c>
      <c r="F47" s="73">
        <v>-1317479264.7475119</v>
      </c>
      <c r="G47" s="73">
        <v>-3906584516.350913</v>
      </c>
      <c r="H47" s="73">
        <v>-3107693527.3029933</v>
      </c>
      <c r="I47" s="73">
        <v>-1124789356.9644148</v>
      </c>
      <c r="J47" s="73">
        <v>5398610.0036501884</v>
      </c>
      <c r="K47" s="73">
        <v>-2504110328.9408264</v>
      </c>
      <c r="L47" s="73">
        <v>-1371926646.7138977</v>
      </c>
      <c r="M47" s="73">
        <v>-2755336103.9795723</v>
      </c>
      <c r="N47" s="73">
        <v>-1383409457.2656746</v>
      </c>
      <c r="O47" s="52"/>
      <c r="P47" s="74">
        <v>-1.0990773935720457</v>
      </c>
      <c r="Q47" s="74">
        <v>-3.5706328578365616</v>
      </c>
      <c r="R47" s="74">
        <v>-10.570177958228163</v>
      </c>
      <c r="S47" s="74">
        <v>-7.375825714225007</v>
      </c>
      <c r="T47" s="74">
        <v>-2.1022016710792726</v>
      </c>
      <c r="U47" s="74">
        <v>2.4150671506424203E-2</v>
      </c>
      <c r="V47" s="74">
        <v>-3.2352431154906505</v>
      </c>
      <c r="W47" s="74">
        <v>-1.4439813142973348</v>
      </c>
      <c r="X47" s="74">
        <v>-3.0611444328181006</v>
      </c>
    </row>
    <row r="48" spans="1:24">
      <c r="A48" s="220" t="s">
        <v>77</v>
      </c>
      <c r="B48" s="220"/>
      <c r="C48" s="220"/>
      <c r="D48" s="220"/>
      <c r="E48" s="3">
        <v>353528865.12637997</v>
      </c>
      <c r="F48" s="3">
        <v>1317479264.7475119</v>
      </c>
      <c r="G48" s="3">
        <v>3906584516.350913</v>
      </c>
      <c r="H48" s="3">
        <v>3107693527.3029933</v>
      </c>
      <c r="I48" s="3">
        <v>1124789356.9644148</v>
      </c>
      <c r="J48" s="3">
        <v>-5398610.0036501884</v>
      </c>
      <c r="K48" s="3">
        <v>2504110328.9408264</v>
      </c>
      <c r="L48" s="3">
        <v>1371926646.7138977</v>
      </c>
      <c r="M48" s="3">
        <v>2755336103.9795723</v>
      </c>
      <c r="N48" s="3">
        <v>1383409457.2656746</v>
      </c>
      <c r="O48" s="3"/>
      <c r="P48" s="65">
        <v>1.0990773935720457</v>
      </c>
      <c r="Q48" s="65">
        <v>3.5706328578365616</v>
      </c>
      <c r="R48" s="65">
        <v>10.570177958228163</v>
      </c>
      <c r="S48" s="65">
        <v>7.375825714225007</v>
      </c>
      <c r="T48" s="65">
        <v>2.1022016710792726</v>
      </c>
      <c r="U48" s="65">
        <v>-2.4150671506424203E-2</v>
      </c>
      <c r="V48" s="65">
        <v>3.2352431154906505</v>
      </c>
      <c r="W48" s="65">
        <v>1.4439813142973348</v>
      </c>
      <c r="X48" s="65">
        <v>3.0611444328181006</v>
      </c>
    </row>
    <row r="49" spans="1:24">
      <c r="A49" s="19">
        <v>1</v>
      </c>
      <c r="B49" s="225" t="s">
        <v>78</v>
      </c>
      <c r="C49" s="225"/>
      <c r="D49" s="225"/>
      <c r="E49" s="3">
        <v>1390896874.19942</v>
      </c>
      <c r="F49" s="3">
        <v>-541474910.18005788</v>
      </c>
      <c r="G49" s="3">
        <v>1355343808.0026126</v>
      </c>
      <c r="H49" s="3">
        <v>2107967612.5134439</v>
      </c>
      <c r="I49" s="3">
        <v>-588509514.24267614</v>
      </c>
      <c r="J49" s="3">
        <v>-246311157.46087047</v>
      </c>
      <c r="K49" s="3">
        <v>387220974.7820766</v>
      </c>
      <c r="L49" s="3">
        <v>1084412415.6654983</v>
      </c>
      <c r="M49" s="3">
        <v>2499796955.0709429</v>
      </c>
      <c r="N49" s="3">
        <v>1415384539.4054446</v>
      </c>
      <c r="O49" s="3"/>
      <c r="P49" s="65">
        <v>4.3241258692585713</v>
      </c>
      <c r="Q49" s="65">
        <v>-1.4675055294730146</v>
      </c>
      <c r="R49" s="65">
        <v>3.6671996177756245</v>
      </c>
      <c r="S49" s="65">
        <v>5.0030678973107952</v>
      </c>
      <c r="T49" s="65">
        <v>-1.0999087754758559</v>
      </c>
      <c r="U49" s="65">
        <v>-0.49629283978908673</v>
      </c>
      <c r="V49" s="65">
        <v>0.52327159017120584</v>
      </c>
      <c r="W49" s="65">
        <v>1.1413666094784742</v>
      </c>
      <c r="X49" s="65">
        <v>2.7772435896799719</v>
      </c>
    </row>
    <row r="50" spans="1:24">
      <c r="A50" s="19">
        <v>2</v>
      </c>
      <c r="B50" s="225" t="s">
        <v>79</v>
      </c>
      <c r="C50" s="225"/>
      <c r="D50" s="225"/>
      <c r="E50" s="3">
        <v>-2434728611</v>
      </c>
      <c r="F50" s="3">
        <v>-165105900</v>
      </c>
      <c r="G50" s="3">
        <v>-249393210.97762987</v>
      </c>
      <c r="H50" s="3">
        <v>-392453767.72000021</v>
      </c>
      <c r="I50" s="3">
        <v>-143257199.99999994</v>
      </c>
      <c r="J50" s="3">
        <v>-704113881.26569986</v>
      </c>
      <c r="K50" s="3">
        <v>797763872.37076008</v>
      </c>
      <c r="L50" s="3">
        <v>200000000</v>
      </c>
      <c r="M50" s="3">
        <v>190000000</v>
      </c>
      <c r="N50" s="3">
        <v>-10000000</v>
      </c>
      <c r="O50" s="3"/>
      <c r="P50" s="65">
        <v>-7.5692692727553172</v>
      </c>
      <c r="Q50" s="65">
        <v>-0.44747007967192443</v>
      </c>
      <c r="R50" s="65">
        <v>-0.67479165254816065</v>
      </c>
      <c r="S50" s="65">
        <v>-0.93145304263828121</v>
      </c>
      <c r="T50" s="65">
        <v>-0.26774393211445113</v>
      </c>
      <c r="U50" s="65">
        <v>-1.0200604901543313</v>
      </c>
      <c r="V50" s="65">
        <v>2.376392730722765</v>
      </c>
      <c r="W50" s="65">
        <v>0.21050415745710979</v>
      </c>
      <c r="X50" s="65">
        <v>0.21108765692700809</v>
      </c>
    </row>
    <row r="51" spans="1:24">
      <c r="A51" s="224" t="s">
        <v>80</v>
      </c>
      <c r="B51" s="224"/>
      <c r="C51" s="224"/>
      <c r="D51" s="224"/>
      <c r="E51" s="4">
        <v>-2434728611</v>
      </c>
      <c r="F51" s="4">
        <v>-165105900</v>
      </c>
      <c r="G51" s="4">
        <v>-249393210.97762987</v>
      </c>
      <c r="H51" s="4">
        <v>-392453767.72000021</v>
      </c>
      <c r="I51" s="4">
        <v>-143257199.99999994</v>
      </c>
      <c r="J51" s="4">
        <v>-704113881.26569986</v>
      </c>
      <c r="K51" s="4">
        <v>797763872.37076008</v>
      </c>
      <c r="L51" s="4">
        <v>200000000</v>
      </c>
      <c r="M51" s="4">
        <v>190000000</v>
      </c>
      <c r="N51" s="4">
        <v>-10000000</v>
      </c>
      <c r="O51" s="4"/>
      <c r="P51" s="64">
        <v>-7.5692692727553172</v>
      </c>
      <c r="Q51" s="64">
        <v>-0.44747007967192443</v>
      </c>
      <c r="R51" s="64">
        <v>-0.67479165254816065</v>
      </c>
      <c r="S51" s="64">
        <v>-0.93145304263828121</v>
      </c>
      <c r="T51" s="64">
        <v>-0.26774393211445113</v>
      </c>
      <c r="U51" s="64">
        <v>-1.0200604901543313</v>
      </c>
      <c r="V51" s="64">
        <v>2.376392730722765</v>
      </c>
      <c r="W51" s="64">
        <v>0.21050415745710979</v>
      </c>
      <c r="X51" s="64">
        <v>0.21108765692700809</v>
      </c>
    </row>
    <row r="52" spans="1:24">
      <c r="A52" s="222" t="s">
        <v>81</v>
      </c>
      <c r="B52" s="222"/>
      <c r="C52" s="222"/>
      <c r="D52" s="222"/>
      <c r="E52" s="4">
        <v>-1767698000</v>
      </c>
      <c r="F52" s="4">
        <v>-165105900</v>
      </c>
      <c r="G52" s="4">
        <v>-263004599.99999997</v>
      </c>
      <c r="H52" s="4">
        <v>-215995200</v>
      </c>
      <c r="I52" s="4">
        <v>378149900</v>
      </c>
      <c r="J52" s="4">
        <v>-801360000</v>
      </c>
      <c r="K52" s="4">
        <v>1370788928.05076</v>
      </c>
      <c r="L52" s="4">
        <v>200000000</v>
      </c>
      <c r="M52" s="4">
        <v>190000000</v>
      </c>
      <c r="N52" s="4">
        <v>-10000000</v>
      </c>
      <c r="O52" s="4"/>
      <c r="P52" s="64">
        <v>-5.4955538348134318</v>
      </c>
      <c r="Q52" s="64">
        <v>-0.44747007967192443</v>
      </c>
      <c r="R52" s="64">
        <v>-0.71162044855217399</v>
      </c>
      <c r="S52" s="64">
        <v>-0.51264480757591935</v>
      </c>
      <c r="T52" s="64">
        <v>0.7067521992240986</v>
      </c>
      <c r="U52" s="64">
        <v>-1.1635541397505063</v>
      </c>
      <c r="V52" s="64">
        <v>4.2593319199119541</v>
      </c>
      <c r="W52" s="64">
        <v>0.21050415745710979</v>
      </c>
      <c r="X52" s="64">
        <v>0.21108765692700809</v>
      </c>
    </row>
    <row r="53" spans="1:24">
      <c r="A53" s="221" t="s">
        <v>82</v>
      </c>
      <c r="B53" s="221"/>
      <c r="C53" s="221"/>
      <c r="D53" s="221"/>
      <c r="E53" s="4">
        <v>0</v>
      </c>
      <c r="F53" s="4">
        <v>0</v>
      </c>
      <c r="G53" s="4">
        <v>0</v>
      </c>
      <c r="H53" s="4">
        <v>0</v>
      </c>
      <c r="I53" s="4">
        <v>683860000</v>
      </c>
      <c r="J53" s="4">
        <v>0</v>
      </c>
      <c r="K53" s="4">
        <v>1508288928.05076</v>
      </c>
      <c r="L53" s="4">
        <v>300000000</v>
      </c>
      <c r="M53" s="4">
        <v>300000000</v>
      </c>
      <c r="N53" s="4">
        <v>0</v>
      </c>
      <c r="O53" s="4"/>
      <c r="P53" s="64">
        <v>0</v>
      </c>
      <c r="Q53" s="64">
        <v>0</v>
      </c>
      <c r="R53" s="64">
        <v>0</v>
      </c>
      <c r="S53" s="64">
        <v>0</v>
      </c>
      <c r="T53" s="64">
        <v>1.2781163209652895</v>
      </c>
      <c r="U53" s="64">
        <v>0</v>
      </c>
      <c r="V53" s="64">
        <v>5.018115703695738</v>
      </c>
      <c r="W53" s="64">
        <v>0.31575623618566467</v>
      </c>
      <c r="X53" s="64">
        <v>0.33329630041106545</v>
      </c>
    </row>
    <row r="54" spans="1:24">
      <c r="A54" s="221" t="s">
        <v>83</v>
      </c>
      <c r="B54" s="221"/>
      <c r="C54" s="221"/>
      <c r="D54" s="221"/>
      <c r="E54" s="4">
        <v>-1767698000</v>
      </c>
      <c r="F54" s="4">
        <v>-165105900</v>
      </c>
      <c r="G54" s="4">
        <v>-263004599.99999997</v>
      </c>
      <c r="H54" s="4">
        <v>-215995200</v>
      </c>
      <c r="I54" s="4">
        <v>-305710100</v>
      </c>
      <c r="J54" s="4">
        <v>-801360000</v>
      </c>
      <c r="K54" s="4">
        <v>-137500000</v>
      </c>
      <c r="L54" s="4">
        <v>-100000000</v>
      </c>
      <c r="M54" s="4">
        <v>-110000000</v>
      </c>
      <c r="N54" s="4">
        <v>-10000000</v>
      </c>
      <c r="O54" s="4"/>
      <c r="P54" s="64">
        <v>-5.4955538348134318</v>
      </c>
      <c r="Q54" s="64">
        <v>-0.44747007967192443</v>
      </c>
      <c r="R54" s="64">
        <v>-0.71162044855217399</v>
      </c>
      <c r="S54" s="64">
        <v>-0.51264480757591935</v>
      </c>
      <c r="T54" s="64">
        <v>-0.57136412174119078</v>
      </c>
      <c r="U54" s="64">
        <v>-1.1635541397505063</v>
      </c>
      <c r="V54" s="64">
        <v>-0.75878378378378386</v>
      </c>
      <c r="W54" s="64">
        <v>-0.1052520787285549</v>
      </c>
      <c r="X54" s="64">
        <v>-0.12220864348405733</v>
      </c>
    </row>
    <row r="55" spans="1:24">
      <c r="A55" s="221" t="s">
        <v>84</v>
      </c>
      <c r="B55" s="221"/>
      <c r="C55" s="221"/>
      <c r="D55" s="221"/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/>
      <c r="P55" s="64">
        <v>0</v>
      </c>
      <c r="Q55" s="64">
        <v>0</v>
      </c>
      <c r="R55" s="64">
        <v>0</v>
      </c>
      <c r="S55" s="64">
        <v>0</v>
      </c>
      <c r="T55" s="64">
        <v>0</v>
      </c>
      <c r="U55" s="64">
        <v>0</v>
      </c>
      <c r="V55" s="64">
        <v>0</v>
      </c>
      <c r="W55" s="64">
        <v>0</v>
      </c>
      <c r="X55" s="64">
        <v>0</v>
      </c>
    </row>
    <row r="56" spans="1:24">
      <c r="A56" s="222" t="s">
        <v>85</v>
      </c>
      <c r="B56" s="222"/>
      <c r="C56" s="222"/>
      <c r="D56" s="222"/>
      <c r="E56" s="4">
        <v>-667030611</v>
      </c>
      <c r="F56" s="4">
        <v>0</v>
      </c>
      <c r="G56" s="4">
        <v>13611389.022370102</v>
      </c>
      <c r="H56" s="4">
        <v>-176458567.72000018</v>
      </c>
      <c r="I56" s="4">
        <v>-521407100</v>
      </c>
      <c r="J56" s="4">
        <v>97246118.734300137</v>
      </c>
      <c r="K56" s="4">
        <v>-573025055.67999995</v>
      </c>
      <c r="L56" s="4">
        <v>0</v>
      </c>
      <c r="M56" s="4">
        <v>0</v>
      </c>
      <c r="N56" s="4">
        <v>0</v>
      </c>
      <c r="O56" s="4"/>
      <c r="P56" s="64">
        <v>-2.0737154379418863</v>
      </c>
      <c r="Q56" s="64">
        <v>0</v>
      </c>
      <c r="R56" s="64">
        <v>3.6828796004013432E-2</v>
      </c>
      <c r="S56" s="64">
        <v>-0.4188082350623617</v>
      </c>
      <c r="T56" s="64">
        <v>-0.97449613133854984</v>
      </c>
      <c r="U56" s="64">
        <v>0.14349364959617492</v>
      </c>
      <c r="V56" s="64">
        <v>-1.8829391891891891</v>
      </c>
      <c r="W56" s="64">
        <v>0</v>
      </c>
      <c r="X56" s="64">
        <v>0</v>
      </c>
    </row>
    <row r="57" spans="1:24">
      <c r="A57" s="221" t="s">
        <v>86</v>
      </c>
      <c r="B57" s="221"/>
      <c r="C57" s="221"/>
      <c r="D57" s="221"/>
      <c r="E57" s="4">
        <v>0</v>
      </c>
      <c r="F57" s="4">
        <v>0</v>
      </c>
      <c r="G57" s="4">
        <v>1692588885.50333</v>
      </c>
      <c r="H57" s="4">
        <v>2849220000</v>
      </c>
      <c r="I57" s="4">
        <v>0</v>
      </c>
      <c r="J57" s="4">
        <v>3455118600.9114699</v>
      </c>
      <c r="K57" s="4">
        <v>0</v>
      </c>
      <c r="L57" s="4">
        <v>0</v>
      </c>
      <c r="M57" s="4">
        <v>0</v>
      </c>
      <c r="N57" s="4">
        <v>0</v>
      </c>
      <c r="O57" s="4"/>
      <c r="P57" s="64">
        <v>0</v>
      </c>
      <c r="Q57" s="64">
        <v>0</v>
      </c>
      <c r="R57" s="64">
        <v>4.5796950392362117</v>
      </c>
      <c r="S57" s="64">
        <v>6.7623624906547057</v>
      </c>
      <c r="T57" s="64">
        <v>0</v>
      </c>
      <c r="U57" s="64">
        <v>5.019500294888851</v>
      </c>
      <c r="V57" s="64">
        <v>0</v>
      </c>
      <c r="W57" s="64">
        <v>0</v>
      </c>
      <c r="X57" s="64">
        <v>0</v>
      </c>
    </row>
    <row r="58" spans="1:24">
      <c r="A58" s="221" t="s">
        <v>87</v>
      </c>
      <c r="B58" s="221"/>
      <c r="C58" s="221"/>
      <c r="D58" s="221"/>
      <c r="E58" s="4">
        <v>-667030611</v>
      </c>
      <c r="F58" s="4">
        <v>0</v>
      </c>
      <c r="G58" s="4">
        <v>-1678977496.4809599</v>
      </c>
      <c r="H58" s="4">
        <v>-3025678567.7200003</v>
      </c>
      <c r="I58" s="4">
        <v>-521407100</v>
      </c>
      <c r="J58" s="4">
        <v>-3357872482.1771698</v>
      </c>
      <c r="K58" s="4">
        <v>-573025055.67999995</v>
      </c>
      <c r="L58" s="4">
        <v>0</v>
      </c>
      <c r="M58" s="4">
        <v>0</v>
      </c>
      <c r="N58" s="4">
        <v>0</v>
      </c>
      <c r="O58" s="4"/>
      <c r="P58" s="64">
        <v>-2.0737154379418863</v>
      </c>
      <c r="Q58" s="64">
        <v>0</v>
      </c>
      <c r="R58" s="64">
        <v>-4.5428662432321989</v>
      </c>
      <c r="S58" s="64">
        <v>-7.1811707257170658</v>
      </c>
      <c r="T58" s="64">
        <v>-0.97449613133854984</v>
      </c>
      <c r="U58" s="64">
        <v>-4.8760066452926756</v>
      </c>
      <c r="V58" s="64">
        <v>-1.8829391891891891</v>
      </c>
      <c r="W58" s="64">
        <v>0</v>
      </c>
      <c r="X58" s="64">
        <v>0</v>
      </c>
    </row>
    <row r="59" spans="1:24">
      <c r="A59" s="224" t="s">
        <v>88</v>
      </c>
      <c r="B59" s="224"/>
      <c r="C59" s="224"/>
      <c r="D59" s="224"/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/>
      <c r="P59" s="64">
        <v>0</v>
      </c>
      <c r="Q59" s="64">
        <v>0</v>
      </c>
      <c r="R59" s="64">
        <v>0</v>
      </c>
      <c r="S59" s="64">
        <v>0</v>
      </c>
      <c r="T59" s="64">
        <v>0</v>
      </c>
      <c r="U59" s="64">
        <v>0</v>
      </c>
      <c r="V59" s="64">
        <v>0</v>
      </c>
      <c r="W59" s="64">
        <v>0</v>
      </c>
      <c r="X59" s="64">
        <v>0</v>
      </c>
    </row>
    <row r="60" spans="1:24">
      <c r="A60" s="222" t="s">
        <v>89</v>
      </c>
      <c r="B60" s="222"/>
      <c r="C60" s="222"/>
      <c r="D60" s="222"/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/>
      <c r="P60" s="64">
        <v>0</v>
      </c>
      <c r="Q60" s="64">
        <v>0</v>
      </c>
      <c r="R60" s="64">
        <v>0</v>
      </c>
      <c r="S60" s="64">
        <v>0</v>
      </c>
      <c r="T60" s="64">
        <v>0</v>
      </c>
      <c r="U60" s="64">
        <v>0</v>
      </c>
      <c r="V60" s="64">
        <v>0</v>
      </c>
      <c r="W60" s="64">
        <v>0</v>
      </c>
      <c r="X60" s="64">
        <v>0</v>
      </c>
    </row>
    <row r="61" spans="1:24">
      <c r="A61" s="221" t="s">
        <v>90</v>
      </c>
      <c r="B61" s="221"/>
      <c r="C61" s="221"/>
      <c r="D61" s="221"/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/>
      <c r="P61" s="64">
        <v>0</v>
      </c>
      <c r="Q61" s="64">
        <v>0</v>
      </c>
      <c r="R61" s="64">
        <v>0</v>
      </c>
      <c r="S61" s="64">
        <v>0</v>
      </c>
      <c r="T61" s="64">
        <v>0</v>
      </c>
      <c r="U61" s="64">
        <v>0</v>
      </c>
      <c r="V61" s="64">
        <v>0</v>
      </c>
      <c r="W61" s="64">
        <v>0</v>
      </c>
      <c r="X61" s="64">
        <v>0</v>
      </c>
    </row>
    <row r="62" spans="1:24">
      <c r="A62" s="221" t="s">
        <v>91</v>
      </c>
      <c r="B62" s="221"/>
      <c r="C62" s="221"/>
      <c r="D62" s="221"/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/>
      <c r="P62" s="64">
        <v>0</v>
      </c>
      <c r="Q62" s="64">
        <v>0</v>
      </c>
      <c r="R62" s="64">
        <v>0</v>
      </c>
      <c r="S62" s="64">
        <v>0</v>
      </c>
      <c r="T62" s="64">
        <v>0</v>
      </c>
      <c r="U62" s="64">
        <v>0</v>
      </c>
      <c r="V62" s="64">
        <v>0</v>
      </c>
      <c r="W62" s="64">
        <v>0</v>
      </c>
      <c r="X62" s="64">
        <v>0</v>
      </c>
    </row>
    <row r="63" spans="1:24">
      <c r="A63" s="19">
        <v>3</v>
      </c>
      <c r="B63" s="225" t="s">
        <v>92</v>
      </c>
      <c r="C63" s="225"/>
      <c r="D63" s="225"/>
      <c r="E63" s="3">
        <v>1296655472.41696</v>
      </c>
      <c r="F63" s="3">
        <v>1651625721.0990098</v>
      </c>
      <c r="G63" s="3">
        <v>2661421697.56885</v>
      </c>
      <c r="H63" s="3">
        <v>662973646.5760299</v>
      </c>
      <c r="I63" s="3">
        <v>1104046875.3691599</v>
      </c>
      <c r="J63" s="3">
        <v>944153895.36305022</v>
      </c>
      <c r="K63" s="3">
        <v>1319125481.7879899</v>
      </c>
      <c r="L63" s="3">
        <v>87514231.048399568</v>
      </c>
      <c r="M63" s="3">
        <v>65539148.908629537</v>
      </c>
      <c r="N63" s="3">
        <v>-21975082.139770031</v>
      </c>
      <c r="O63" s="3"/>
      <c r="P63" s="65">
        <v>4.0311410398568341</v>
      </c>
      <c r="Q63" s="65">
        <v>4.4762367244803087</v>
      </c>
      <c r="R63" s="65">
        <v>7.2010987724565796</v>
      </c>
      <c r="S63" s="65">
        <v>1.5735071773672491</v>
      </c>
      <c r="T63" s="65">
        <v>2.0634345195216186</v>
      </c>
      <c r="U63" s="65">
        <v>1.4909357624064936</v>
      </c>
      <c r="V63" s="65">
        <v>0.33557879459667966</v>
      </c>
      <c r="W63" s="65">
        <v>9.211054736175095E-2</v>
      </c>
      <c r="X63" s="65">
        <v>7.281318621112047E-2</v>
      </c>
    </row>
    <row r="64" spans="1:24">
      <c r="A64" s="224" t="s">
        <v>93</v>
      </c>
      <c r="B64" s="224"/>
      <c r="C64" s="224"/>
      <c r="D64" s="224"/>
      <c r="E64" s="4">
        <v>408744290.04000002</v>
      </c>
      <c r="F64" s="4">
        <v>466292069.73843998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/>
      <c r="P64" s="64">
        <v>1.2707353012717193</v>
      </c>
      <c r="Q64" s="64">
        <v>1.2637449636642075</v>
      </c>
      <c r="R64" s="64">
        <v>0</v>
      </c>
      <c r="S64" s="64">
        <v>0</v>
      </c>
      <c r="T64" s="64">
        <v>0</v>
      </c>
      <c r="U64" s="64">
        <v>0</v>
      </c>
      <c r="V64" s="64">
        <v>0</v>
      </c>
      <c r="W64" s="64">
        <v>0</v>
      </c>
      <c r="X64" s="64">
        <v>0</v>
      </c>
    </row>
    <row r="65" spans="1:24">
      <c r="A65" s="222" t="s">
        <v>94</v>
      </c>
      <c r="B65" s="222"/>
      <c r="C65" s="222"/>
      <c r="D65" s="222"/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/>
      <c r="P65" s="64">
        <v>0</v>
      </c>
      <c r="Q65" s="64">
        <v>0</v>
      </c>
      <c r="R65" s="64">
        <v>0</v>
      </c>
      <c r="S65" s="64">
        <v>0</v>
      </c>
      <c r="T65" s="64">
        <v>0</v>
      </c>
      <c r="U65" s="64">
        <v>0</v>
      </c>
      <c r="V65" s="64">
        <v>0</v>
      </c>
      <c r="W65" s="64">
        <v>0</v>
      </c>
      <c r="X65" s="64">
        <v>0</v>
      </c>
    </row>
    <row r="66" spans="1:24">
      <c r="A66" s="221" t="s">
        <v>95</v>
      </c>
      <c r="B66" s="221"/>
      <c r="C66" s="221"/>
      <c r="D66" s="221"/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/>
      <c r="P66" s="64">
        <v>0</v>
      </c>
      <c r="Q66" s="64">
        <v>0</v>
      </c>
      <c r="R66" s="64">
        <v>0</v>
      </c>
      <c r="S66" s="64">
        <v>0</v>
      </c>
      <c r="T66" s="64">
        <v>0</v>
      </c>
      <c r="U66" s="64">
        <v>0</v>
      </c>
      <c r="V66" s="64">
        <v>0</v>
      </c>
      <c r="W66" s="64">
        <v>0</v>
      </c>
      <c r="X66" s="64">
        <v>0</v>
      </c>
    </row>
    <row r="67" spans="1:24">
      <c r="A67" s="221" t="s">
        <v>96</v>
      </c>
      <c r="B67" s="221"/>
      <c r="C67" s="221"/>
      <c r="D67" s="221"/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/>
      <c r="P67" s="64">
        <v>0</v>
      </c>
      <c r="Q67" s="64">
        <v>0</v>
      </c>
      <c r="R67" s="64">
        <v>0</v>
      </c>
      <c r="S67" s="64">
        <v>0</v>
      </c>
      <c r="T67" s="64">
        <v>0</v>
      </c>
      <c r="U67" s="64">
        <v>0</v>
      </c>
      <c r="V67" s="64">
        <v>0</v>
      </c>
      <c r="W67" s="64">
        <v>0</v>
      </c>
      <c r="X67" s="64">
        <v>0</v>
      </c>
    </row>
    <row r="68" spans="1:24">
      <c r="A68" s="222" t="s">
        <v>147</v>
      </c>
      <c r="B68" s="222"/>
      <c r="C68" s="222"/>
      <c r="D68" s="222"/>
      <c r="E68" s="4">
        <v>408744290.04000002</v>
      </c>
      <c r="F68" s="4">
        <v>466292069.73843998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/>
      <c r="P68" s="64">
        <v>1.2707353012717193</v>
      </c>
      <c r="Q68" s="64">
        <v>1.2637449636642075</v>
      </c>
      <c r="R68" s="64">
        <v>0</v>
      </c>
      <c r="S68" s="64">
        <v>0</v>
      </c>
      <c r="T68" s="64">
        <v>0</v>
      </c>
      <c r="U68" s="64">
        <v>0</v>
      </c>
      <c r="V68" s="64">
        <v>0</v>
      </c>
      <c r="W68" s="64">
        <v>0</v>
      </c>
      <c r="X68" s="64">
        <v>0</v>
      </c>
    </row>
    <row r="69" spans="1:24">
      <c r="A69" s="221" t="s">
        <v>148</v>
      </c>
      <c r="B69" s="221"/>
      <c r="C69" s="221"/>
      <c r="D69" s="221"/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/>
      <c r="P69" s="64">
        <v>0</v>
      </c>
      <c r="Q69" s="64">
        <v>0</v>
      </c>
      <c r="R69" s="64">
        <v>0</v>
      </c>
      <c r="S69" s="64">
        <v>0</v>
      </c>
      <c r="T69" s="64">
        <v>0</v>
      </c>
      <c r="U69" s="64">
        <v>0</v>
      </c>
      <c r="V69" s="64">
        <v>0</v>
      </c>
      <c r="W69" s="64">
        <v>0</v>
      </c>
      <c r="X69" s="64">
        <v>0</v>
      </c>
    </row>
    <row r="70" spans="1:24">
      <c r="A70" s="221" t="s">
        <v>99</v>
      </c>
      <c r="B70" s="221"/>
      <c r="C70" s="221"/>
      <c r="D70" s="221"/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/>
      <c r="P70" s="64">
        <v>0</v>
      </c>
      <c r="Q70" s="64">
        <v>0</v>
      </c>
      <c r="R70" s="64">
        <v>0</v>
      </c>
      <c r="S70" s="64">
        <v>0</v>
      </c>
      <c r="T70" s="64">
        <v>0</v>
      </c>
      <c r="U70" s="64">
        <v>0</v>
      </c>
      <c r="V70" s="64">
        <v>0</v>
      </c>
      <c r="W70" s="64">
        <v>0</v>
      </c>
      <c r="X70" s="64">
        <v>0</v>
      </c>
    </row>
    <row r="71" spans="1:24">
      <c r="A71" s="221" t="s">
        <v>149</v>
      </c>
      <c r="B71" s="221"/>
      <c r="C71" s="221"/>
      <c r="D71" s="221"/>
      <c r="E71" s="4">
        <v>408744290.04000002</v>
      </c>
      <c r="F71" s="4">
        <v>466292069.73843998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/>
      <c r="P71" s="64">
        <v>1.2707353012717193</v>
      </c>
      <c r="Q71" s="64">
        <v>1.2637449636642075</v>
      </c>
      <c r="R71" s="64">
        <v>0</v>
      </c>
      <c r="S71" s="64">
        <v>0</v>
      </c>
      <c r="T71" s="64">
        <v>0</v>
      </c>
      <c r="U71" s="64">
        <v>0</v>
      </c>
      <c r="V71" s="64">
        <v>0</v>
      </c>
      <c r="W71" s="64">
        <v>0</v>
      </c>
      <c r="X71" s="64">
        <v>0</v>
      </c>
    </row>
    <row r="72" spans="1:24">
      <c r="A72" s="222" t="s">
        <v>101</v>
      </c>
      <c r="B72" s="222"/>
      <c r="C72" s="222"/>
      <c r="D72" s="222"/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/>
      <c r="P72" s="64">
        <v>0</v>
      </c>
      <c r="Q72" s="64">
        <v>0</v>
      </c>
      <c r="R72" s="64">
        <v>0</v>
      </c>
      <c r="S72" s="64">
        <v>0</v>
      </c>
      <c r="T72" s="64">
        <v>0</v>
      </c>
      <c r="U72" s="64">
        <v>0</v>
      </c>
      <c r="V72" s="64">
        <v>0</v>
      </c>
      <c r="W72" s="64">
        <v>0</v>
      </c>
      <c r="X72" s="64">
        <v>0</v>
      </c>
    </row>
    <row r="73" spans="1:24">
      <c r="A73" s="221" t="s">
        <v>102</v>
      </c>
      <c r="B73" s="221"/>
      <c r="C73" s="221"/>
      <c r="D73" s="221"/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/>
      <c r="P73" s="64">
        <v>0</v>
      </c>
      <c r="Q73" s="64">
        <v>0</v>
      </c>
      <c r="R73" s="64">
        <v>0</v>
      </c>
      <c r="S73" s="64">
        <v>0</v>
      </c>
      <c r="T73" s="64">
        <v>0</v>
      </c>
      <c r="U73" s="64">
        <v>0</v>
      </c>
      <c r="V73" s="64">
        <v>0</v>
      </c>
      <c r="W73" s="64">
        <v>0</v>
      </c>
      <c r="X73" s="64">
        <v>0</v>
      </c>
    </row>
    <row r="74" spans="1:24">
      <c r="A74" s="221" t="s">
        <v>103</v>
      </c>
      <c r="B74" s="221"/>
      <c r="C74" s="221"/>
      <c r="D74" s="221"/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/>
      <c r="P74" s="64">
        <v>0</v>
      </c>
      <c r="Q74" s="64">
        <v>0</v>
      </c>
      <c r="R74" s="64">
        <v>0</v>
      </c>
      <c r="S74" s="64">
        <v>0</v>
      </c>
      <c r="T74" s="64">
        <v>0</v>
      </c>
      <c r="U74" s="64">
        <v>0</v>
      </c>
      <c r="V74" s="64">
        <v>0</v>
      </c>
      <c r="W74" s="64">
        <v>0</v>
      </c>
      <c r="X74" s="64">
        <v>0</v>
      </c>
    </row>
    <row r="75" spans="1:24" hidden="1">
      <c r="A75" s="222" t="s">
        <v>104</v>
      </c>
      <c r="B75" s="222"/>
      <c r="C75" s="222"/>
      <c r="D75" s="222"/>
      <c r="E75" s="4"/>
      <c r="F75" s="4"/>
      <c r="G75" s="4"/>
      <c r="H75" s="4">
        <v>0</v>
      </c>
      <c r="I75" s="4">
        <v>0</v>
      </c>
      <c r="J75" s="4"/>
      <c r="K75" s="4">
        <v>0</v>
      </c>
      <c r="L75" s="4">
        <v>0</v>
      </c>
      <c r="M75" s="4">
        <v>0</v>
      </c>
      <c r="N75" s="4">
        <v>0</v>
      </c>
      <c r="O75" s="4"/>
      <c r="P75" s="64">
        <v>0</v>
      </c>
      <c r="Q75" s="64">
        <v>0</v>
      </c>
      <c r="R75" s="64">
        <v>0</v>
      </c>
      <c r="S75" s="64">
        <v>0</v>
      </c>
      <c r="T75" s="64">
        <v>0</v>
      </c>
      <c r="U75" s="64">
        <v>0</v>
      </c>
      <c r="V75" s="64">
        <v>0</v>
      </c>
      <c r="W75" s="64">
        <v>0</v>
      </c>
      <c r="X75" s="64">
        <v>0</v>
      </c>
    </row>
    <row r="76" spans="1:24" hidden="1">
      <c r="A76" s="221" t="s">
        <v>105</v>
      </c>
      <c r="B76" s="221"/>
      <c r="C76" s="221"/>
      <c r="D76" s="221"/>
      <c r="E76" s="4"/>
      <c r="F76" s="4"/>
      <c r="G76" s="4"/>
      <c r="H76" s="4">
        <v>0</v>
      </c>
      <c r="I76" s="4">
        <v>0</v>
      </c>
      <c r="J76" s="4"/>
      <c r="K76" s="4">
        <v>0</v>
      </c>
      <c r="L76" s="4">
        <v>0</v>
      </c>
      <c r="M76" s="4">
        <v>0</v>
      </c>
      <c r="N76" s="4">
        <v>0</v>
      </c>
      <c r="O76" s="4"/>
      <c r="P76" s="64">
        <v>0</v>
      </c>
      <c r="Q76" s="64">
        <v>0</v>
      </c>
      <c r="R76" s="64">
        <v>0</v>
      </c>
      <c r="S76" s="64">
        <v>0</v>
      </c>
      <c r="T76" s="64">
        <v>0</v>
      </c>
      <c r="U76" s="64">
        <v>0</v>
      </c>
      <c r="V76" s="64">
        <v>0</v>
      </c>
      <c r="W76" s="64">
        <v>0</v>
      </c>
      <c r="X76" s="64">
        <v>0</v>
      </c>
    </row>
    <row r="77" spans="1:24" hidden="1">
      <c r="A77" s="221" t="s">
        <v>106</v>
      </c>
      <c r="B77" s="221"/>
      <c r="C77" s="221"/>
      <c r="D77" s="221"/>
      <c r="E77" s="4"/>
      <c r="F77" s="4"/>
      <c r="G77" s="4"/>
      <c r="H77" s="4">
        <v>0</v>
      </c>
      <c r="I77" s="4">
        <v>0</v>
      </c>
      <c r="J77" s="4"/>
      <c r="K77" s="4">
        <v>0</v>
      </c>
      <c r="L77" s="4">
        <v>0</v>
      </c>
      <c r="M77" s="4">
        <v>0</v>
      </c>
      <c r="N77" s="4">
        <v>0</v>
      </c>
      <c r="O77" s="4"/>
      <c r="P77" s="64">
        <v>0</v>
      </c>
      <c r="Q77" s="64">
        <v>0</v>
      </c>
      <c r="R77" s="64">
        <v>0</v>
      </c>
      <c r="S77" s="64">
        <v>0</v>
      </c>
      <c r="T77" s="64">
        <v>0</v>
      </c>
      <c r="U77" s="64">
        <v>0</v>
      </c>
      <c r="V77" s="64">
        <v>0</v>
      </c>
      <c r="W77" s="64">
        <v>0</v>
      </c>
      <c r="X77" s="64">
        <v>0</v>
      </c>
    </row>
    <row r="78" spans="1:24">
      <c r="A78" s="224" t="s">
        <v>107</v>
      </c>
      <c r="B78" s="224"/>
      <c r="C78" s="224"/>
      <c r="D78" s="224"/>
      <c r="E78" s="4">
        <v>887911182.37696004</v>
      </c>
      <c r="F78" s="4">
        <v>1185333651.3605697</v>
      </c>
      <c r="G78" s="4">
        <v>2661421697.56885</v>
      </c>
      <c r="H78" s="4">
        <v>662973646.5760299</v>
      </c>
      <c r="I78" s="4">
        <v>1104046875.3691599</v>
      </c>
      <c r="J78" s="4">
        <v>944153895.36305022</v>
      </c>
      <c r="K78" s="4">
        <v>1319125481.7879899</v>
      </c>
      <c r="L78" s="4">
        <v>87514231.048399568</v>
      </c>
      <c r="M78" s="4">
        <v>65539148.908629537</v>
      </c>
      <c r="N78" s="4">
        <v>-21975082.139770031</v>
      </c>
      <c r="O78" s="4"/>
      <c r="P78" s="64">
        <v>2.7604057385851153</v>
      </c>
      <c r="Q78" s="64">
        <v>3.2124917608161017</v>
      </c>
      <c r="R78" s="64">
        <v>7.2010987724565796</v>
      </c>
      <c r="S78" s="64">
        <v>1.5735071773672491</v>
      </c>
      <c r="T78" s="64">
        <v>2.0634345195216186</v>
      </c>
      <c r="U78" s="64">
        <v>1.4909357624064936</v>
      </c>
      <c r="V78" s="64">
        <v>0.33557879459667966</v>
      </c>
      <c r="W78" s="64">
        <v>9.211054736175095E-2</v>
      </c>
      <c r="X78" s="64">
        <v>7.281318621112047E-2</v>
      </c>
    </row>
    <row r="79" spans="1:24">
      <c r="A79" s="222" t="s">
        <v>108</v>
      </c>
      <c r="B79" s="222"/>
      <c r="C79" s="222"/>
      <c r="D79" s="222"/>
      <c r="E79" s="4">
        <v>413067388.09696007</v>
      </c>
      <c r="F79" s="4">
        <v>777186428.78456974</v>
      </c>
      <c r="G79" s="4">
        <v>683306367.56884992</v>
      </c>
      <c r="H79" s="4">
        <v>377990646.57602996</v>
      </c>
      <c r="I79" s="4">
        <v>688047475.36915994</v>
      </c>
      <c r="J79" s="4">
        <v>251618895.36305016</v>
      </c>
      <c r="K79" s="4">
        <v>1518463149.4768739</v>
      </c>
      <c r="L79" s="4">
        <v>725538670.3990072</v>
      </c>
      <c r="M79" s="4">
        <v>703563588.25923717</v>
      </c>
      <c r="N79" s="4">
        <v>-21975082.139770031</v>
      </c>
      <c r="O79" s="4"/>
      <c r="P79" s="64">
        <v>1.2841752769379255</v>
      </c>
      <c r="Q79" s="64">
        <v>2.1063309864043007</v>
      </c>
      <c r="R79" s="64">
        <v>1.848845167681104</v>
      </c>
      <c r="S79" s="64">
        <v>0.89712615039346344</v>
      </c>
      <c r="T79" s="64">
        <v>1.2859426020944145</v>
      </c>
      <c r="U79" s="64">
        <v>0.48539272785009335</v>
      </c>
      <c r="V79" s="64">
        <v>0.58468375093300939</v>
      </c>
      <c r="W79" s="64">
        <v>0.7636445325744734</v>
      </c>
      <c r="X79" s="64">
        <v>0.78165047023579293</v>
      </c>
    </row>
    <row r="80" spans="1:24">
      <c r="A80" s="221" t="s">
        <v>109</v>
      </c>
      <c r="B80" s="221"/>
      <c r="C80" s="221"/>
      <c r="D80" s="221"/>
      <c r="E80" s="4">
        <v>693221566.35696006</v>
      </c>
      <c r="F80" s="4">
        <v>1215531823.7582097</v>
      </c>
      <c r="G80" s="4">
        <v>1374417267.56885</v>
      </c>
      <c r="H80" s="4">
        <v>1110841176.57603</v>
      </c>
      <c r="I80" s="4">
        <v>1280075575.3691599</v>
      </c>
      <c r="J80" s="4">
        <v>1211423976.2503102</v>
      </c>
      <c r="K80" s="4">
        <v>2209000000</v>
      </c>
      <c r="L80" s="4">
        <v>1542428372.9000001</v>
      </c>
      <c r="M80" s="4">
        <v>1542428372.9000001</v>
      </c>
      <c r="N80" s="4">
        <v>0</v>
      </c>
      <c r="O80" s="4"/>
      <c r="P80" s="64">
        <v>2.1551398696883552</v>
      </c>
      <c r="Q80" s="64">
        <v>3.294334860358386</v>
      </c>
      <c r="R80" s="64">
        <v>3.7188073229335101</v>
      </c>
      <c r="S80" s="64">
        <v>2.6364797051657942</v>
      </c>
      <c r="T80" s="64">
        <v>2.392427521639453</v>
      </c>
      <c r="U80" s="64">
        <v>1.8790050559173055</v>
      </c>
      <c r="V80" s="64">
        <v>1.6554054054054055</v>
      </c>
      <c r="W80" s="64">
        <v>1.6234379253762765</v>
      </c>
      <c r="X80" s="64">
        <v>1.7136189011220975</v>
      </c>
    </row>
    <row r="81" spans="1:24">
      <c r="A81" s="221" t="s">
        <v>110</v>
      </c>
      <c r="B81" s="221"/>
      <c r="C81" s="221"/>
      <c r="D81" s="221"/>
      <c r="E81" s="4">
        <v>-280154178.25999999</v>
      </c>
      <c r="F81" s="4">
        <v>-438345394.97364002</v>
      </c>
      <c r="G81" s="4">
        <v>-691110900</v>
      </c>
      <c r="H81" s="4">
        <v>-732850530</v>
      </c>
      <c r="I81" s="4">
        <v>-592028100</v>
      </c>
      <c r="J81" s="4">
        <v>-959805080.88726008</v>
      </c>
      <c r="K81" s="4">
        <v>-690536850.52312601</v>
      </c>
      <c r="L81" s="4">
        <v>-816889702.50099289</v>
      </c>
      <c r="M81" s="4">
        <v>-838864784.64076293</v>
      </c>
      <c r="N81" s="4">
        <v>-21975082.139770031</v>
      </c>
      <c r="O81" s="4"/>
      <c r="P81" s="64">
        <v>-0.87096459275042959</v>
      </c>
      <c r="Q81" s="64">
        <v>-1.1880038739540857</v>
      </c>
      <c r="R81" s="64">
        <v>-1.8699621552524053</v>
      </c>
      <c r="S81" s="64">
        <v>-1.7393535547723309</v>
      </c>
      <c r="T81" s="64">
        <v>-1.106484919545039</v>
      </c>
      <c r="U81" s="64">
        <v>-1.3936123280672119</v>
      </c>
      <c r="V81" s="64">
        <v>-1.0707216544723961</v>
      </c>
      <c r="W81" s="64">
        <v>-0.85979339280180289</v>
      </c>
      <c r="X81" s="64">
        <v>-0.93196843088630477</v>
      </c>
    </row>
    <row r="82" spans="1:24">
      <c r="A82" s="222" t="s">
        <v>111</v>
      </c>
      <c r="B82" s="222"/>
      <c r="C82" s="222"/>
      <c r="D82" s="222"/>
      <c r="E82" s="4">
        <v>474843794.27999997</v>
      </c>
      <c r="F82" s="4">
        <v>408147222.57599998</v>
      </c>
      <c r="G82" s="4">
        <v>1978115330</v>
      </c>
      <c r="H82" s="4">
        <v>284983000</v>
      </c>
      <c r="I82" s="4">
        <v>415999400</v>
      </c>
      <c r="J82" s="4">
        <v>692535000</v>
      </c>
      <c r="K82" s="4">
        <v>-199337667.68888402</v>
      </c>
      <c r="L82" s="4">
        <v>-638024439.35060763</v>
      </c>
      <c r="M82" s="4">
        <v>-638024439.35060763</v>
      </c>
      <c r="N82" s="4">
        <v>0</v>
      </c>
      <c r="O82" s="4"/>
      <c r="P82" s="64"/>
      <c r="Q82" s="64">
        <v>1.1061607744118009</v>
      </c>
      <c r="R82" s="64">
        <v>5.3522536047754752</v>
      </c>
      <c r="S82" s="64">
        <v>0.67638102697378577</v>
      </c>
      <c r="T82" s="64">
        <v>0.77749191742720403</v>
      </c>
      <c r="U82" s="64">
        <v>1.0055430345564003</v>
      </c>
      <c r="V82" s="64">
        <v>-0.24910495633632973</v>
      </c>
      <c r="W82" s="64">
        <v>-0.67153398521272245</v>
      </c>
      <c r="X82" s="64">
        <v>-0.70883728402467239</v>
      </c>
    </row>
    <row r="83" spans="1:24">
      <c r="A83" s="221" t="s">
        <v>112</v>
      </c>
      <c r="B83" s="221"/>
      <c r="C83" s="221"/>
      <c r="D83" s="221"/>
      <c r="E83" s="4">
        <v>474843794.27999997</v>
      </c>
      <c r="F83" s="4">
        <v>408147222.57599998</v>
      </c>
      <c r="G83" s="4">
        <v>1978115330</v>
      </c>
      <c r="H83" s="4">
        <v>284983000</v>
      </c>
      <c r="I83" s="4">
        <v>415999400</v>
      </c>
      <c r="J83" s="4">
        <v>692535000</v>
      </c>
      <c r="K83" s="4">
        <v>340000000</v>
      </c>
      <c r="L83" s="4">
        <v>0</v>
      </c>
      <c r="M83" s="4">
        <v>0</v>
      </c>
      <c r="N83" s="4">
        <v>0</v>
      </c>
      <c r="O83" s="4"/>
      <c r="P83" s="64">
        <v>1.4762304616471897</v>
      </c>
      <c r="Q83" s="64">
        <v>1.1061607744118009</v>
      </c>
      <c r="R83" s="64">
        <v>5.3522536047754752</v>
      </c>
      <c r="S83" s="64">
        <v>0.67638102697378577</v>
      </c>
      <c r="T83" s="64">
        <v>0.77749191742720403</v>
      </c>
      <c r="U83" s="64">
        <v>1.0055430345564003</v>
      </c>
      <c r="V83" s="64">
        <v>0.47972972972972971</v>
      </c>
      <c r="W83" s="64">
        <v>0</v>
      </c>
      <c r="X83" s="64">
        <v>0</v>
      </c>
    </row>
    <row r="84" spans="1:24">
      <c r="A84" s="221" t="s">
        <v>113</v>
      </c>
      <c r="B84" s="221"/>
      <c r="C84" s="221"/>
      <c r="D84" s="221"/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-539337667.68888402</v>
      </c>
      <c r="L84" s="4">
        <v>-638024439.35060763</v>
      </c>
      <c r="M84" s="4">
        <v>-638024439.35060763</v>
      </c>
      <c r="N84" s="4">
        <v>0</v>
      </c>
      <c r="O84" s="4"/>
      <c r="P84" s="64">
        <v>0</v>
      </c>
      <c r="Q84" s="64">
        <v>0</v>
      </c>
      <c r="R84" s="64">
        <v>0</v>
      </c>
      <c r="S84" s="64">
        <v>0</v>
      </c>
      <c r="T84" s="64">
        <v>0</v>
      </c>
      <c r="U84" s="64">
        <v>0</v>
      </c>
      <c r="V84" s="64">
        <v>-0.7288346860660595</v>
      </c>
      <c r="W84" s="64">
        <v>-0.67153398521272245</v>
      </c>
      <c r="X84" s="64">
        <v>-0.70883728402467239</v>
      </c>
    </row>
    <row r="85" spans="1:24">
      <c r="A85" s="19">
        <v>4</v>
      </c>
      <c r="B85" s="225" t="s">
        <v>150</v>
      </c>
      <c r="C85" s="225"/>
      <c r="D85" s="225"/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/>
      <c r="P85" s="65">
        <v>0</v>
      </c>
      <c r="Q85" s="65">
        <v>0</v>
      </c>
      <c r="R85" s="65">
        <v>0</v>
      </c>
      <c r="S85" s="65">
        <v>0</v>
      </c>
      <c r="T85" s="65">
        <v>0</v>
      </c>
      <c r="U85" s="65">
        <v>0</v>
      </c>
      <c r="V85" s="65">
        <v>0</v>
      </c>
      <c r="W85" s="65">
        <v>0</v>
      </c>
      <c r="X85" s="65">
        <v>0</v>
      </c>
    </row>
    <row r="86" spans="1:24">
      <c r="A86" s="19">
        <v>5</v>
      </c>
      <c r="B86" s="225" t="s">
        <v>151</v>
      </c>
      <c r="C86" s="225"/>
      <c r="D86" s="225"/>
      <c r="E86" s="3">
        <v>100000000</v>
      </c>
      <c r="F86" s="3">
        <v>50000000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/>
      <c r="P86" s="65">
        <v>0.31088759702242302</v>
      </c>
      <c r="Q86" s="65">
        <v>0.13551002104465207</v>
      </c>
      <c r="R86" s="65">
        <v>0</v>
      </c>
      <c r="S86" s="65">
        <v>0</v>
      </c>
      <c r="T86" s="65">
        <v>0</v>
      </c>
      <c r="U86" s="65">
        <v>0</v>
      </c>
      <c r="V86" s="65">
        <v>0</v>
      </c>
      <c r="W86" s="65">
        <v>0</v>
      </c>
      <c r="X86" s="65">
        <v>0</v>
      </c>
    </row>
    <row r="87" spans="1:24">
      <c r="A87" s="19">
        <v>6</v>
      </c>
      <c r="B87" s="16" t="s">
        <v>152</v>
      </c>
      <c r="C87" s="16"/>
      <c r="D87" s="16"/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/>
      <c r="P87" s="65">
        <v>0</v>
      </c>
      <c r="Q87" s="65">
        <v>0</v>
      </c>
      <c r="R87" s="65">
        <v>0</v>
      </c>
      <c r="S87" s="65">
        <v>0</v>
      </c>
      <c r="T87" s="65">
        <v>0</v>
      </c>
      <c r="U87" s="65">
        <v>0</v>
      </c>
      <c r="V87" s="65">
        <v>0</v>
      </c>
      <c r="W87" s="65">
        <v>0</v>
      </c>
      <c r="X87" s="65">
        <v>0</v>
      </c>
    </row>
    <row r="88" spans="1:24">
      <c r="A88" s="19">
        <v>7</v>
      </c>
      <c r="B88" s="225" t="s">
        <v>114</v>
      </c>
      <c r="C88" s="225"/>
      <c r="D88" s="225"/>
      <c r="E88" s="3">
        <v>0</v>
      </c>
      <c r="F88" s="3">
        <v>322000000</v>
      </c>
      <c r="G88" s="3">
        <v>138767095.59707999</v>
      </c>
      <c r="H88" s="3">
        <v>728753000</v>
      </c>
      <c r="I88" s="3">
        <v>751713595.83793104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/>
      <c r="P88" s="65">
        <v>0</v>
      </c>
      <c r="Q88" s="65">
        <v>0.8726845355275592</v>
      </c>
      <c r="R88" s="65">
        <v>0.37546682762611944</v>
      </c>
      <c r="S88" s="65">
        <v>1.7296284429254631</v>
      </c>
      <c r="T88" s="65">
        <v>1.4049329037112346</v>
      </c>
      <c r="U88" s="65">
        <v>7.2835181550884504E-4</v>
      </c>
      <c r="V88" s="65">
        <v>0</v>
      </c>
      <c r="W88" s="65">
        <v>0</v>
      </c>
      <c r="X88" s="65">
        <v>0</v>
      </c>
    </row>
    <row r="89" spans="1:24">
      <c r="A89" s="19">
        <v>8</v>
      </c>
      <c r="B89" s="16" t="s">
        <v>153</v>
      </c>
      <c r="C89" s="16"/>
      <c r="D89" s="16"/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/>
      <c r="P89" s="65">
        <v>0</v>
      </c>
      <c r="Q89" s="65">
        <v>0</v>
      </c>
      <c r="R89" s="65">
        <v>0</v>
      </c>
      <c r="S89" s="65">
        <v>0</v>
      </c>
      <c r="T89" s="65">
        <v>0</v>
      </c>
      <c r="U89" s="65">
        <v>0</v>
      </c>
      <c r="V89" s="65">
        <v>0</v>
      </c>
      <c r="W89" s="65">
        <v>0</v>
      </c>
      <c r="X89" s="65">
        <v>0</v>
      </c>
    </row>
    <row r="90" spans="1:24">
      <c r="A90" s="33">
        <v>9</v>
      </c>
      <c r="B90" s="223" t="s">
        <v>115</v>
      </c>
      <c r="C90" s="223"/>
      <c r="D90" s="223"/>
      <c r="E90" s="31">
        <v>705129.51</v>
      </c>
      <c r="F90" s="31">
        <v>434353.82855999999</v>
      </c>
      <c r="G90" s="31">
        <v>445126.16</v>
      </c>
      <c r="H90" s="31">
        <v>453035.93351999996</v>
      </c>
      <c r="I90" s="31">
        <v>795600</v>
      </c>
      <c r="J90" s="31">
        <v>872533.35987000004</v>
      </c>
      <c r="K90" s="31">
        <v>0</v>
      </c>
      <c r="L90" s="31">
        <v>0</v>
      </c>
      <c r="M90" s="31">
        <v>0</v>
      </c>
      <c r="N90" s="31">
        <v>0</v>
      </c>
      <c r="O90" s="3"/>
      <c r="P90" s="76">
        <v>2.1921601895349865E-3</v>
      </c>
      <c r="Q90" s="76">
        <v>1.1771859289798159E-3</v>
      </c>
      <c r="R90" s="76">
        <v>1.2043929180003195E-3</v>
      </c>
      <c r="S90" s="76">
        <v>1.075239259781409E-3</v>
      </c>
      <c r="T90" s="76">
        <v>1.4869554367267922E-3</v>
      </c>
      <c r="U90" s="76">
        <v>1.2668960305002807E-3</v>
      </c>
      <c r="V90" s="76">
        <v>0</v>
      </c>
      <c r="W90" s="76">
        <v>0</v>
      </c>
      <c r="X90" s="76">
        <v>0</v>
      </c>
    </row>
    <row r="91" spans="1:24">
      <c r="A91" s="19">
        <v>10</v>
      </c>
      <c r="B91" s="225" t="s">
        <v>116</v>
      </c>
      <c r="C91" s="225"/>
      <c r="D91" s="225"/>
      <c r="E91" s="3">
        <v>32165966400</v>
      </c>
      <c r="F91" s="3">
        <v>36897640200</v>
      </c>
      <c r="G91" s="3">
        <v>36958550100</v>
      </c>
      <c r="H91" s="3">
        <v>42133500000</v>
      </c>
      <c r="I91" s="3">
        <v>53505302200</v>
      </c>
      <c r="J91" s="3">
        <v>70441515810</v>
      </c>
      <c r="K91" s="3">
        <v>79215619268.287582</v>
      </c>
      <c r="L91" s="3">
        <v>95010000000</v>
      </c>
      <c r="M91" s="3">
        <v>90010000000</v>
      </c>
      <c r="N91" s="3">
        <v>-5000000000</v>
      </c>
      <c r="O91" s="3"/>
      <c r="P91" s="65">
        <v>100</v>
      </c>
      <c r="Q91" s="65">
        <v>100</v>
      </c>
      <c r="R91" s="65">
        <v>100</v>
      </c>
      <c r="S91" s="65">
        <v>100</v>
      </c>
      <c r="T91" s="65">
        <v>100</v>
      </c>
      <c r="U91" s="65">
        <v>100</v>
      </c>
      <c r="V91" s="65">
        <v>100</v>
      </c>
      <c r="W91" s="65">
        <v>100</v>
      </c>
      <c r="X91" s="65">
        <v>100</v>
      </c>
    </row>
    <row r="92" spans="1:24">
      <c r="A92" s="19"/>
      <c r="B92" s="16"/>
      <c r="C92" s="16"/>
      <c r="D92" s="16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65"/>
      <c r="Q92" s="65"/>
      <c r="R92" s="65"/>
      <c r="S92" s="65"/>
      <c r="T92" s="65"/>
      <c r="U92" s="65"/>
      <c r="V92" s="65"/>
      <c r="W92" s="65"/>
      <c r="X92" s="77"/>
    </row>
    <row r="93" spans="1:24" ht="57.75" customHeight="1">
      <c r="A93" s="248"/>
      <c r="B93" s="248"/>
      <c r="C93" s="248"/>
      <c r="D93" s="248"/>
      <c r="E93" s="248"/>
      <c r="F93" s="248"/>
      <c r="G93" s="248"/>
      <c r="H93" s="248"/>
      <c r="I93" s="248"/>
      <c r="J93" s="248"/>
      <c r="K93" s="248"/>
      <c r="L93" s="248"/>
      <c r="M93" s="248"/>
      <c r="N93" s="3"/>
      <c r="O93" s="3"/>
      <c r="P93" s="65"/>
      <c r="Q93" s="65"/>
      <c r="R93" s="65"/>
      <c r="S93" s="65"/>
      <c r="T93" s="65"/>
      <c r="U93" s="65"/>
      <c r="V93" s="65"/>
      <c r="W93" s="65"/>
      <c r="X93" s="77"/>
    </row>
    <row r="94" spans="1:24">
      <c r="A94" s="19"/>
      <c r="B94" s="16"/>
      <c r="C94" s="16"/>
      <c r="D94" s="1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65"/>
      <c r="Q94" s="65"/>
      <c r="R94" s="65"/>
      <c r="S94" s="65"/>
      <c r="T94" s="65"/>
      <c r="U94" s="65"/>
      <c r="V94" s="65"/>
      <c r="W94" s="65"/>
      <c r="X94" s="77"/>
    </row>
    <row r="95" spans="1:24">
      <c r="X95" s="53"/>
    </row>
    <row r="96" spans="1:24">
      <c r="A96" s="10"/>
      <c r="B96" s="10"/>
      <c r="C96" s="10"/>
      <c r="D96" s="10"/>
      <c r="X96" s="53"/>
    </row>
    <row r="97" spans="1:24">
      <c r="A97" s="10"/>
      <c r="B97" s="10"/>
      <c r="C97" s="10"/>
      <c r="D97" s="10"/>
      <c r="X97" s="53"/>
    </row>
    <row r="98" spans="1:24">
      <c r="X98" s="53"/>
    </row>
    <row r="99" spans="1:24">
      <c r="X99" s="53"/>
    </row>
    <row r="100" spans="1:24">
      <c r="X100" s="53"/>
    </row>
    <row r="101" spans="1:24">
      <c r="X101" s="53"/>
    </row>
    <row r="102" spans="1:24">
      <c r="X102" s="53"/>
    </row>
    <row r="103" spans="1:24">
      <c r="X103" s="53"/>
    </row>
    <row r="104" spans="1:24">
      <c r="X104" s="53"/>
    </row>
    <row r="105" spans="1:24">
      <c r="X105" s="53"/>
    </row>
    <row r="106" spans="1:24">
      <c r="X106" s="53"/>
    </row>
    <row r="107" spans="1:24">
      <c r="X107" s="53"/>
    </row>
    <row r="108" spans="1:24">
      <c r="X108" s="53"/>
    </row>
    <row r="109" spans="1:24">
      <c r="X109" s="53"/>
    </row>
    <row r="110" spans="1:24">
      <c r="X110" s="53"/>
    </row>
    <row r="111" spans="1:24">
      <c r="X111" s="53"/>
    </row>
    <row r="112" spans="1:24">
      <c r="X112" s="53"/>
    </row>
    <row r="113" spans="24:24">
      <c r="X113" s="53"/>
    </row>
    <row r="114" spans="24:24">
      <c r="X114" s="53"/>
    </row>
    <row r="115" spans="24:24">
      <c r="X115" s="53"/>
    </row>
    <row r="116" spans="24:24">
      <c r="X116" s="53"/>
    </row>
    <row r="117" spans="24:24">
      <c r="X117" s="53"/>
    </row>
    <row r="118" spans="24:24">
      <c r="X118" s="53"/>
    </row>
    <row r="119" spans="24:24">
      <c r="X119" s="53"/>
    </row>
    <row r="120" spans="24:24">
      <c r="X120" s="53"/>
    </row>
    <row r="121" spans="24:24">
      <c r="X121" s="53"/>
    </row>
    <row r="122" spans="24:24">
      <c r="X122" s="53"/>
    </row>
    <row r="123" spans="24:24">
      <c r="X123" s="53"/>
    </row>
    <row r="124" spans="24:24">
      <c r="X124" s="53"/>
    </row>
    <row r="125" spans="24:24">
      <c r="X125" s="53"/>
    </row>
    <row r="126" spans="24:24">
      <c r="X126" s="53"/>
    </row>
    <row r="127" spans="24:24">
      <c r="X127" s="53"/>
    </row>
    <row r="128" spans="24:24">
      <c r="X128" s="53"/>
    </row>
    <row r="129" spans="24:24">
      <c r="X129" s="53"/>
    </row>
    <row r="130" spans="24:24">
      <c r="X130" s="53"/>
    </row>
    <row r="131" spans="24:24">
      <c r="X131" s="53"/>
    </row>
    <row r="132" spans="24:24">
      <c r="X132" s="53"/>
    </row>
    <row r="133" spans="24:24">
      <c r="X133" s="53"/>
    </row>
    <row r="134" spans="24:24">
      <c r="X134" s="53"/>
    </row>
    <row r="135" spans="24:24">
      <c r="X135" s="53"/>
    </row>
    <row r="136" spans="24:24">
      <c r="X136" s="53"/>
    </row>
    <row r="137" spans="24:24">
      <c r="X137" s="53"/>
    </row>
    <row r="138" spans="24:24">
      <c r="X138" s="53"/>
    </row>
    <row r="139" spans="24:24">
      <c r="X139" s="53"/>
    </row>
    <row r="140" spans="24:24">
      <c r="X140" s="53"/>
    </row>
    <row r="141" spans="24:24">
      <c r="X141" s="53"/>
    </row>
    <row r="142" spans="24:24">
      <c r="X142" s="53"/>
    </row>
    <row r="143" spans="24:24">
      <c r="X143" s="53"/>
    </row>
    <row r="144" spans="24:24">
      <c r="X144" s="53"/>
    </row>
    <row r="145" spans="24:24">
      <c r="X145" s="53"/>
    </row>
    <row r="146" spans="24:24">
      <c r="X146" s="53"/>
    </row>
    <row r="147" spans="24:24">
      <c r="X147" s="53"/>
    </row>
    <row r="148" spans="24:24">
      <c r="X148" s="53"/>
    </row>
    <row r="149" spans="24:24">
      <c r="X149" s="53"/>
    </row>
    <row r="150" spans="24:24">
      <c r="X150" s="53"/>
    </row>
    <row r="151" spans="24:24">
      <c r="X151" s="53"/>
    </row>
    <row r="152" spans="24:24">
      <c r="X152" s="53"/>
    </row>
    <row r="153" spans="24:24">
      <c r="X153" s="53"/>
    </row>
    <row r="154" spans="24:24">
      <c r="X154" s="53"/>
    </row>
    <row r="155" spans="24:24">
      <c r="X155" s="53"/>
    </row>
    <row r="156" spans="24:24">
      <c r="X156" s="53"/>
    </row>
    <row r="157" spans="24:24">
      <c r="X157" s="53"/>
    </row>
    <row r="158" spans="24:24">
      <c r="X158" s="53"/>
    </row>
    <row r="159" spans="24:24">
      <c r="X159" s="53"/>
    </row>
    <row r="160" spans="24:24">
      <c r="X160" s="53"/>
    </row>
    <row r="161" spans="24:24">
      <c r="X161" s="53"/>
    </row>
    <row r="162" spans="24:24">
      <c r="X162" s="53"/>
    </row>
    <row r="163" spans="24:24">
      <c r="X163" s="53"/>
    </row>
    <row r="164" spans="24:24">
      <c r="X164" s="53"/>
    </row>
    <row r="165" spans="24:24">
      <c r="X165" s="53"/>
    </row>
    <row r="166" spans="24:24">
      <c r="X166" s="53"/>
    </row>
    <row r="167" spans="24:24">
      <c r="X167" s="53"/>
    </row>
    <row r="168" spans="24:24">
      <c r="X168" s="53"/>
    </row>
    <row r="169" spans="24:24">
      <c r="X169" s="53"/>
    </row>
    <row r="170" spans="24:24">
      <c r="X170" s="53"/>
    </row>
    <row r="171" spans="24:24">
      <c r="X171" s="53"/>
    </row>
    <row r="172" spans="24:24">
      <c r="X172" s="53"/>
    </row>
    <row r="173" spans="24:24">
      <c r="X173" s="53"/>
    </row>
    <row r="174" spans="24:24">
      <c r="X174" s="53"/>
    </row>
    <row r="175" spans="24:24">
      <c r="X175" s="53"/>
    </row>
    <row r="176" spans="24:24">
      <c r="X176" s="53"/>
    </row>
    <row r="177" spans="24:24">
      <c r="X177" s="53"/>
    </row>
    <row r="178" spans="24:24">
      <c r="X178" s="53"/>
    </row>
    <row r="179" spans="24:24">
      <c r="X179" s="53"/>
    </row>
    <row r="180" spans="24:24">
      <c r="X180" s="53"/>
    </row>
    <row r="181" spans="24:24">
      <c r="X181" s="53"/>
    </row>
    <row r="182" spans="24:24">
      <c r="X182" s="53"/>
    </row>
    <row r="183" spans="24:24">
      <c r="X183" s="53"/>
    </row>
    <row r="184" spans="24:24">
      <c r="X184" s="53"/>
    </row>
    <row r="185" spans="24:24">
      <c r="X185" s="53"/>
    </row>
    <row r="186" spans="24:24">
      <c r="X186" s="53"/>
    </row>
    <row r="187" spans="24:24">
      <c r="X187" s="53"/>
    </row>
    <row r="188" spans="24:24">
      <c r="X188" s="53"/>
    </row>
    <row r="189" spans="24:24">
      <c r="X189" s="53"/>
    </row>
    <row r="190" spans="24:24">
      <c r="X190" s="53"/>
    </row>
    <row r="191" spans="24:24">
      <c r="X191" s="53"/>
    </row>
    <row r="192" spans="24:24">
      <c r="X192" s="53"/>
    </row>
    <row r="193" spans="24:24">
      <c r="X193" s="53"/>
    </row>
    <row r="194" spans="24:24">
      <c r="X194" s="53"/>
    </row>
    <row r="195" spans="24:24">
      <c r="X195" s="53"/>
    </row>
    <row r="196" spans="24:24">
      <c r="X196" s="53"/>
    </row>
    <row r="197" spans="24:24">
      <c r="X197" s="53"/>
    </row>
    <row r="198" spans="24:24">
      <c r="X198" s="53"/>
    </row>
    <row r="199" spans="24:24">
      <c r="X199" s="53"/>
    </row>
    <row r="200" spans="24:24">
      <c r="X200" s="53"/>
    </row>
    <row r="201" spans="24:24">
      <c r="X201" s="53"/>
    </row>
    <row r="202" spans="24:24">
      <c r="X202" s="53"/>
    </row>
    <row r="203" spans="24:24">
      <c r="X203" s="53"/>
    </row>
    <row r="204" spans="24:24">
      <c r="X204" s="53"/>
    </row>
    <row r="205" spans="24:24">
      <c r="X205" s="53"/>
    </row>
    <row r="206" spans="24:24">
      <c r="X206" s="53"/>
    </row>
    <row r="207" spans="24:24">
      <c r="X207" s="53"/>
    </row>
    <row r="208" spans="24:24">
      <c r="X208" s="53"/>
    </row>
    <row r="209" spans="24:24">
      <c r="X209" s="53"/>
    </row>
    <row r="210" spans="24:24">
      <c r="X210" s="53"/>
    </row>
    <row r="211" spans="24:24">
      <c r="X211" s="53"/>
    </row>
    <row r="212" spans="24:24">
      <c r="X212" s="53"/>
    </row>
    <row r="213" spans="24:24">
      <c r="X213" s="53"/>
    </row>
    <row r="214" spans="24:24">
      <c r="X214" s="53"/>
    </row>
    <row r="215" spans="24:24">
      <c r="X215" s="53"/>
    </row>
    <row r="216" spans="24:24">
      <c r="X216" s="53"/>
    </row>
    <row r="217" spans="24:24">
      <c r="X217" s="53"/>
    </row>
    <row r="218" spans="24:24">
      <c r="X218" s="53"/>
    </row>
    <row r="219" spans="24:24">
      <c r="X219" s="53"/>
    </row>
    <row r="220" spans="24:24">
      <c r="X220" s="53"/>
    </row>
    <row r="221" spans="24:24">
      <c r="X221" s="53"/>
    </row>
    <row r="222" spans="24:24">
      <c r="X222" s="53"/>
    </row>
    <row r="223" spans="24:24">
      <c r="X223" s="53"/>
    </row>
    <row r="224" spans="24:24">
      <c r="X224" s="53"/>
    </row>
    <row r="225" spans="24:24">
      <c r="X225" s="53"/>
    </row>
    <row r="226" spans="24:24">
      <c r="X226" s="53"/>
    </row>
    <row r="227" spans="24:24">
      <c r="X227" s="53"/>
    </row>
    <row r="228" spans="24:24">
      <c r="X228" s="53"/>
    </row>
    <row r="229" spans="24:24">
      <c r="X229" s="53"/>
    </row>
    <row r="230" spans="24:24">
      <c r="X230" s="53"/>
    </row>
    <row r="231" spans="24:24">
      <c r="X231" s="53"/>
    </row>
    <row r="232" spans="24:24">
      <c r="X232" s="53"/>
    </row>
    <row r="233" spans="24:24">
      <c r="X233" s="53"/>
    </row>
    <row r="234" spans="24:24">
      <c r="X234" s="53"/>
    </row>
    <row r="235" spans="24:24">
      <c r="X235" s="53"/>
    </row>
    <row r="236" spans="24:24">
      <c r="X236" s="53"/>
    </row>
    <row r="237" spans="24:24">
      <c r="X237" s="53"/>
    </row>
    <row r="238" spans="24:24">
      <c r="X238" s="53"/>
    </row>
    <row r="239" spans="24:24">
      <c r="X239" s="53"/>
    </row>
    <row r="240" spans="24:24">
      <c r="X240" s="53"/>
    </row>
    <row r="241" spans="24:24">
      <c r="X241" s="53"/>
    </row>
    <row r="242" spans="24:24">
      <c r="X242" s="53"/>
    </row>
    <row r="243" spans="24:24">
      <c r="X243" s="53"/>
    </row>
    <row r="244" spans="24:24">
      <c r="X244" s="53"/>
    </row>
    <row r="245" spans="24:24">
      <c r="X245" s="53"/>
    </row>
    <row r="246" spans="24:24">
      <c r="X246" s="53"/>
    </row>
    <row r="247" spans="24:24">
      <c r="X247" s="53"/>
    </row>
    <row r="248" spans="24:24">
      <c r="X248" s="53"/>
    </row>
    <row r="249" spans="24:24">
      <c r="X249" s="53"/>
    </row>
    <row r="250" spans="24:24">
      <c r="X250" s="53"/>
    </row>
    <row r="251" spans="24:24">
      <c r="X251" s="53"/>
    </row>
    <row r="252" spans="24:24">
      <c r="X252" s="53"/>
    </row>
    <row r="253" spans="24:24">
      <c r="X253" s="53"/>
    </row>
    <row r="254" spans="24:24">
      <c r="X254" s="53"/>
    </row>
    <row r="255" spans="24:24">
      <c r="X255" s="53"/>
    </row>
    <row r="256" spans="24:24">
      <c r="X256" s="53"/>
    </row>
    <row r="257" spans="24:24">
      <c r="X257" s="53"/>
    </row>
    <row r="258" spans="24:24">
      <c r="X258" s="53"/>
    </row>
    <row r="259" spans="24:24">
      <c r="X259" s="53"/>
    </row>
    <row r="260" spans="24:24">
      <c r="X260" s="53"/>
    </row>
    <row r="261" spans="24:24">
      <c r="X261" s="53"/>
    </row>
    <row r="262" spans="24:24">
      <c r="X262" s="53"/>
    </row>
    <row r="263" spans="24:24">
      <c r="X263" s="53"/>
    </row>
    <row r="264" spans="24:24">
      <c r="X264" s="53"/>
    </row>
    <row r="265" spans="24:24">
      <c r="X265" s="53"/>
    </row>
    <row r="266" spans="24:24">
      <c r="X266" s="53"/>
    </row>
    <row r="267" spans="24:24">
      <c r="X267" s="53"/>
    </row>
    <row r="268" spans="24:24">
      <c r="X268" s="53"/>
    </row>
    <row r="269" spans="24:24">
      <c r="X269" s="53"/>
    </row>
    <row r="270" spans="24:24">
      <c r="X270" s="53"/>
    </row>
    <row r="271" spans="24:24">
      <c r="X271" s="53"/>
    </row>
    <row r="272" spans="24:24">
      <c r="X272" s="53"/>
    </row>
    <row r="273" spans="24:24">
      <c r="X273" s="53"/>
    </row>
    <row r="274" spans="24:24">
      <c r="X274" s="53"/>
    </row>
    <row r="275" spans="24:24">
      <c r="X275" s="53"/>
    </row>
    <row r="276" spans="24:24">
      <c r="X276" s="53"/>
    </row>
    <row r="277" spans="24:24">
      <c r="X277" s="53"/>
    </row>
    <row r="278" spans="24:24">
      <c r="X278" s="53"/>
    </row>
    <row r="279" spans="24:24">
      <c r="X279" s="53"/>
    </row>
    <row r="280" spans="24:24">
      <c r="X280" s="53"/>
    </row>
    <row r="281" spans="24:24">
      <c r="X281" s="53"/>
    </row>
    <row r="282" spans="24:24">
      <c r="X282" s="53"/>
    </row>
    <row r="283" spans="24:24">
      <c r="X283" s="53"/>
    </row>
    <row r="284" spans="24:24">
      <c r="X284" s="53"/>
    </row>
    <row r="285" spans="24:24">
      <c r="X285" s="53"/>
    </row>
    <row r="286" spans="24:24">
      <c r="X286" s="53"/>
    </row>
    <row r="287" spans="24:24">
      <c r="X287" s="53"/>
    </row>
    <row r="288" spans="24:24">
      <c r="X288" s="53"/>
    </row>
    <row r="289" spans="24:24">
      <c r="X289" s="53"/>
    </row>
    <row r="290" spans="24:24">
      <c r="X290" s="53"/>
    </row>
    <row r="291" spans="24:24">
      <c r="X291" s="53"/>
    </row>
    <row r="292" spans="24:24">
      <c r="X292" s="53"/>
    </row>
    <row r="293" spans="24:24">
      <c r="X293" s="53"/>
    </row>
    <row r="294" spans="24:24">
      <c r="X294" s="53"/>
    </row>
    <row r="295" spans="24:24">
      <c r="X295" s="53"/>
    </row>
    <row r="296" spans="24:24">
      <c r="X296" s="53"/>
    </row>
    <row r="297" spans="24:24">
      <c r="X297" s="53"/>
    </row>
    <row r="298" spans="24:24">
      <c r="X298" s="53"/>
    </row>
    <row r="299" spans="24:24">
      <c r="X299" s="53"/>
    </row>
    <row r="300" spans="24:24">
      <c r="X300" s="53"/>
    </row>
    <row r="301" spans="24:24">
      <c r="X301" s="53"/>
    </row>
    <row r="302" spans="24:24">
      <c r="X302" s="53"/>
    </row>
    <row r="303" spans="24:24">
      <c r="X303" s="53"/>
    </row>
    <row r="304" spans="24:24">
      <c r="X304" s="53"/>
    </row>
    <row r="305" spans="24:24">
      <c r="X305" s="53"/>
    </row>
    <row r="306" spans="24:24">
      <c r="X306" s="53"/>
    </row>
    <row r="307" spans="24:24">
      <c r="X307" s="53"/>
    </row>
    <row r="308" spans="24:24">
      <c r="X308" s="53"/>
    </row>
    <row r="309" spans="24:24">
      <c r="X309" s="53"/>
    </row>
    <row r="310" spans="24:24">
      <c r="X310" s="53"/>
    </row>
    <row r="311" spans="24:24">
      <c r="X311" s="53"/>
    </row>
    <row r="312" spans="24:24">
      <c r="X312" s="53"/>
    </row>
    <row r="313" spans="24:24">
      <c r="X313" s="53"/>
    </row>
    <row r="314" spans="24:24">
      <c r="X314" s="53"/>
    </row>
    <row r="315" spans="24:24">
      <c r="X315" s="53"/>
    </row>
    <row r="316" spans="24:24">
      <c r="X316" s="53"/>
    </row>
    <row r="317" spans="24:24">
      <c r="X317" s="53"/>
    </row>
    <row r="318" spans="24:24">
      <c r="X318" s="53"/>
    </row>
    <row r="319" spans="24:24">
      <c r="X319" s="53"/>
    </row>
    <row r="320" spans="24:24">
      <c r="X320" s="53"/>
    </row>
    <row r="321" spans="24:24">
      <c r="X321" s="53"/>
    </row>
    <row r="322" spans="24:24">
      <c r="X322" s="53"/>
    </row>
    <row r="323" spans="24:24">
      <c r="X323" s="53"/>
    </row>
    <row r="324" spans="24:24">
      <c r="X324" s="53"/>
    </row>
    <row r="325" spans="24:24">
      <c r="X325" s="53"/>
    </row>
    <row r="326" spans="24:24">
      <c r="X326" s="53"/>
    </row>
    <row r="327" spans="24:24">
      <c r="X327" s="53"/>
    </row>
    <row r="328" spans="24:24">
      <c r="X328" s="53"/>
    </row>
    <row r="329" spans="24:24">
      <c r="X329" s="53"/>
    </row>
    <row r="330" spans="24:24">
      <c r="X330" s="53"/>
    </row>
    <row r="331" spans="24:24">
      <c r="X331" s="53"/>
    </row>
    <row r="332" spans="24:24">
      <c r="X332" s="53"/>
    </row>
    <row r="333" spans="24:24">
      <c r="X333" s="53"/>
    </row>
    <row r="334" spans="24:24">
      <c r="X334" s="53"/>
    </row>
    <row r="335" spans="24:24">
      <c r="X335" s="53"/>
    </row>
    <row r="336" spans="24:24">
      <c r="X336" s="53"/>
    </row>
    <row r="337" spans="24:24">
      <c r="X337" s="53"/>
    </row>
    <row r="338" spans="24:24">
      <c r="X338" s="53"/>
    </row>
    <row r="339" spans="24:24">
      <c r="X339" s="53"/>
    </row>
    <row r="340" spans="24:24">
      <c r="X340" s="53"/>
    </row>
    <row r="341" spans="24:24">
      <c r="X341" s="53"/>
    </row>
    <row r="342" spans="24:24">
      <c r="X342" s="53"/>
    </row>
    <row r="343" spans="24:24">
      <c r="X343" s="53"/>
    </row>
    <row r="344" spans="24:24">
      <c r="X344" s="53"/>
    </row>
    <row r="345" spans="24:24">
      <c r="X345" s="53"/>
    </row>
    <row r="346" spans="24:24">
      <c r="X346" s="53"/>
    </row>
    <row r="347" spans="24:24">
      <c r="X347" s="53"/>
    </row>
    <row r="348" spans="24:24">
      <c r="X348" s="53"/>
    </row>
    <row r="349" spans="24:24">
      <c r="X349" s="53"/>
    </row>
    <row r="350" spans="24:24">
      <c r="X350" s="53"/>
    </row>
    <row r="351" spans="24:24">
      <c r="X351" s="53"/>
    </row>
    <row r="352" spans="24:24">
      <c r="X352" s="53"/>
    </row>
    <row r="353" spans="24:24">
      <c r="X353" s="53"/>
    </row>
    <row r="354" spans="24:24">
      <c r="X354" s="53"/>
    </row>
    <row r="355" spans="24:24">
      <c r="X355" s="53"/>
    </row>
    <row r="356" spans="24:24">
      <c r="X356" s="53"/>
    </row>
    <row r="357" spans="24:24">
      <c r="X357" s="53"/>
    </row>
    <row r="358" spans="24:24">
      <c r="X358" s="53"/>
    </row>
    <row r="359" spans="24:24">
      <c r="X359" s="53"/>
    </row>
    <row r="360" spans="24:24">
      <c r="X360" s="53"/>
    </row>
    <row r="361" spans="24:24">
      <c r="X361" s="53"/>
    </row>
    <row r="362" spans="24:24">
      <c r="X362" s="53"/>
    </row>
    <row r="363" spans="24:24">
      <c r="X363" s="53"/>
    </row>
    <row r="364" spans="24:24">
      <c r="X364" s="53"/>
    </row>
    <row r="365" spans="24:24">
      <c r="X365" s="53"/>
    </row>
    <row r="366" spans="24:24">
      <c r="X366" s="53"/>
    </row>
    <row r="367" spans="24:24">
      <c r="X367" s="53"/>
    </row>
    <row r="368" spans="24:24">
      <c r="X368" s="53"/>
    </row>
    <row r="369" spans="24:24">
      <c r="X369" s="53"/>
    </row>
    <row r="370" spans="24:24">
      <c r="X370" s="53"/>
    </row>
    <row r="371" spans="24:24">
      <c r="X371" s="53"/>
    </row>
    <row r="372" spans="24:24">
      <c r="X372" s="53"/>
    </row>
    <row r="373" spans="24:24">
      <c r="X373" s="53"/>
    </row>
    <row r="374" spans="24:24">
      <c r="X374" s="53"/>
    </row>
    <row r="375" spans="24:24">
      <c r="X375" s="53"/>
    </row>
    <row r="376" spans="24:24">
      <c r="X376" s="53"/>
    </row>
    <row r="377" spans="24:24">
      <c r="X377" s="53"/>
    </row>
    <row r="378" spans="24:24">
      <c r="X378" s="53"/>
    </row>
    <row r="379" spans="24:24">
      <c r="X379" s="53"/>
    </row>
    <row r="380" spans="24:24">
      <c r="X380" s="53"/>
    </row>
    <row r="381" spans="24:24">
      <c r="X381" s="53"/>
    </row>
    <row r="382" spans="24:24">
      <c r="X382" s="53"/>
    </row>
    <row r="383" spans="24:24">
      <c r="X383" s="53"/>
    </row>
    <row r="384" spans="24:24">
      <c r="X384" s="53"/>
    </row>
    <row r="385" spans="24:24">
      <c r="X385" s="53"/>
    </row>
    <row r="386" spans="24:24">
      <c r="X386" s="53"/>
    </row>
    <row r="387" spans="24:24">
      <c r="X387" s="53"/>
    </row>
    <row r="388" spans="24:24">
      <c r="X388" s="53"/>
    </row>
    <row r="389" spans="24:24">
      <c r="X389" s="53"/>
    </row>
    <row r="390" spans="24:24">
      <c r="X390" s="53"/>
    </row>
    <row r="391" spans="24:24">
      <c r="X391" s="53"/>
    </row>
    <row r="392" spans="24:24">
      <c r="X392" s="53"/>
    </row>
    <row r="393" spans="24:24">
      <c r="X393" s="53"/>
    </row>
    <row r="394" spans="24:24">
      <c r="X394" s="53"/>
    </row>
    <row r="395" spans="24:24">
      <c r="X395" s="53"/>
    </row>
    <row r="396" spans="24:24">
      <c r="X396" s="53"/>
    </row>
    <row r="397" spans="24:24">
      <c r="X397" s="53"/>
    </row>
    <row r="398" spans="24:24">
      <c r="X398" s="53"/>
    </row>
    <row r="399" spans="24:24">
      <c r="X399" s="53"/>
    </row>
    <row r="400" spans="24:24">
      <c r="X400" s="53"/>
    </row>
    <row r="401" spans="24:24">
      <c r="X401" s="53"/>
    </row>
    <row r="402" spans="24:24">
      <c r="X402" s="53"/>
    </row>
    <row r="403" spans="24:24">
      <c r="X403" s="53"/>
    </row>
    <row r="404" spans="24:24">
      <c r="X404" s="53"/>
    </row>
    <row r="405" spans="24:24">
      <c r="X405" s="53"/>
    </row>
    <row r="406" spans="24:24">
      <c r="X406" s="53"/>
    </row>
    <row r="407" spans="24:24">
      <c r="X407" s="53"/>
    </row>
    <row r="408" spans="24:24">
      <c r="X408" s="53"/>
    </row>
    <row r="409" spans="24:24">
      <c r="X409" s="53"/>
    </row>
    <row r="410" spans="24:24">
      <c r="X410" s="53"/>
    </row>
    <row r="411" spans="24:24">
      <c r="X411" s="53"/>
    </row>
    <row r="412" spans="24:24">
      <c r="X412" s="53"/>
    </row>
    <row r="413" spans="24:24">
      <c r="X413" s="53"/>
    </row>
    <row r="414" spans="24:24">
      <c r="X414" s="53"/>
    </row>
    <row r="415" spans="24:24">
      <c r="X415" s="53"/>
    </row>
    <row r="416" spans="24:24">
      <c r="X416" s="53"/>
    </row>
    <row r="417" spans="24:24">
      <c r="X417" s="53"/>
    </row>
    <row r="418" spans="24:24">
      <c r="X418" s="53"/>
    </row>
    <row r="419" spans="24:24">
      <c r="X419" s="53"/>
    </row>
    <row r="420" spans="24:24">
      <c r="X420" s="53"/>
    </row>
    <row r="421" spans="24:24">
      <c r="X421" s="53"/>
    </row>
    <row r="422" spans="24:24">
      <c r="X422" s="53"/>
    </row>
    <row r="423" spans="24:24">
      <c r="X423" s="53"/>
    </row>
    <row r="424" spans="24:24">
      <c r="X424" s="53"/>
    </row>
    <row r="425" spans="24:24">
      <c r="X425" s="53"/>
    </row>
    <row r="426" spans="24:24">
      <c r="X426" s="53"/>
    </row>
    <row r="427" spans="24:24">
      <c r="X427" s="53"/>
    </row>
    <row r="428" spans="24:24">
      <c r="X428" s="53"/>
    </row>
    <row r="429" spans="24:24">
      <c r="X429" s="53"/>
    </row>
    <row r="430" spans="24:24">
      <c r="X430" s="53"/>
    </row>
    <row r="431" spans="24:24">
      <c r="X431" s="53"/>
    </row>
    <row r="432" spans="24:24">
      <c r="X432" s="53"/>
    </row>
    <row r="433" spans="24:24">
      <c r="X433" s="53"/>
    </row>
    <row r="434" spans="24:24">
      <c r="X434" s="53"/>
    </row>
    <row r="435" spans="24:24">
      <c r="X435" s="53"/>
    </row>
    <row r="436" spans="24:24">
      <c r="X436" s="53"/>
    </row>
    <row r="437" spans="24:24">
      <c r="X437" s="53"/>
    </row>
    <row r="438" spans="24:24">
      <c r="X438" s="53"/>
    </row>
    <row r="439" spans="24:24">
      <c r="X439" s="53"/>
    </row>
    <row r="440" spans="24:24">
      <c r="X440" s="53"/>
    </row>
    <row r="441" spans="24:24">
      <c r="X441" s="53"/>
    </row>
    <row r="442" spans="24:24">
      <c r="X442" s="53"/>
    </row>
    <row r="443" spans="24:24">
      <c r="X443" s="53"/>
    </row>
    <row r="444" spans="24:24">
      <c r="X444" s="53"/>
    </row>
    <row r="445" spans="24:24">
      <c r="X445" s="53"/>
    </row>
    <row r="446" spans="24:24">
      <c r="X446" s="53"/>
    </row>
    <row r="447" spans="24:24">
      <c r="X447" s="53"/>
    </row>
    <row r="448" spans="24:24">
      <c r="X448" s="53"/>
    </row>
    <row r="449" spans="24:24">
      <c r="X449" s="53"/>
    </row>
    <row r="450" spans="24:24">
      <c r="X450" s="53"/>
    </row>
    <row r="451" spans="24:24">
      <c r="X451" s="53"/>
    </row>
    <row r="452" spans="24:24">
      <c r="X452" s="53"/>
    </row>
    <row r="453" spans="24:24">
      <c r="X453" s="53"/>
    </row>
    <row r="454" spans="24:24">
      <c r="X454" s="53"/>
    </row>
    <row r="455" spans="24:24">
      <c r="X455" s="53"/>
    </row>
    <row r="456" spans="24:24">
      <c r="X456" s="53"/>
    </row>
    <row r="457" spans="24:24">
      <c r="X457" s="53"/>
    </row>
    <row r="458" spans="24:24">
      <c r="X458" s="53"/>
    </row>
    <row r="459" spans="24:24">
      <c r="X459" s="53"/>
    </row>
    <row r="460" spans="24:24">
      <c r="X460" s="53"/>
    </row>
    <row r="461" spans="24:24">
      <c r="X461" s="53"/>
    </row>
    <row r="462" spans="24:24">
      <c r="X462" s="53"/>
    </row>
    <row r="463" spans="24:24">
      <c r="X463" s="53"/>
    </row>
    <row r="464" spans="24:24">
      <c r="X464" s="53"/>
    </row>
    <row r="465" spans="24:24">
      <c r="X465" s="53"/>
    </row>
    <row r="466" spans="24:24">
      <c r="X466" s="53"/>
    </row>
    <row r="467" spans="24:24">
      <c r="X467" s="53"/>
    </row>
    <row r="468" spans="24:24">
      <c r="X468" s="53"/>
    </row>
    <row r="469" spans="24:24">
      <c r="X469" s="53"/>
    </row>
    <row r="470" spans="24:24">
      <c r="X470" s="53"/>
    </row>
    <row r="471" spans="24:24">
      <c r="X471" s="53"/>
    </row>
    <row r="472" spans="24:24">
      <c r="X472" s="53"/>
    </row>
    <row r="473" spans="24:24">
      <c r="X473" s="53"/>
    </row>
    <row r="474" spans="24:24">
      <c r="X474" s="53"/>
    </row>
    <row r="475" spans="24:24">
      <c r="X475" s="53"/>
    </row>
    <row r="476" spans="24:24">
      <c r="X476" s="53"/>
    </row>
    <row r="477" spans="24:24">
      <c r="X477" s="53"/>
    </row>
    <row r="478" spans="24:24">
      <c r="X478" s="53"/>
    </row>
    <row r="479" spans="24:24">
      <c r="X479" s="53"/>
    </row>
    <row r="480" spans="24:24">
      <c r="X480" s="53"/>
    </row>
    <row r="481" spans="24:24">
      <c r="X481" s="53"/>
    </row>
    <row r="482" spans="24:24">
      <c r="X482" s="53"/>
    </row>
    <row r="483" spans="24:24">
      <c r="X483" s="53"/>
    </row>
    <row r="484" spans="24:24">
      <c r="X484" s="53"/>
    </row>
    <row r="485" spans="24:24">
      <c r="X485" s="53"/>
    </row>
    <row r="486" spans="24:24">
      <c r="X486" s="53"/>
    </row>
    <row r="487" spans="24:24">
      <c r="X487" s="53"/>
    </row>
    <row r="488" spans="24:24">
      <c r="X488" s="53"/>
    </row>
    <row r="489" spans="24:24">
      <c r="X489" s="53"/>
    </row>
    <row r="490" spans="24:24">
      <c r="X490" s="53"/>
    </row>
    <row r="491" spans="24:24">
      <c r="X491" s="53"/>
    </row>
    <row r="492" spans="24:24">
      <c r="X492" s="53"/>
    </row>
    <row r="493" spans="24:24">
      <c r="X493" s="53"/>
    </row>
    <row r="494" spans="24:24">
      <c r="X494" s="53"/>
    </row>
    <row r="495" spans="24:24">
      <c r="X495" s="53"/>
    </row>
    <row r="496" spans="24:24">
      <c r="X496" s="53"/>
    </row>
    <row r="497" spans="24:24">
      <c r="X497" s="53"/>
    </row>
    <row r="498" spans="24:24">
      <c r="X498" s="53"/>
    </row>
    <row r="499" spans="24:24">
      <c r="X499" s="53"/>
    </row>
    <row r="500" spans="24:24">
      <c r="X500" s="53"/>
    </row>
    <row r="501" spans="24:24">
      <c r="X501" s="53"/>
    </row>
    <row r="502" spans="24:24">
      <c r="X502" s="53"/>
    </row>
    <row r="503" spans="24:24">
      <c r="X503" s="53"/>
    </row>
    <row r="504" spans="24:24">
      <c r="X504" s="53"/>
    </row>
    <row r="505" spans="24:24">
      <c r="X505" s="53"/>
    </row>
    <row r="506" spans="24:24">
      <c r="X506" s="53"/>
    </row>
    <row r="507" spans="24:24">
      <c r="X507" s="53"/>
    </row>
    <row r="508" spans="24:24">
      <c r="X508" s="53"/>
    </row>
    <row r="509" spans="24:24">
      <c r="X509" s="53"/>
    </row>
    <row r="510" spans="24:24">
      <c r="X510" s="53"/>
    </row>
    <row r="511" spans="24:24">
      <c r="X511" s="53"/>
    </row>
    <row r="512" spans="24:24">
      <c r="X512" s="53"/>
    </row>
    <row r="513" spans="24:24">
      <c r="X513" s="53"/>
    </row>
    <row r="514" spans="24:24">
      <c r="X514" s="53"/>
    </row>
    <row r="515" spans="24:24">
      <c r="X515" s="53"/>
    </row>
    <row r="516" spans="24:24">
      <c r="X516" s="53"/>
    </row>
    <row r="517" spans="24:24">
      <c r="X517" s="53"/>
    </row>
    <row r="518" spans="24:24">
      <c r="X518" s="53"/>
    </row>
    <row r="519" spans="24:24">
      <c r="X519" s="53"/>
    </row>
    <row r="520" spans="24:24">
      <c r="X520" s="53"/>
    </row>
    <row r="521" spans="24:24">
      <c r="X521" s="53"/>
    </row>
    <row r="522" spans="24:24">
      <c r="X522" s="53"/>
    </row>
    <row r="523" spans="24:24">
      <c r="X523" s="53"/>
    </row>
    <row r="524" spans="24:24">
      <c r="X524" s="53"/>
    </row>
    <row r="525" spans="24:24">
      <c r="X525" s="53"/>
    </row>
    <row r="526" spans="24:24">
      <c r="X526" s="53"/>
    </row>
    <row r="527" spans="24:24">
      <c r="X527" s="53"/>
    </row>
    <row r="528" spans="24:24">
      <c r="X528" s="53"/>
    </row>
    <row r="529" spans="24:24">
      <c r="X529" s="53"/>
    </row>
    <row r="530" spans="24:24">
      <c r="X530" s="53"/>
    </row>
    <row r="531" spans="24:24">
      <c r="X531" s="53"/>
    </row>
    <row r="532" spans="24:24">
      <c r="X532" s="53"/>
    </row>
    <row r="533" spans="24:24">
      <c r="X533" s="53"/>
    </row>
    <row r="534" spans="24:24">
      <c r="X534" s="53"/>
    </row>
    <row r="535" spans="24:24">
      <c r="X535" s="53"/>
    </row>
    <row r="536" spans="24:24">
      <c r="X536" s="53"/>
    </row>
    <row r="537" spans="24:24">
      <c r="X537" s="53"/>
    </row>
    <row r="538" spans="24:24">
      <c r="X538" s="53"/>
    </row>
    <row r="539" spans="24:24">
      <c r="X539" s="53"/>
    </row>
    <row r="540" spans="24:24">
      <c r="X540" s="53"/>
    </row>
    <row r="541" spans="24:24">
      <c r="X541" s="53"/>
    </row>
    <row r="542" spans="24:24">
      <c r="X542" s="53"/>
    </row>
    <row r="543" spans="24:24">
      <c r="X543" s="53"/>
    </row>
    <row r="544" spans="24:24">
      <c r="X544" s="53"/>
    </row>
    <row r="545" spans="24:24">
      <c r="X545" s="53"/>
    </row>
    <row r="546" spans="24:24">
      <c r="X546" s="53"/>
    </row>
    <row r="547" spans="24:24">
      <c r="X547" s="53"/>
    </row>
    <row r="548" spans="24:24">
      <c r="X548" s="53"/>
    </row>
    <row r="549" spans="24:24">
      <c r="X549" s="53"/>
    </row>
    <row r="550" spans="24:24">
      <c r="X550" s="53"/>
    </row>
    <row r="551" spans="24:24">
      <c r="X551" s="53"/>
    </row>
    <row r="552" spans="24:24">
      <c r="X552" s="53"/>
    </row>
    <row r="553" spans="24:24">
      <c r="X553" s="53"/>
    </row>
    <row r="554" spans="24:24">
      <c r="X554" s="53"/>
    </row>
    <row r="555" spans="24:24">
      <c r="X555" s="53"/>
    </row>
    <row r="556" spans="24:24">
      <c r="X556" s="53"/>
    </row>
    <row r="557" spans="24:24">
      <c r="X557" s="53"/>
    </row>
    <row r="558" spans="24:24">
      <c r="X558" s="53"/>
    </row>
    <row r="559" spans="24:24">
      <c r="X559" s="53"/>
    </row>
    <row r="560" spans="24:24">
      <c r="X560" s="53"/>
    </row>
    <row r="561" spans="24:24">
      <c r="X561" s="53"/>
    </row>
    <row r="562" spans="24:24">
      <c r="X562" s="53"/>
    </row>
    <row r="563" spans="24:24">
      <c r="X563" s="53"/>
    </row>
    <row r="564" spans="24:24">
      <c r="X564" s="53"/>
    </row>
    <row r="565" spans="24:24">
      <c r="X565" s="53"/>
    </row>
    <row r="566" spans="24:24">
      <c r="X566" s="53"/>
    </row>
    <row r="567" spans="24:24">
      <c r="X567" s="53"/>
    </row>
    <row r="568" spans="24:24">
      <c r="X568" s="53"/>
    </row>
    <row r="569" spans="24:24">
      <c r="X569" s="53"/>
    </row>
    <row r="570" spans="24:24">
      <c r="X570" s="53"/>
    </row>
    <row r="571" spans="24:24">
      <c r="X571" s="53"/>
    </row>
    <row r="572" spans="24:24">
      <c r="X572" s="53"/>
    </row>
    <row r="573" spans="24:24">
      <c r="X573" s="53"/>
    </row>
    <row r="574" spans="24:24">
      <c r="X574" s="53"/>
    </row>
    <row r="575" spans="24:24">
      <c r="X575" s="53"/>
    </row>
    <row r="576" spans="24:24">
      <c r="X576" s="53"/>
    </row>
    <row r="577" spans="24:24">
      <c r="X577" s="53"/>
    </row>
    <row r="578" spans="24:24">
      <c r="X578" s="53"/>
    </row>
    <row r="579" spans="24:24">
      <c r="X579" s="53"/>
    </row>
    <row r="580" spans="24:24">
      <c r="X580" s="53"/>
    </row>
    <row r="581" spans="24:24">
      <c r="X581" s="53"/>
    </row>
    <row r="582" spans="24:24">
      <c r="X582" s="53"/>
    </row>
    <row r="583" spans="24:24">
      <c r="X583" s="53"/>
    </row>
    <row r="584" spans="24:24">
      <c r="X584" s="53"/>
    </row>
    <row r="585" spans="24:24">
      <c r="X585" s="53"/>
    </row>
    <row r="586" spans="24:24">
      <c r="X586" s="53"/>
    </row>
    <row r="587" spans="24:24">
      <c r="X587" s="53"/>
    </row>
    <row r="588" spans="24:24">
      <c r="X588" s="53"/>
    </row>
    <row r="589" spans="24:24">
      <c r="X589" s="53"/>
    </row>
    <row r="590" spans="24:24">
      <c r="X590" s="53"/>
    </row>
    <row r="591" spans="24:24">
      <c r="X591" s="53"/>
    </row>
    <row r="592" spans="24:24">
      <c r="X592" s="53"/>
    </row>
    <row r="593" spans="24:24">
      <c r="X593" s="53"/>
    </row>
    <row r="594" spans="24:24">
      <c r="X594" s="53"/>
    </row>
    <row r="595" spans="24:24">
      <c r="X595" s="53"/>
    </row>
    <row r="596" spans="24:24">
      <c r="X596" s="53"/>
    </row>
    <row r="597" spans="24:24">
      <c r="X597" s="53"/>
    </row>
    <row r="598" spans="24:24">
      <c r="X598" s="53"/>
    </row>
    <row r="599" spans="24:24">
      <c r="X599" s="53"/>
    </row>
    <row r="600" spans="24:24">
      <c r="X600" s="53"/>
    </row>
    <row r="601" spans="24:24">
      <c r="X601" s="53"/>
    </row>
    <row r="602" spans="24:24">
      <c r="X602" s="53"/>
    </row>
    <row r="603" spans="24:24">
      <c r="X603" s="53"/>
    </row>
    <row r="604" spans="24:24">
      <c r="X604" s="53"/>
    </row>
    <row r="605" spans="24:24">
      <c r="X605" s="53"/>
    </row>
    <row r="606" spans="24:24">
      <c r="X606" s="53"/>
    </row>
    <row r="607" spans="24:24">
      <c r="X607" s="53"/>
    </row>
    <row r="608" spans="24:24">
      <c r="X608" s="53"/>
    </row>
    <row r="609" spans="24:24">
      <c r="X609" s="53"/>
    </row>
    <row r="610" spans="24:24">
      <c r="X610" s="53"/>
    </row>
    <row r="611" spans="24:24">
      <c r="X611" s="53"/>
    </row>
    <row r="612" spans="24:24">
      <c r="X612" s="53"/>
    </row>
    <row r="613" spans="24:24">
      <c r="X613" s="53"/>
    </row>
    <row r="614" spans="24:24">
      <c r="X614" s="53"/>
    </row>
    <row r="615" spans="24:24">
      <c r="X615" s="53"/>
    </row>
    <row r="616" spans="24:24">
      <c r="X616" s="53"/>
    </row>
    <row r="617" spans="24:24">
      <c r="X617" s="53"/>
    </row>
    <row r="618" spans="24:24">
      <c r="X618" s="53"/>
    </row>
    <row r="619" spans="24:24">
      <c r="X619" s="53"/>
    </row>
    <row r="620" spans="24:24">
      <c r="X620" s="53"/>
    </row>
    <row r="621" spans="24:24">
      <c r="X621" s="53"/>
    </row>
    <row r="622" spans="24:24">
      <c r="X622" s="53"/>
    </row>
    <row r="623" spans="24:24">
      <c r="X623" s="53"/>
    </row>
    <row r="624" spans="24:24">
      <c r="X624" s="53"/>
    </row>
    <row r="625" spans="24:24">
      <c r="X625" s="53"/>
    </row>
    <row r="626" spans="24:24">
      <c r="X626" s="53"/>
    </row>
    <row r="627" spans="24:24">
      <c r="X627" s="53"/>
    </row>
    <row r="628" spans="24:24">
      <c r="X628" s="53"/>
    </row>
    <row r="629" spans="24:24">
      <c r="X629" s="53"/>
    </row>
    <row r="630" spans="24:24">
      <c r="X630" s="53"/>
    </row>
    <row r="631" spans="24:24">
      <c r="X631" s="53"/>
    </row>
    <row r="632" spans="24:24">
      <c r="X632" s="53"/>
    </row>
    <row r="633" spans="24:24">
      <c r="X633" s="53"/>
    </row>
    <row r="634" spans="24:24">
      <c r="X634" s="53"/>
    </row>
    <row r="635" spans="24:24">
      <c r="X635" s="53"/>
    </row>
    <row r="636" spans="24:24">
      <c r="X636" s="53"/>
    </row>
    <row r="637" spans="24:24">
      <c r="X637" s="53"/>
    </row>
    <row r="638" spans="24:24">
      <c r="X638" s="53"/>
    </row>
    <row r="639" spans="24:24">
      <c r="X639" s="53"/>
    </row>
    <row r="640" spans="24:24">
      <c r="X640" s="53"/>
    </row>
    <row r="641" spans="24:24">
      <c r="X641" s="53"/>
    </row>
    <row r="642" spans="24:24">
      <c r="X642" s="53"/>
    </row>
    <row r="643" spans="24:24">
      <c r="X643" s="53"/>
    </row>
    <row r="644" spans="24:24">
      <c r="X644" s="53"/>
    </row>
    <row r="645" spans="24:24">
      <c r="X645" s="53"/>
    </row>
    <row r="646" spans="24:24">
      <c r="X646" s="53"/>
    </row>
    <row r="647" spans="24:24">
      <c r="X647" s="53"/>
    </row>
    <row r="648" spans="24:24">
      <c r="X648" s="53"/>
    </row>
    <row r="649" spans="24:24">
      <c r="X649" s="53"/>
    </row>
    <row r="650" spans="24:24">
      <c r="X650" s="53"/>
    </row>
    <row r="651" spans="24:24">
      <c r="X651" s="53"/>
    </row>
    <row r="652" spans="24:24">
      <c r="X652" s="53"/>
    </row>
    <row r="653" spans="24:24">
      <c r="X653" s="53"/>
    </row>
    <row r="654" spans="24:24">
      <c r="X654" s="53"/>
    </row>
    <row r="655" spans="24:24">
      <c r="X655" s="53"/>
    </row>
    <row r="656" spans="24:24">
      <c r="X656" s="53"/>
    </row>
    <row r="657" spans="24:24">
      <c r="X657" s="53"/>
    </row>
    <row r="658" spans="24:24">
      <c r="X658" s="53"/>
    </row>
    <row r="659" spans="24:24">
      <c r="X659" s="53"/>
    </row>
    <row r="660" spans="24:24">
      <c r="X660" s="53"/>
    </row>
    <row r="661" spans="24:24">
      <c r="X661" s="53"/>
    </row>
    <row r="662" spans="24:24">
      <c r="X662" s="53"/>
    </row>
    <row r="663" spans="24:24">
      <c r="X663" s="53"/>
    </row>
    <row r="664" spans="24:24">
      <c r="X664" s="53"/>
    </row>
    <row r="665" spans="24:24">
      <c r="X665" s="53"/>
    </row>
    <row r="666" spans="24:24">
      <c r="X666" s="53"/>
    </row>
    <row r="667" spans="24:24">
      <c r="X667" s="53"/>
    </row>
    <row r="668" spans="24:24">
      <c r="X668" s="53"/>
    </row>
    <row r="669" spans="24:24">
      <c r="X669" s="53"/>
    </row>
    <row r="670" spans="24:24">
      <c r="X670" s="53"/>
    </row>
    <row r="671" spans="24:24">
      <c r="X671" s="53"/>
    </row>
    <row r="672" spans="24:24">
      <c r="X672" s="53"/>
    </row>
    <row r="673" spans="24:24">
      <c r="X673" s="53"/>
    </row>
    <row r="674" spans="24:24">
      <c r="X674" s="53"/>
    </row>
    <row r="675" spans="24:24">
      <c r="X675" s="53"/>
    </row>
    <row r="676" spans="24:24">
      <c r="X676" s="53"/>
    </row>
    <row r="677" spans="24:24">
      <c r="X677" s="53"/>
    </row>
    <row r="678" spans="24:24">
      <c r="X678" s="53"/>
    </row>
    <row r="679" spans="24:24">
      <c r="X679" s="53"/>
    </row>
    <row r="680" spans="24:24">
      <c r="X680" s="53"/>
    </row>
    <row r="681" spans="24:24">
      <c r="X681" s="53"/>
    </row>
    <row r="682" spans="24:24">
      <c r="X682" s="53"/>
    </row>
    <row r="683" spans="24:24">
      <c r="X683" s="53"/>
    </row>
    <row r="684" spans="24:24">
      <c r="X684" s="53"/>
    </row>
    <row r="685" spans="24:24">
      <c r="X685" s="53"/>
    </row>
    <row r="686" spans="24:24">
      <c r="X686" s="53"/>
    </row>
    <row r="687" spans="24:24">
      <c r="X687" s="53"/>
    </row>
    <row r="688" spans="24:24">
      <c r="X688" s="53"/>
    </row>
    <row r="689" spans="24:24">
      <c r="X689" s="53"/>
    </row>
    <row r="690" spans="24:24">
      <c r="X690" s="53"/>
    </row>
    <row r="691" spans="24:24">
      <c r="X691" s="53"/>
    </row>
    <row r="692" spans="24:24">
      <c r="X692" s="53"/>
    </row>
    <row r="693" spans="24:24">
      <c r="X693" s="53"/>
    </row>
    <row r="694" spans="24:24">
      <c r="X694" s="53"/>
    </row>
    <row r="695" spans="24:24">
      <c r="X695" s="53"/>
    </row>
    <row r="696" spans="24:24">
      <c r="X696" s="53"/>
    </row>
    <row r="697" spans="24:24">
      <c r="X697" s="53"/>
    </row>
    <row r="698" spans="24:24">
      <c r="X698" s="53"/>
    </row>
    <row r="699" spans="24:24">
      <c r="X699" s="53"/>
    </row>
    <row r="700" spans="24:24">
      <c r="X700" s="53"/>
    </row>
    <row r="701" spans="24:24">
      <c r="X701" s="53"/>
    </row>
    <row r="702" spans="24:24">
      <c r="X702" s="53"/>
    </row>
    <row r="703" spans="24:24">
      <c r="X703" s="53"/>
    </row>
    <row r="704" spans="24:24">
      <c r="X704" s="53"/>
    </row>
    <row r="705" spans="24:24">
      <c r="X705" s="53"/>
    </row>
    <row r="706" spans="24:24">
      <c r="X706" s="53"/>
    </row>
    <row r="707" spans="24:24">
      <c r="X707" s="53"/>
    </row>
    <row r="708" spans="24:24">
      <c r="X708" s="53"/>
    </row>
    <row r="709" spans="24:24">
      <c r="X709" s="53"/>
    </row>
    <row r="710" spans="24:24">
      <c r="X710" s="53"/>
    </row>
    <row r="711" spans="24:24">
      <c r="X711" s="53"/>
    </row>
    <row r="712" spans="24:24">
      <c r="X712" s="53"/>
    </row>
    <row r="713" spans="24:24">
      <c r="X713" s="53"/>
    </row>
    <row r="714" spans="24:24">
      <c r="X714" s="53"/>
    </row>
    <row r="715" spans="24:24">
      <c r="X715" s="53"/>
    </row>
    <row r="716" spans="24:24">
      <c r="X716" s="53"/>
    </row>
    <row r="717" spans="24:24">
      <c r="X717" s="53"/>
    </row>
    <row r="718" spans="24:24">
      <c r="X718" s="53"/>
    </row>
    <row r="719" spans="24:24">
      <c r="X719" s="53"/>
    </row>
    <row r="720" spans="24:24">
      <c r="X720" s="53"/>
    </row>
    <row r="721" spans="24:24">
      <c r="X721" s="53"/>
    </row>
    <row r="722" spans="24:24">
      <c r="X722" s="53"/>
    </row>
    <row r="723" spans="24:24">
      <c r="X723" s="53"/>
    </row>
    <row r="724" spans="24:24">
      <c r="X724" s="53"/>
    </row>
    <row r="725" spans="24:24">
      <c r="X725" s="53"/>
    </row>
    <row r="726" spans="24:24">
      <c r="X726" s="53"/>
    </row>
    <row r="727" spans="24:24">
      <c r="X727" s="53"/>
    </row>
    <row r="728" spans="24:24">
      <c r="X728" s="53"/>
    </row>
    <row r="729" spans="24:24">
      <c r="X729" s="53"/>
    </row>
    <row r="730" spans="24:24">
      <c r="X730" s="53"/>
    </row>
    <row r="731" spans="24:24">
      <c r="X731" s="53"/>
    </row>
    <row r="732" spans="24:24">
      <c r="X732" s="53"/>
    </row>
    <row r="733" spans="24:24">
      <c r="X733" s="53"/>
    </row>
    <row r="734" spans="24:24">
      <c r="X734" s="53"/>
    </row>
    <row r="735" spans="24:24">
      <c r="X735" s="53"/>
    </row>
    <row r="736" spans="24:24">
      <c r="X736" s="53"/>
    </row>
    <row r="737" spans="24:24">
      <c r="X737" s="53"/>
    </row>
    <row r="738" spans="24:24">
      <c r="X738" s="53"/>
    </row>
    <row r="739" spans="24:24">
      <c r="X739" s="53"/>
    </row>
    <row r="740" spans="24:24">
      <c r="X740" s="53"/>
    </row>
    <row r="741" spans="24:24">
      <c r="X741" s="53"/>
    </row>
    <row r="742" spans="24:24">
      <c r="X742" s="53"/>
    </row>
    <row r="743" spans="24:24">
      <c r="X743" s="53"/>
    </row>
    <row r="744" spans="24:24">
      <c r="X744" s="53"/>
    </row>
    <row r="745" spans="24:24">
      <c r="X745" s="53"/>
    </row>
    <row r="746" spans="24:24">
      <c r="X746" s="53"/>
    </row>
    <row r="747" spans="24:24">
      <c r="X747" s="53"/>
    </row>
    <row r="748" spans="24:24">
      <c r="X748" s="53"/>
    </row>
    <row r="749" spans="24:24">
      <c r="X749" s="53"/>
    </row>
    <row r="750" spans="24:24">
      <c r="X750" s="53"/>
    </row>
    <row r="751" spans="24:24">
      <c r="X751" s="53"/>
    </row>
    <row r="752" spans="24:24">
      <c r="X752" s="53"/>
    </row>
    <row r="753" spans="24:24">
      <c r="X753" s="53"/>
    </row>
    <row r="754" spans="24:24">
      <c r="X754" s="53"/>
    </row>
    <row r="755" spans="24:24">
      <c r="X755" s="53"/>
    </row>
    <row r="756" spans="24:24">
      <c r="X756" s="53"/>
    </row>
    <row r="757" spans="24:24">
      <c r="X757" s="53"/>
    </row>
    <row r="758" spans="24:24">
      <c r="X758" s="53"/>
    </row>
    <row r="759" spans="24:24">
      <c r="X759" s="53"/>
    </row>
    <row r="760" spans="24:24">
      <c r="X760" s="53"/>
    </row>
    <row r="761" spans="24:24">
      <c r="X761" s="53"/>
    </row>
    <row r="762" spans="24:24">
      <c r="X762" s="53"/>
    </row>
    <row r="763" spans="24:24">
      <c r="X763" s="53"/>
    </row>
    <row r="764" spans="24:24">
      <c r="X764" s="53"/>
    </row>
    <row r="765" spans="24:24">
      <c r="X765" s="53"/>
    </row>
    <row r="766" spans="24:24">
      <c r="X766" s="53"/>
    </row>
    <row r="767" spans="24:24">
      <c r="X767" s="53"/>
    </row>
    <row r="768" spans="24:24">
      <c r="X768" s="53"/>
    </row>
    <row r="769" spans="24:24">
      <c r="X769" s="53"/>
    </row>
    <row r="770" spans="24:24">
      <c r="X770" s="53"/>
    </row>
    <row r="771" spans="24:24">
      <c r="X771" s="53"/>
    </row>
    <row r="772" spans="24:24">
      <c r="X772" s="53"/>
    </row>
    <row r="773" spans="24:24">
      <c r="X773" s="53"/>
    </row>
    <row r="774" spans="24:24">
      <c r="X774" s="53"/>
    </row>
    <row r="775" spans="24:24">
      <c r="X775" s="53"/>
    </row>
    <row r="776" spans="24:24">
      <c r="X776" s="53"/>
    </row>
    <row r="777" spans="24:24">
      <c r="X777" s="53"/>
    </row>
    <row r="778" spans="24:24">
      <c r="X778" s="53"/>
    </row>
    <row r="779" spans="24:24">
      <c r="X779" s="53"/>
    </row>
    <row r="780" spans="24:24">
      <c r="X780" s="53"/>
    </row>
    <row r="781" spans="24:24">
      <c r="X781" s="53"/>
    </row>
    <row r="782" spans="24:24">
      <c r="X782" s="53"/>
    </row>
    <row r="783" spans="24:24">
      <c r="X783" s="53"/>
    </row>
    <row r="784" spans="24:24">
      <c r="X784" s="53"/>
    </row>
    <row r="785" spans="24:24">
      <c r="X785" s="53"/>
    </row>
    <row r="786" spans="24:24">
      <c r="X786" s="53"/>
    </row>
    <row r="787" spans="24:24">
      <c r="X787" s="53"/>
    </row>
    <row r="788" spans="24:24">
      <c r="X788" s="53"/>
    </row>
    <row r="789" spans="24:24">
      <c r="X789" s="53"/>
    </row>
    <row r="790" spans="24:24">
      <c r="X790" s="53"/>
    </row>
    <row r="791" spans="24:24">
      <c r="X791" s="53"/>
    </row>
    <row r="792" spans="24:24">
      <c r="X792" s="53"/>
    </row>
    <row r="793" spans="24:24">
      <c r="X793" s="53"/>
    </row>
    <row r="794" spans="24:24">
      <c r="X794" s="53"/>
    </row>
    <row r="795" spans="24:24">
      <c r="X795" s="53"/>
    </row>
    <row r="796" spans="24:24">
      <c r="X796" s="53"/>
    </row>
    <row r="797" spans="24:24">
      <c r="X797" s="53"/>
    </row>
    <row r="798" spans="24:24">
      <c r="X798" s="53"/>
    </row>
    <row r="799" spans="24:24">
      <c r="X799" s="53"/>
    </row>
    <row r="800" spans="24:24">
      <c r="X800" s="53"/>
    </row>
    <row r="801" spans="24:24">
      <c r="X801" s="53"/>
    </row>
    <row r="802" spans="24:24">
      <c r="X802" s="53"/>
    </row>
    <row r="803" spans="24:24">
      <c r="X803" s="53"/>
    </row>
    <row r="804" spans="24:24">
      <c r="X804" s="53"/>
    </row>
    <row r="805" spans="24:24">
      <c r="X805" s="53"/>
    </row>
    <row r="806" spans="24:24">
      <c r="X806" s="53"/>
    </row>
    <row r="807" spans="24:24">
      <c r="X807" s="53"/>
    </row>
    <row r="808" spans="24:24">
      <c r="X808" s="53"/>
    </row>
    <row r="809" spans="24:24">
      <c r="X809" s="53"/>
    </row>
    <row r="810" spans="24:24">
      <c r="X810" s="53"/>
    </row>
    <row r="811" spans="24:24">
      <c r="X811" s="53"/>
    </row>
    <row r="812" spans="24:24">
      <c r="X812" s="53"/>
    </row>
    <row r="813" spans="24:24">
      <c r="X813" s="53"/>
    </row>
    <row r="814" spans="24:24">
      <c r="X814" s="53"/>
    </row>
    <row r="815" spans="24:24">
      <c r="X815" s="53"/>
    </row>
    <row r="816" spans="24:24">
      <c r="X816" s="53"/>
    </row>
    <row r="817" spans="24:24">
      <c r="X817" s="53"/>
    </row>
    <row r="818" spans="24:24">
      <c r="X818" s="53"/>
    </row>
    <row r="819" spans="24:24">
      <c r="X819" s="53"/>
    </row>
    <row r="820" spans="24:24">
      <c r="X820" s="53"/>
    </row>
    <row r="821" spans="24:24">
      <c r="X821" s="53"/>
    </row>
    <row r="822" spans="24:24">
      <c r="X822" s="53"/>
    </row>
    <row r="823" spans="24:24">
      <c r="X823" s="53"/>
    </row>
    <row r="824" spans="24:24">
      <c r="X824" s="53"/>
    </row>
    <row r="825" spans="24:24">
      <c r="X825" s="53"/>
    </row>
    <row r="826" spans="24:24">
      <c r="X826" s="53"/>
    </row>
    <row r="827" spans="24:24">
      <c r="X827" s="53"/>
    </row>
    <row r="828" spans="24:24">
      <c r="X828" s="53"/>
    </row>
    <row r="829" spans="24:24">
      <c r="X829" s="53"/>
    </row>
    <row r="830" spans="24:24">
      <c r="X830" s="53"/>
    </row>
    <row r="831" spans="24:24">
      <c r="X831" s="53"/>
    </row>
    <row r="832" spans="24:24">
      <c r="X832" s="53"/>
    </row>
    <row r="833" spans="24:24">
      <c r="X833" s="53"/>
    </row>
    <row r="834" spans="24:24">
      <c r="X834" s="53"/>
    </row>
    <row r="835" spans="24:24">
      <c r="X835" s="53"/>
    </row>
    <row r="836" spans="24:24">
      <c r="X836" s="53"/>
    </row>
    <row r="837" spans="24:24">
      <c r="X837" s="53"/>
    </row>
    <row r="838" spans="24:24">
      <c r="X838" s="53"/>
    </row>
    <row r="839" spans="24:24">
      <c r="X839" s="53"/>
    </row>
    <row r="840" spans="24:24">
      <c r="X840" s="53"/>
    </row>
    <row r="841" spans="24:24">
      <c r="X841" s="53"/>
    </row>
    <row r="842" spans="24:24">
      <c r="X842" s="53"/>
    </row>
    <row r="843" spans="24:24">
      <c r="X843" s="53"/>
    </row>
    <row r="844" spans="24:24">
      <c r="X844" s="53"/>
    </row>
    <row r="845" spans="24:24">
      <c r="X845" s="53"/>
    </row>
    <row r="846" spans="24:24">
      <c r="X846" s="53"/>
    </row>
    <row r="847" spans="24:24">
      <c r="X847" s="53"/>
    </row>
    <row r="848" spans="24:24">
      <c r="X848" s="53"/>
    </row>
    <row r="849" spans="24:24">
      <c r="X849" s="53"/>
    </row>
    <row r="850" spans="24:24">
      <c r="X850" s="53"/>
    </row>
    <row r="851" spans="24:24">
      <c r="X851" s="53"/>
    </row>
    <row r="852" spans="24:24">
      <c r="X852" s="53"/>
    </row>
    <row r="853" spans="24:24">
      <c r="X853" s="53"/>
    </row>
    <row r="854" spans="24:24">
      <c r="X854" s="53"/>
    </row>
    <row r="855" spans="24:24">
      <c r="X855" s="53"/>
    </row>
    <row r="856" spans="24:24">
      <c r="X856" s="53"/>
    </row>
    <row r="857" spans="24:24">
      <c r="X857" s="53"/>
    </row>
    <row r="858" spans="24:24">
      <c r="X858" s="53"/>
    </row>
    <row r="859" spans="24:24">
      <c r="X859" s="53"/>
    </row>
    <row r="860" spans="24:24">
      <c r="X860" s="53"/>
    </row>
    <row r="861" spans="24:24">
      <c r="X861" s="53"/>
    </row>
    <row r="862" spans="24:24">
      <c r="X862" s="53"/>
    </row>
    <row r="863" spans="24:24">
      <c r="X863" s="53"/>
    </row>
    <row r="864" spans="24:24">
      <c r="X864" s="53"/>
    </row>
    <row r="865" spans="24:24">
      <c r="X865" s="53"/>
    </row>
    <row r="866" spans="24:24">
      <c r="X866" s="53"/>
    </row>
    <row r="867" spans="24:24">
      <c r="X867" s="53"/>
    </row>
    <row r="868" spans="24:24">
      <c r="X868" s="53"/>
    </row>
    <row r="869" spans="24:24">
      <c r="X869" s="53"/>
    </row>
    <row r="870" spans="24:24">
      <c r="X870" s="53"/>
    </row>
    <row r="871" spans="24:24">
      <c r="X871" s="53"/>
    </row>
    <row r="872" spans="24:24">
      <c r="X872" s="53"/>
    </row>
    <row r="873" spans="24:24">
      <c r="X873" s="53"/>
    </row>
    <row r="874" spans="24:24">
      <c r="X874" s="53"/>
    </row>
    <row r="875" spans="24:24">
      <c r="X875" s="53"/>
    </row>
    <row r="876" spans="24:24">
      <c r="X876" s="53"/>
    </row>
    <row r="877" spans="24:24">
      <c r="X877" s="53"/>
    </row>
    <row r="878" spans="24:24">
      <c r="X878" s="53"/>
    </row>
    <row r="879" spans="24:24">
      <c r="X879" s="53"/>
    </row>
    <row r="880" spans="24:24">
      <c r="X880" s="53"/>
    </row>
    <row r="881" spans="24:24">
      <c r="X881" s="53"/>
    </row>
    <row r="882" spans="24:24">
      <c r="X882" s="53"/>
    </row>
    <row r="883" spans="24:24">
      <c r="X883" s="53"/>
    </row>
    <row r="884" spans="24:24">
      <c r="X884" s="53"/>
    </row>
    <row r="885" spans="24:24">
      <c r="X885" s="53"/>
    </row>
    <row r="886" spans="24:24">
      <c r="X886" s="53"/>
    </row>
    <row r="887" spans="24:24">
      <c r="X887" s="53"/>
    </row>
    <row r="888" spans="24:24">
      <c r="X888" s="53"/>
    </row>
    <row r="889" spans="24:24">
      <c r="X889" s="53"/>
    </row>
    <row r="890" spans="24:24">
      <c r="X890" s="53"/>
    </row>
    <row r="891" spans="24:24">
      <c r="X891" s="53"/>
    </row>
    <row r="892" spans="24:24">
      <c r="X892" s="53"/>
    </row>
    <row r="893" spans="24:24">
      <c r="X893" s="53"/>
    </row>
    <row r="894" spans="24:24">
      <c r="X894" s="53"/>
    </row>
    <row r="895" spans="24:24">
      <c r="X895" s="53"/>
    </row>
    <row r="896" spans="24:24">
      <c r="X896" s="53"/>
    </row>
    <row r="897" spans="24:24">
      <c r="X897" s="53"/>
    </row>
    <row r="898" spans="24:24">
      <c r="X898" s="53"/>
    </row>
    <row r="899" spans="24:24">
      <c r="X899" s="53"/>
    </row>
    <row r="900" spans="24:24">
      <c r="X900" s="53"/>
    </row>
    <row r="901" spans="24:24">
      <c r="X901" s="53"/>
    </row>
    <row r="902" spans="24:24">
      <c r="X902" s="53"/>
    </row>
    <row r="903" spans="24:24">
      <c r="X903" s="53"/>
    </row>
    <row r="904" spans="24:24">
      <c r="X904" s="53"/>
    </row>
    <row r="905" spans="24:24">
      <c r="X905" s="53"/>
    </row>
    <row r="906" spans="24:24">
      <c r="X906" s="53"/>
    </row>
    <row r="907" spans="24:24">
      <c r="X907" s="53"/>
    </row>
    <row r="908" spans="24:24">
      <c r="X908" s="53"/>
    </row>
    <row r="909" spans="24:24">
      <c r="X909" s="53"/>
    </row>
    <row r="910" spans="24:24">
      <c r="X910" s="53"/>
    </row>
    <row r="911" spans="24:24">
      <c r="X911" s="53"/>
    </row>
    <row r="912" spans="24:24">
      <c r="X912" s="53"/>
    </row>
    <row r="913" spans="24:24">
      <c r="X913" s="53"/>
    </row>
    <row r="914" spans="24:24">
      <c r="X914" s="53"/>
    </row>
    <row r="915" spans="24:24">
      <c r="X915" s="53"/>
    </row>
    <row r="916" spans="24:24">
      <c r="X916" s="53"/>
    </row>
    <row r="917" spans="24:24">
      <c r="X917" s="53"/>
    </row>
    <row r="918" spans="24:24">
      <c r="X918" s="53"/>
    </row>
    <row r="919" spans="24:24">
      <c r="X919" s="53"/>
    </row>
    <row r="920" spans="24:24">
      <c r="X920" s="53"/>
    </row>
    <row r="921" spans="24:24">
      <c r="X921" s="53"/>
    </row>
    <row r="922" spans="24:24">
      <c r="X922" s="53"/>
    </row>
    <row r="923" spans="24:24">
      <c r="X923" s="53"/>
    </row>
    <row r="924" spans="24:24">
      <c r="X924" s="53"/>
    </row>
    <row r="925" spans="24:24">
      <c r="X925" s="53"/>
    </row>
    <row r="926" spans="24:24">
      <c r="X926" s="53"/>
    </row>
    <row r="927" spans="24:24">
      <c r="X927" s="53"/>
    </row>
    <row r="928" spans="24:24">
      <c r="X928" s="53"/>
    </row>
    <row r="929" spans="24:24">
      <c r="X929" s="53"/>
    </row>
    <row r="930" spans="24:24">
      <c r="X930" s="53"/>
    </row>
    <row r="931" spans="24:24">
      <c r="X931" s="53"/>
    </row>
    <row r="932" spans="24:24">
      <c r="X932" s="53"/>
    </row>
    <row r="933" spans="24:24">
      <c r="X933" s="53"/>
    </row>
    <row r="934" spans="24:24">
      <c r="X934" s="53"/>
    </row>
    <row r="935" spans="24:24">
      <c r="X935" s="53"/>
    </row>
    <row r="936" spans="24:24">
      <c r="X936" s="53"/>
    </row>
    <row r="937" spans="24:24">
      <c r="X937" s="53"/>
    </row>
    <row r="938" spans="24:24">
      <c r="X938" s="53"/>
    </row>
    <row r="939" spans="24:24">
      <c r="X939" s="53"/>
    </row>
    <row r="940" spans="24:24">
      <c r="X940" s="53"/>
    </row>
    <row r="941" spans="24:24">
      <c r="X941" s="53"/>
    </row>
    <row r="942" spans="24:24">
      <c r="X942" s="53"/>
    </row>
    <row r="943" spans="24:24">
      <c r="X943" s="53"/>
    </row>
    <row r="944" spans="24:24">
      <c r="X944" s="53"/>
    </row>
    <row r="945" spans="24:24">
      <c r="X945" s="53"/>
    </row>
    <row r="946" spans="24:24">
      <c r="X946" s="53"/>
    </row>
    <row r="947" spans="24:24">
      <c r="X947" s="53"/>
    </row>
    <row r="948" spans="24:24">
      <c r="X948" s="53"/>
    </row>
    <row r="949" spans="24:24">
      <c r="X949" s="53"/>
    </row>
    <row r="950" spans="24:24">
      <c r="X950" s="53"/>
    </row>
    <row r="951" spans="24:24">
      <c r="X951" s="53"/>
    </row>
    <row r="952" spans="24:24">
      <c r="X952" s="53"/>
    </row>
    <row r="953" spans="24:24">
      <c r="X953" s="53"/>
    </row>
    <row r="954" spans="24:24">
      <c r="X954" s="53"/>
    </row>
    <row r="955" spans="24:24">
      <c r="X955" s="53"/>
    </row>
    <row r="956" spans="24:24">
      <c r="X956" s="53"/>
    </row>
    <row r="957" spans="24:24">
      <c r="X957" s="53"/>
    </row>
    <row r="958" spans="24:24">
      <c r="X958" s="53"/>
    </row>
    <row r="959" spans="24:24">
      <c r="X959" s="53"/>
    </row>
    <row r="960" spans="24:24">
      <c r="X960" s="53"/>
    </row>
    <row r="961" spans="24:24">
      <c r="X961" s="53"/>
    </row>
    <row r="962" spans="24:24">
      <c r="X962" s="53"/>
    </row>
    <row r="963" spans="24:24">
      <c r="X963" s="53"/>
    </row>
    <row r="964" spans="24:24">
      <c r="X964" s="53"/>
    </row>
    <row r="965" spans="24:24">
      <c r="X965" s="53"/>
    </row>
    <row r="966" spans="24:24">
      <c r="X966" s="53"/>
    </row>
    <row r="967" spans="24:24">
      <c r="X967" s="53"/>
    </row>
    <row r="968" spans="24:24">
      <c r="X968" s="53"/>
    </row>
    <row r="969" spans="24:24">
      <c r="X969" s="53"/>
    </row>
    <row r="970" spans="24:24">
      <c r="X970" s="53"/>
    </row>
    <row r="971" spans="24:24">
      <c r="X971" s="53"/>
    </row>
    <row r="972" spans="24:24">
      <c r="X972" s="53"/>
    </row>
    <row r="973" spans="24:24">
      <c r="X973" s="53"/>
    </row>
    <row r="974" spans="24:24">
      <c r="X974" s="53"/>
    </row>
    <row r="975" spans="24:24">
      <c r="X975" s="53"/>
    </row>
    <row r="976" spans="24:24">
      <c r="X976" s="53"/>
    </row>
    <row r="977" spans="24:24">
      <c r="X977" s="53"/>
    </row>
    <row r="978" spans="24:24">
      <c r="X978" s="53"/>
    </row>
    <row r="979" spans="24:24">
      <c r="X979" s="53"/>
    </row>
    <row r="980" spans="24:24">
      <c r="X980" s="53"/>
    </row>
    <row r="981" spans="24:24">
      <c r="X981" s="53"/>
    </row>
    <row r="982" spans="24:24">
      <c r="X982" s="53"/>
    </row>
    <row r="983" spans="24:24">
      <c r="X983" s="53"/>
    </row>
    <row r="984" spans="24:24">
      <c r="X984" s="53"/>
    </row>
    <row r="985" spans="24:24">
      <c r="X985" s="53"/>
    </row>
    <row r="986" spans="24:24">
      <c r="X986" s="53"/>
    </row>
    <row r="987" spans="24:24">
      <c r="X987" s="53"/>
    </row>
    <row r="988" spans="24:24">
      <c r="X988" s="53"/>
    </row>
    <row r="989" spans="24:24">
      <c r="X989" s="53"/>
    </row>
    <row r="990" spans="24:24">
      <c r="X990" s="53"/>
    </row>
    <row r="991" spans="24:24">
      <c r="X991" s="53"/>
    </row>
    <row r="992" spans="24:24">
      <c r="X992" s="53"/>
    </row>
    <row r="993" spans="24:24">
      <c r="X993" s="53"/>
    </row>
    <row r="994" spans="24:24">
      <c r="X994" s="53"/>
    </row>
    <row r="995" spans="24:24">
      <c r="X995" s="53"/>
    </row>
    <row r="996" spans="24:24">
      <c r="X996" s="53"/>
    </row>
    <row r="997" spans="24:24">
      <c r="X997" s="53"/>
    </row>
    <row r="998" spans="24:24">
      <c r="X998" s="53"/>
    </row>
    <row r="999" spans="24:24">
      <c r="X999" s="53"/>
    </row>
    <row r="1000" spans="24:24">
      <c r="X1000" s="53"/>
    </row>
    <row r="1001" spans="24:24">
      <c r="X1001" s="53"/>
    </row>
    <row r="1002" spans="24:24">
      <c r="X1002" s="53"/>
    </row>
    <row r="1003" spans="24:24">
      <c r="X1003" s="53"/>
    </row>
    <row r="1004" spans="24:24">
      <c r="X1004" s="53"/>
    </row>
    <row r="1005" spans="24:24">
      <c r="X1005" s="53"/>
    </row>
    <row r="1006" spans="24:24">
      <c r="X1006" s="53"/>
    </row>
    <row r="1007" spans="24:24">
      <c r="X1007" s="53"/>
    </row>
    <row r="1008" spans="24:24">
      <c r="X1008" s="53"/>
    </row>
    <row r="1009" spans="24:24">
      <c r="X1009" s="53"/>
    </row>
    <row r="1010" spans="24:24">
      <c r="X1010" s="53"/>
    </row>
    <row r="1011" spans="24:24">
      <c r="X1011" s="53"/>
    </row>
    <row r="1012" spans="24:24">
      <c r="X1012" s="53"/>
    </row>
    <row r="1013" spans="24:24">
      <c r="X1013" s="53"/>
    </row>
    <row r="1014" spans="24:24">
      <c r="X1014" s="53"/>
    </row>
    <row r="1015" spans="24:24">
      <c r="X1015" s="53"/>
    </row>
    <row r="1016" spans="24:24">
      <c r="X1016" s="53"/>
    </row>
    <row r="1017" spans="24:24">
      <c r="X1017" s="53"/>
    </row>
    <row r="1018" spans="24:24">
      <c r="X1018" s="53"/>
    </row>
    <row r="1019" spans="24:24">
      <c r="X1019" s="53"/>
    </row>
    <row r="1020" spans="24:24">
      <c r="X1020" s="53"/>
    </row>
    <row r="1021" spans="24:24">
      <c r="X1021" s="53"/>
    </row>
    <row r="1022" spans="24:24">
      <c r="X1022" s="53"/>
    </row>
    <row r="1023" spans="24:24">
      <c r="X1023" s="53"/>
    </row>
    <row r="1024" spans="24:24">
      <c r="X1024" s="53"/>
    </row>
    <row r="1025" spans="24:24">
      <c r="X1025" s="53"/>
    </row>
    <row r="1026" spans="24:24">
      <c r="X1026" s="53"/>
    </row>
    <row r="1027" spans="24:24">
      <c r="X1027" s="53"/>
    </row>
    <row r="1028" spans="24:24">
      <c r="X1028" s="53"/>
    </row>
    <row r="1029" spans="24:24">
      <c r="X1029" s="53"/>
    </row>
    <row r="1030" spans="24:24">
      <c r="X1030" s="53"/>
    </row>
    <row r="1031" spans="24:24">
      <c r="X1031" s="53"/>
    </row>
    <row r="1032" spans="24:24">
      <c r="X1032" s="53"/>
    </row>
    <row r="1033" spans="24:24">
      <c r="X1033" s="53"/>
    </row>
    <row r="1034" spans="24:24">
      <c r="X1034" s="53"/>
    </row>
    <row r="1035" spans="24:24">
      <c r="X1035" s="53"/>
    </row>
    <row r="1036" spans="24:24">
      <c r="X1036" s="53"/>
    </row>
    <row r="1037" spans="24:24">
      <c r="X1037" s="53"/>
    </row>
    <row r="1038" spans="24:24">
      <c r="X1038" s="53"/>
    </row>
    <row r="1039" spans="24:24">
      <c r="X1039" s="53"/>
    </row>
    <row r="1040" spans="24:24">
      <c r="X1040" s="53"/>
    </row>
    <row r="1041" spans="24:24">
      <c r="X1041" s="53"/>
    </row>
    <row r="1042" spans="24:24">
      <c r="X1042" s="53"/>
    </row>
    <row r="1043" spans="24:24">
      <c r="X1043" s="53"/>
    </row>
    <row r="1044" spans="24:24">
      <c r="X1044" s="53"/>
    </row>
    <row r="1045" spans="24:24">
      <c r="X1045" s="53"/>
    </row>
    <row r="1046" spans="24:24">
      <c r="X1046" s="53"/>
    </row>
    <row r="1047" spans="24:24">
      <c r="X1047" s="53"/>
    </row>
    <row r="1048" spans="24:24">
      <c r="X1048" s="53"/>
    </row>
    <row r="1049" spans="24:24">
      <c r="X1049" s="53"/>
    </row>
    <row r="1050" spans="24:24">
      <c r="X1050" s="53"/>
    </row>
    <row r="1051" spans="24:24">
      <c r="X1051" s="53"/>
    </row>
    <row r="1052" spans="24:24">
      <c r="X1052" s="53"/>
    </row>
    <row r="1053" spans="24:24">
      <c r="X1053" s="53"/>
    </row>
    <row r="1054" spans="24:24">
      <c r="X1054" s="53"/>
    </row>
    <row r="1055" spans="24:24">
      <c r="X1055" s="53"/>
    </row>
    <row r="1056" spans="24:24">
      <c r="X1056" s="53"/>
    </row>
    <row r="1057" spans="24:24">
      <c r="X1057" s="53"/>
    </row>
    <row r="1058" spans="24:24">
      <c r="X1058" s="53"/>
    </row>
    <row r="1059" spans="24:24">
      <c r="X1059" s="53"/>
    </row>
    <row r="1060" spans="24:24">
      <c r="X1060" s="53"/>
    </row>
    <row r="1061" spans="24:24">
      <c r="X1061" s="53"/>
    </row>
    <row r="1062" spans="24:24">
      <c r="X1062" s="53"/>
    </row>
    <row r="1063" spans="24:24">
      <c r="X1063" s="53"/>
    </row>
    <row r="1064" spans="24:24">
      <c r="X1064" s="53"/>
    </row>
    <row r="1065" spans="24:24">
      <c r="X1065" s="53"/>
    </row>
    <row r="1066" spans="24:24">
      <c r="X1066" s="53"/>
    </row>
    <row r="1067" spans="24:24">
      <c r="X1067" s="53"/>
    </row>
    <row r="1068" spans="24:24">
      <c r="X1068" s="53"/>
    </row>
    <row r="1069" spans="24:24">
      <c r="X1069" s="53"/>
    </row>
    <row r="1070" spans="24:24">
      <c r="X1070" s="53"/>
    </row>
    <row r="1071" spans="24:24">
      <c r="X1071" s="53"/>
    </row>
    <row r="1072" spans="24:24">
      <c r="X1072" s="53"/>
    </row>
    <row r="1073" spans="24:24">
      <c r="X1073" s="53"/>
    </row>
    <row r="1074" spans="24:24">
      <c r="X1074" s="53"/>
    </row>
    <row r="1075" spans="24:24">
      <c r="X1075" s="53"/>
    </row>
    <row r="1076" spans="24:24">
      <c r="X1076" s="53"/>
    </row>
    <row r="1077" spans="24:24">
      <c r="X1077" s="53"/>
    </row>
    <row r="1078" spans="24:24">
      <c r="X1078" s="53"/>
    </row>
    <row r="1079" spans="24:24">
      <c r="X1079" s="53"/>
    </row>
    <row r="1080" spans="24:24">
      <c r="X1080" s="53"/>
    </row>
    <row r="1081" spans="24:24">
      <c r="X1081" s="53"/>
    </row>
    <row r="1082" spans="24:24">
      <c r="X1082" s="53"/>
    </row>
    <row r="1083" spans="24:24">
      <c r="X1083" s="53"/>
    </row>
    <row r="1084" spans="24:24">
      <c r="X1084" s="53"/>
    </row>
    <row r="1085" spans="24:24">
      <c r="X1085" s="53"/>
    </row>
    <row r="1086" spans="24:24">
      <c r="X1086" s="53"/>
    </row>
    <row r="1087" spans="24:24">
      <c r="X1087" s="53"/>
    </row>
    <row r="1088" spans="24:24">
      <c r="X1088" s="53"/>
    </row>
    <row r="1089" spans="24:24">
      <c r="X1089" s="53"/>
    </row>
    <row r="1090" spans="24:24">
      <c r="X1090" s="53"/>
    </row>
    <row r="1091" spans="24:24">
      <c r="X1091" s="53"/>
    </row>
    <row r="1092" spans="24:24">
      <c r="X1092" s="53"/>
    </row>
    <row r="1093" spans="24:24">
      <c r="X1093" s="53"/>
    </row>
    <row r="1094" spans="24:24">
      <c r="X1094" s="53"/>
    </row>
    <row r="1095" spans="24:24">
      <c r="X1095" s="53"/>
    </row>
    <row r="1096" spans="24:24">
      <c r="X1096" s="53"/>
    </row>
    <row r="1097" spans="24:24">
      <c r="X1097" s="53"/>
    </row>
    <row r="1098" spans="24:24">
      <c r="X1098" s="53"/>
    </row>
    <row r="1099" spans="24:24">
      <c r="X1099" s="53"/>
    </row>
    <row r="1100" spans="24:24">
      <c r="X1100" s="53"/>
    </row>
    <row r="1101" spans="24:24">
      <c r="X1101" s="53"/>
    </row>
    <row r="1102" spans="24:24">
      <c r="X1102" s="53"/>
    </row>
    <row r="1103" spans="24:24">
      <c r="X1103" s="53"/>
    </row>
    <row r="1104" spans="24:24">
      <c r="X1104" s="53"/>
    </row>
    <row r="1105" spans="24:24">
      <c r="X1105" s="53"/>
    </row>
    <row r="1106" spans="24:24">
      <c r="X1106" s="53"/>
    </row>
    <row r="1107" spans="24:24">
      <c r="X1107" s="53"/>
    </row>
    <row r="1108" spans="24:24">
      <c r="X1108" s="53"/>
    </row>
    <row r="1109" spans="24:24">
      <c r="X1109" s="53"/>
    </row>
    <row r="1110" spans="24:24">
      <c r="X1110" s="53"/>
    </row>
    <row r="1111" spans="24:24">
      <c r="X1111" s="53"/>
    </row>
    <row r="1112" spans="24:24">
      <c r="X1112" s="53"/>
    </row>
    <row r="1113" spans="24:24">
      <c r="X1113" s="53"/>
    </row>
    <row r="1114" spans="24:24">
      <c r="X1114" s="53"/>
    </row>
    <row r="1115" spans="24:24">
      <c r="X1115" s="53"/>
    </row>
    <row r="1116" spans="24:24">
      <c r="X1116" s="53"/>
    </row>
    <row r="1117" spans="24:24">
      <c r="X1117" s="53"/>
    </row>
    <row r="1118" spans="24:24">
      <c r="X1118" s="53"/>
    </row>
    <row r="1119" spans="24:24">
      <c r="X1119" s="53"/>
    </row>
    <row r="1120" spans="24:24">
      <c r="X1120" s="53"/>
    </row>
    <row r="1121" spans="24:24">
      <c r="X1121" s="53"/>
    </row>
    <row r="1122" spans="24:24">
      <c r="X1122" s="53"/>
    </row>
    <row r="1123" spans="24:24">
      <c r="X1123" s="53"/>
    </row>
    <row r="1124" spans="24:24">
      <c r="X1124" s="53"/>
    </row>
    <row r="1125" spans="24:24">
      <c r="X1125" s="53"/>
    </row>
    <row r="1126" spans="24:24">
      <c r="X1126" s="53"/>
    </row>
    <row r="1127" spans="24:24">
      <c r="X1127" s="53"/>
    </row>
    <row r="1128" spans="24:24">
      <c r="X1128" s="53"/>
    </row>
    <row r="1129" spans="24:24">
      <c r="X1129" s="53"/>
    </row>
    <row r="1130" spans="24:24">
      <c r="X1130" s="53"/>
    </row>
    <row r="1131" spans="24:24">
      <c r="X1131" s="53"/>
    </row>
    <row r="1132" spans="24:24">
      <c r="X1132" s="53"/>
    </row>
    <row r="1133" spans="24:24">
      <c r="X1133" s="53"/>
    </row>
    <row r="1134" spans="24:24">
      <c r="X1134" s="53"/>
    </row>
    <row r="1135" spans="24:24">
      <c r="X1135" s="53"/>
    </row>
    <row r="1136" spans="24:24">
      <c r="X1136" s="53"/>
    </row>
    <row r="1137" spans="24:24">
      <c r="X1137" s="53"/>
    </row>
    <row r="1138" spans="24:24">
      <c r="X1138" s="53"/>
    </row>
    <row r="1139" spans="24:24">
      <c r="X1139" s="53"/>
    </row>
    <row r="1140" spans="24:24">
      <c r="X1140" s="53"/>
    </row>
    <row r="1141" spans="24:24">
      <c r="X1141" s="53"/>
    </row>
    <row r="1142" spans="24:24">
      <c r="X1142" s="53"/>
    </row>
    <row r="1143" spans="24:24">
      <c r="X1143" s="53"/>
    </row>
    <row r="1144" spans="24:24">
      <c r="X1144" s="53"/>
    </row>
    <row r="1145" spans="24:24">
      <c r="X1145" s="53"/>
    </row>
    <row r="1146" spans="24:24">
      <c r="X1146" s="53"/>
    </row>
    <row r="1147" spans="24:24">
      <c r="X1147" s="53"/>
    </row>
    <row r="1148" spans="24:24">
      <c r="X1148" s="53"/>
    </row>
    <row r="1149" spans="24:24">
      <c r="X1149" s="53"/>
    </row>
    <row r="1150" spans="24:24">
      <c r="X1150" s="53"/>
    </row>
    <row r="1151" spans="24:24">
      <c r="X1151" s="53"/>
    </row>
    <row r="1152" spans="24:24">
      <c r="X1152" s="53"/>
    </row>
    <row r="1153" spans="24:24">
      <c r="X1153" s="53"/>
    </row>
    <row r="1154" spans="24:24">
      <c r="X1154" s="53"/>
    </row>
    <row r="1155" spans="24:24">
      <c r="X1155" s="53"/>
    </row>
    <row r="1156" spans="24:24">
      <c r="X1156" s="53"/>
    </row>
    <row r="1157" spans="24:24">
      <c r="X1157" s="53"/>
    </row>
    <row r="1158" spans="24:24">
      <c r="X1158" s="53"/>
    </row>
    <row r="1159" spans="24:24">
      <c r="X1159" s="53"/>
    </row>
    <row r="1160" spans="24:24">
      <c r="X1160" s="53"/>
    </row>
    <row r="1161" spans="24:24">
      <c r="X1161" s="53"/>
    </row>
    <row r="1162" spans="24:24">
      <c r="X1162" s="53"/>
    </row>
    <row r="1163" spans="24:24">
      <c r="X1163" s="53"/>
    </row>
    <row r="1164" spans="24:24">
      <c r="X1164" s="53"/>
    </row>
    <row r="1165" spans="24:24">
      <c r="X1165" s="53"/>
    </row>
    <row r="1166" spans="24:24">
      <c r="X1166" s="53"/>
    </row>
    <row r="1167" spans="24:24">
      <c r="X1167" s="53"/>
    </row>
    <row r="1168" spans="24:24">
      <c r="X1168" s="53"/>
    </row>
    <row r="1169" spans="24:24">
      <c r="X1169" s="53"/>
    </row>
    <row r="1170" spans="24:24">
      <c r="X1170" s="53"/>
    </row>
    <row r="1171" spans="24:24">
      <c r="X1171" s="53"/>
    </row>
    <row r="1172" spans="24:24">
      <c r="X1172" s="53"/>
    </row>
    <row r="1173" spans="24:24">
      <c r="X1173" s="53"/>
    </row>
    <row r="1174" spans="24:24">
      <c r="X1174" s="53"/>
    </row>
    <row r="1175" spans="24:24">
      <c r="X1175" s="53"/>
    </row>
    <row r="1176" spans="24:24">
      <c r="X1176" s="53"/>
    </row>
    <row r="1177" spans="24:24">
      <c r="X1177" s="53"/>
    </row>
    <row r="1178" spans="24:24">
      <c r="X1178" s="53"/>
    </row>
    <row r="1179" spans="24:24">
      <c r="X1179" s="53"/>
    </row>
    <row r="1180" spans="24:24">
      <c r="X1180" s="53"/>
    </row>
    <row r="1181" spans="24:24">
      <c r="X1181" s="53"/>
    </row>
    <row r="1182" spans="24:24">
      <c r="X1182" s="53"/>
    </row>
    <row r="1183" spans="24:24">
      <c r="X1183" s="53"/>
    </row>
    <row r="1184" spans="24:24">
      <c r="X1184" s="53"/>
    </row>
    <row r="1185" spans="24:24">
      <c r="X1185" s="53"/>
    </row>
    <row r="1186" spans="24:24">
      <c r="X1186" s="53"/>
    </row>
    <row r="1187" spans="24:24">
      <c r="X1187" s="53"/>
    </row>
    <row r="1188" spans="24:24">
      <c r="X1188" s="53"/>
    </row>
    <row r="1189" spans="24:24">
      <c r="X1189" s="53"/>
    </row>
    <row r="1190" spans="24:24">
      <c r="X1190" s="53"/>
    </row>
    <row r="1191" spans="24:24">
      <c r="X1191" s="53"/>
    </row>
    <row r="1192" spans="24:24">
      <c r="X1192" s="53"/>
    </row>
    <row r="1193" spans="24:24">
      <c r="X1193" s="53"/>
    </row>
    <row r="1194" spans="24:24">
      <c r="X1194" s="53"/>
    </row>
    <row r="1195" spans="24:24">
      <c r="X1195" s="53"/>
    </row>
    <row r="1196" spans="24:24">
      <c r="X1196" s="53"/>
    </row>
    <row r="1197" spans="24:24">
      <c r="X1197" s="53"/>
    </row>
    <row r="1198" spans="24:24">
      <c r="X1198" s="53"/>
    </row>
    <row r="1199" spans="24:24">
      <c r="X1199" s="53"/>
    </row>
    <row r="1200" spans="24:24">
      <c r="X1200" s="53"/>
    </row>
    <row r="1201" spans="24:24">
      <c r="X1201" s="53"/>
    </row>
    <row r="1202" spans="24:24">
      <c r="X1202" s="53"/>
    </row>
    <row r="1203" spans="24:24">
      <c r="X1203" s="53"/>
    </row>
    <row r="1204" spans="24:24">
      <c r="X1204" s="53"/>
    </row>
    <row r="1205" spans="24:24">
      <c r="X1205" s="53"/>
    </row>
    <row r="1206" spans="24:24">
      <c r="X1206" s="53"/>
    </row>
    <row r="1207" spans="24:24">
      <c r="X1207" s="53"/>
    </row>
    <row r="1208" spans="24:24">
      <c r="X1208" s="53"/>
    </row>
    <row r="1209" spans="24:24">
      <c r="X1209" s="53"/>
    </row>
    <row r="1210" spans="24:24">
      <c r="X1210" s="53"/>
    </row>
    <row r="1211" spans="24:24">
      <c r="X1211" s="53"/>
    </row>
    <row r="1212" spans="24:24">
      <c r="X1212" s="53"/>
    </row>
    <row r="1213" spans="24:24">
      <c r="X1213" s="53"/>
    </row>
    <row r="1214" spans="24:24">
      <c r="X1214" s="53"/>
    </row>
    <row r="1215" spans="24:24">
      <c r="X1215" s="53"/>
    </row>
    <row r="1216" spans="24:24">
      <c r="X1216" s="53"/>
    </row>
    <row r="1217" spans="24:24">
      <c r="X1217" s="53"/>
    </row>
    <row r="1218" spans="24:24">
      <c r="X1218" s="53"/>
    </row>
    <row r="1219" spans="24:24">
      <c r="X1219" s="53"/>
    </row>
    <row r="1220" spans="24:24">
      <c r="X1220" s="53"/>
    </row>
    <row r="1221" spans="24:24">
      <c r="X1221" s="53"/>
    </row>
    <row r="1222" spans="24:24">
      <c r="X1222" s="53"/>
    </row>
    <row r="1223" spans="24:24">
      <c r="X1223" s="53"/>
    </row>
    <row r="1224" spans="24:24">
      <c r="X1224" s="53"/>
    </row>
    <row r="1225" spans="24:24">
      <c r="X1225" s="53"/>
    </row>
    <row r="1226" spans="24:24">
      <c r="X1226" s="53"/>
    </row>
    <row r="1227" spans="24:24">
      <c r="X1227" s="53"/>
    </row>
    <row r="1228" spans="24:24">
      <c r="X1228" s="53"/>
    </row>
    <row r="1229" spans="24:24">
      <c r="X1229" s="53"/>
    </row>
    <row r="1230" spans="24:24">
      <c r="X1230" s="53"/>
    </row>
    <row r="1231" spans="24:24">
      <c r="X1231" s="53"/>
    </row>
    <row r="1232" spans="24:24">
      <c r="X1232" s="53"/>
    </row>
    <row r="1233" spans="24:24">
      <c r="X1233" s="53"/>
    </row>
    <row r="1234" spans="24:24">
      <c r="X1234" s="53"/>
    </row>
    <row r="1235" spans="24:24">
      <c r="X1235" s="53"/>
    </row>
    <row r="1236" spans="24:24">
      <c r="X1236" s="53"/>
    </row>
    <row r="1237" spans="24:24">
      <c r="X1237" s="53"/>
    </row>
    <row r="1238" spans="24:24">
      <c r="X1238" s="53"/>
    </row>
    <row r="1239" spans="24:24">
      <c r="X1239" s="53"/>
    </row>
    <row r="1240" spans="24:24">
      <c r="X1240" s="53"/>
    </row>
    <row r="1241" spans="24:24">
      <c r="X1241" s="53"/>
    </row>
    <row r="1242" spans="24:24">
      <c r="X1242" s="53"/>
    </row>
    <row r="1243" spans="24:24">
      <c r="X1243" s="53"/>
    </row>
    <row r="1244" spans="24:24">
      <c r="X1244" s="53"/>
    </row>
    <row r="1245" spans="24:24">
      <c r="X1245" s="53"/>
    </row>
    <row r="1246" spans="24:24">
      <c r="X1246" s="53"/>
    </row>
    <row r="1247" spans="24:24">
      <c r="X1247" s="53"/>
    </row>
    <row r="1248" spans="24:24">
      <c r="X1248" s="53"/>
    </row>
    <row r="1249" spans="24:24">
      <c r="X1249" s="53"/>
    </row>
    <row r="1250" spans="24:24">
      <c r="X1250" s="53"/>
    </row>
    <row r="1251" spans="24:24">
      <c r="X1251" s="53"/>
    </row>
    <row r="1252" spans="24:24">
      <c r="X1252" s="53"/>
    </row>
    <row r="1253" spans="24:24">
      <c r="X1253" s="53"/>
    </row>
    <row r="1254" spans="24:24">
      <c r="X1254" s="53"/>
    </row>
    <row r="1255" spans="24:24">
      <c r="X1255" s="53"/>
    </row>
    <row r="1256" spans="24:24">
      <c r="X1256" s="53"/>
    </row>
    <row r="1257" spans="24:24">
      <c r="X1257" s="53"/>
    </row>
    <row r="1258" spans="24:24">
      <c r="X1258" s="53"/>
    </row>
    <row r="1259" spans="24:24">
      <c r="X1259" s="53"/>
    </row>
    <row r="1260" spans="24:24">
      <c r="X1260" s="53"/>
    </row>
    <row r="1261" spans="24:24">
      <c r="X1261" s="53"/>
    </row>
    <row r="1262" spans="24:24">
      <c r="X1262" s="53"/>
    </row>
    <row r="1263" spans="24:24">
      <c r="X1263" s="53"/>
    </row>
    <row r="1264" spans="24:24">
      <c r="X1264" s="53"/>
    </row>
    <row r="1265" spans="24:24">
      <c r="X1265" s="53"/>
    </row>
    <row r="1266" spans="24:24">
      <c r="X1266" s="53"/>
    </row>
    <row r="1267" spans="24:24">
      <c r="X1267" s="53"/>
    </row>
    <row r="1268" spans="24:24">
      <c r="X1268" s="53"/>
    </row>
    <row r="1269" spans="24:24">
      <c r="X1269" s="53"/>
    </row>
    <row r="1270" spans="24:24">
      <c r="X1270" s="53"/>
    </row>
    <row r="1271" spans="24:24">
      <c r="X1271" s="53"/>
    </row>
    <row r="1272" spans="24:24">
      <c r="X1272" s="53"/>
    </row>
    <row r="1273" spans="24:24">
      <c r="X1273" s="53"/>
    </row>
    <row r="1274" spans="24:24">
      <c r="X1274" s="53"/>
    </row>
    <row r="1275" spans="24:24">
      <c r="X1275" s="53"/>
    </row>
    <row r="1276" spans="24:24">
      <c r="X1276" s="53"/>
    </row>
    <row r="1277" spans="24:24">
      <c r="X1277" s="53"/>
    </row>
    <row r="1278" spans="24:24">
      <c r="X1278" s="53"/>
    </row>
    <row r="1279" spans="24:24">
      <c r="X1279" s="53"/>
    </row>
    <row r="1280" spans="24:24">
      <c r="X1280" s="53"/>
    </row>
    <row r="1281" spans="24:24">
      <c r="X1281" s="53"/>
    </row>
    <row r="1282" spans="24:24">
      <c r="X1282" s="53"/>
    </row>
    <row r="1283" spans="24:24">
      <c r="X1283" s="53"/>
    </row>
    <row r="1284" spans="24:24">
      <c r="X1284" s="53"/>
    </row>
    <row r="1285" spans="24:24">
      <c r="X1285" s="53"/>
    </row>
    <row r="1286" spans="24:24">
      <c r="X1286" s="53"/>
    </row>
    <row r="1287" spans="24:24">
      <c r="X1287" s="53"/>
    </row>
    <row r="1288" spans="24:24">
      <c r="X1288" s="53"/>
    </row>
    <row r="1289" spans="24:24">
      <c r="X1289" s="53"/>
    </row>
    <row r="1290" spans="24:24">
      <c r="X1290" s="53"/>
    </row>
    <row r="1291" spans="24:24">
      <c r="X1291" s="53"/>
    </row>
    <row r="1292" spans="24:24">
      <c r="X1292" s="53"/>
    </row>
    <row r="1293" spans="24:24">
      <c r="X1293" s="53"/>
    </row>
    <row r="1294" spans="24:24">
      <c r="X1294" s="53"/>
    </row>
    <row r="1295" spans="24:24">
      <c r="X1295" s="53"/>
    </row>
    <row r="1296" spans="24:24">
      <c r="X1296" s="53"/>
    </row>
    <row r="1297" spans="24:24">
      <c r="X1297" s="53"/>
    </row>
    <row r="1298" spans="24:24">
      <c r="X1298" s="53"/>
    </row>
    <row r="1299" spans="24:24">
      <c r="X1299" s="53"/>
    </row>
    <row r="1300" spans="24:24">
      <c r="X1300" s="53"/>
    </row>
    <row r="1301" spans="24:24">
      <c r="X1301" s="53"/>
    </row>
    <row r="1302" spans="24:24">
      <c r="X1302" s="53"/>
    </row>
    <row r="1303" spans="24:24">
      <c r="X1303" s="53"/>
    </row>
    <row r="1304" spans="24:24">
      <c r="X1304" s="53"/>
    </row>
    <row r="1305" spans="24:24">
      <c r="X1305" s="53"/>
    </row>
    <row r="1306" spans="24:24">
      <c r="X1306" s="53"/>
    </row>
    <row r="1307" spans="24:24">
      <c r="X1307" s="53"/>
    </row>
    <row r="1308" spans="24:24">
      <c r="X1308" s="53"/>
    </row>
    <row r="1309" spans="24:24">
      <c r="X1309" s="53"/>
    </row>
    <row r="1310" spans="24:24">
      <c r="X1310" s="53"/>
    </row>
    <row r="1311" spans="24:24">
      <c r="X1311" s="53"/>
    </row>
    <row r="1312" spans="24:24">
      <c r="X1312" s="53"/>
    </row>
    <row r="1313" spans="24:24">
      <c r="X1313" s="53"/>
    </row>
    <row r="1314" spans="24:24">
      <c r="X1314" s="53"/>
    </row>
    <row r="1315" spans="24:24">
      <c r="X1315" s="53"/>
    </row>
    <row r="1316" spans="24:24">
      <c r="X1316" s="53"/>
    </row>
    <row r="1317" spans="24:24">
      <c r="X1317" s="53"/>
    </row>
    <row r="1318" spans="24:24">
      <c r="X1318" s="53"/>
    </row>
    <row r="1319" spans="24:24">
      <c r="X1319" s="53"/>
    </row>
    <row r="1320" spans="24:24">
      <c r="X1320" s="53"/>
    </row>
    <row r="1321" spans="24:24">
      <c r="X1321" s="53"/>
    </row>
    <row r="1322" spans="24:24">
      <c r="X1322" s="53"/>
    </row>
    <row r="1323" spans="24:24">
      <c r="X1323" s="53"/>
    </row>
    <row r="1324" spans="24:24">
      <c r="X1324" s="53"/>
    </row>
    <row r="1325" spans="24:24">
      <c r="X1325" s="53"/>
    </row>
    <row r="1326" spans="24:24">
      <c r="X1326" s="53"/>
    </row>
    <row r="1327" spans="24:24">
      <c r="X1327" s="53"/>
    </row>
    <row r="1328" spans="24:24">
      <c r="X1328" s="53"/>
    </row>
    <row r="1329" spans="24:24">
      <c r="X1329" s="53"/>
    </row>
    <row r="1330" spans="24:24">
      <c r="X1330" s="53"/>
    </row>
    <row r="1331" spans="24:24">
      <c r="X1331" s="53"/>
    </row>
    <row r="1332" spans="24:24">
      <c r="X1332" s="53"/>
    </row>
    <row r="1333" spans="24:24">
      <c r="X1333" s="53"/>
    </row>
    <row r="1334" spans="24:24">
      <c r="X1334" s="53"/>
    </row>
    <row r="1335" spans="24:24">
      <c r="X1335" s="53"/>
    </row>
    <row r="1336" spans="24:24">
      <c r="X1336" s="53"/>
    </row>
    <row r="1337" spans="24:24">
      <c r="X1337" s="53"/>
    </row>
    <row r="1338" spans="24:24">
      <c r="X1338" s="53"/>
    </row>
    <row r="1339" spans="24:24">
      <c r="X1339" s="53"/>
    </row>
    <row r="1340" spans="24:24">
      <c r="X1340" s="53"/>
    </row>
    <row r="1341" spans="24:24">
      <c r="X1341" s="53"/>
    </row>
    <row r="1342" spans="24:24">
      <c r="X1342" s="53"/>
    </row>
    <row r="1343" spans="24:24">
      <c r="X1343" s="53"/>
    </row>
    <row r="1344" spans="24:24">
      <c r="X1344" s="53"/>
    </row>
    <row r="1345" spans="24:24">
      <c r="X1345" s="53"/>
    </row>
    <row r="1346" spans="24:24">
      <c r="X1346" s="53"/>
    </row>
    <row r="1347" spans="24:24">
      <c r="X1347" s="53"/>
    </row>
    <row r="1348" spans="24:24">
      <c r="X1348" s="53"/>
    </row>
    <row r="1349" spans="24:24">
      <c r="X1349" s="53"/>
    </row>
    <row r="1350" spans="24:24">
      <c r="X1350" s="53"/>
    </row>
    <row r="1351" spans="24:24">
      <c r="X1351" s="53"/>
    </row>
    <row r="1352" spans="24:24">
      <c r="X1352" s="53"/>
    </row>
    <row r="1353" spans="24:24">
      <c r="X1353" s="53"/>
    </row>
    <row r="1354" spans="24:24">
      <c r="X1354" s="53"/>
    </row>
    <row r="1355" spans="24:24">
      <c r="X1355" s="53"/>
    </row>
    <row r="1356" spans="24:24">
      <c r="X1356" s="53"/>
    </row>
    <row r="1357" spans="24:24">
      <c r="X1357" s="53"/>
    </row>
    <row r="1358" spans="24:24">
      <c r="X1358" s="53"/>
    </row>
    <row r="1359" spans="24:24">
      <c r="X1359" s="53"/>
    </row>
    <row r="1360" spans="24:24">
      <c r="X1360" s="53"/>
    </row>
    <row r="1361" spans="24:24">
      <c r="X1361" s="53"/>
    </row>
    <row r="1362" spans="24:24">
      <c r="X1362" s="53"/>
    </row>
    <row r="1363" spans="24:24">
      <c r="X1363" s="53"/>
    </row>
    <row r="1364" spans="24:24">
      <c r="X1364" s="53"/>
    </row>
    <row r="1365" spans="24:24">
      <c r="X1365" s="53"/>
    </row>
    <row r="1366" spans="24:24">
      <c r="X1366" s="53"/>
    </row>
    <row r="1367" spans="24:24">
      <c r="X1367" s="53"/>
    </row>
    <row r="1368" spans="24:24">
      <c r="X1368" s="53"/>
    </row>
    <row r="1369" spans="24:24">
      <c r="X1369" s="53"/>
    </row>
    <row r="1370" spans="24:24">
      <c r="X1370" s="53"/>
    </row>
    <row r="1371" spans="24:24">
      <c r="X1371" s="53"/>
    </row>
    <row r="1372" spans="24:24">
      <c r="X1372" s="53"/>
    </row>
    <row r="1373" spans="24:24">
      <c r="X1373" s="53"/>
    </row>
    <row r="1374" spans="24:24">
      <c r="X1374" s="53"/>
    </row>
    <row r="1375" spans="24:24">
      <c r="X1375" s="53"/>
    </row>
    <row r="1376" spans="24:24">
      <c r="X1376" s="53"/>
    </row>
    <row r="1377" spans="24:24">
      <c r="X1377" s="53"/>
    </row>
    <row r="1378" spans="24:24">
      <c r="X1378" s="53"/>
    </row>
    <row r="1379" spans="24:24">
      <c r="X1379" s="53"/>
    </row>
    <row r="1380" spans="24:24">
      <c r="X1380" s="53"/>
    </row>
    <row r="1381" spans="24:24">
      <c r="X1381" s="53"/>
    </row>
    <row r="1382" spans="24:24">
      <c r="X1382" s="53"/>
    </row>
    <row r="1383" spans="24:24">
      <c r="X1383" s="53"/>
    </row>
    <row r="1384" spans="24:24">
      <c r="X1384" s="53"/>
    </row>
    <row r="1385" spans="24:24">
      <c r="X1385" s="53"/>
    </row>
    <row r="1386" spans="24:24">
      <c r="X1386" s="53"/>
    </row>
    <row r="1387" spans="24:24">
      <c r="X1387" s="53"/>
    </row>
    <row r="1388" spans="24:24">
      <c r="X1388" s="53"/>
    </row>
    <row r="1389" spans="24:24">
      <c r="X1389" s="53"/>
    </row>
    <row r="1390" spans="24:24">
      <c r="X1390" s="53"/>
    </row>
    <row r="1391" spans="24:24">
      <c r="X1391" s="53"/>
    </row>
    <row r="1392" spans="24:24">
      <c r="X1392" s="53"/>
    </row>
    <row r="1393" spans="24:24">
      <c r="X1393" s="53"/>
    </row>
    <row r="1394" spans="24:24">
      <c r="X1394" s="53"/>
    </row>
    <row r="1395" spans="24:24">
      <c r="X1395" s="53"/>
    </row>
    <row r="1396" spans="24:24">
      <c r="X1396" s="53"/>
    </row>
    <row r="1397" spans="24:24">
      <c r="X1397" s="53"/>
    </row>
    <row r="1398" spans="24:24">
      <c r="X1398" s="53"/>
    </row>
    <row r="1399" spans="24:24">
      <c r="X1399" s="53"/>
    </row>
    <row r="1400" spans="24:24">
      <c r="X1400" s="53"/>
    </row>
    <row r="1401" spans="24:24">
      <c r="X1401" s="53"/>
    </row>
    <row r="1402" spans="24:24">
      <c r="X1402" s="53"/>
    </row>
    <row r="1403" spans="24:24">
      <c r="X1403" s="53"/>
    </row>
    <row r="1404" spans="24:24">
      <c r="X1404" s="53"/>
    </row>
    <row r="1405" spans="24:24">
      <c r="X1405" s="53"/>
    </row>
    <row r="1406" spans="24:24">
      <c r="X1406" s="53"/>
    </row>
    <row r="1407" spans="24:24">
      <c r="X1407" s="53"/>
    </row>
    <row r="1408" spans="24:24">
      <c r="X1408" s="53"/>
    </row>
    <row r="1409" spans="24:24">
      <c r="X1409" s="53"/>
    </row>
    <row r="1410" spans="24:24">
      <c r="X1410" s="53"/>
    </row>
    <row r="1411" spans="24:24">
      <c r="X1411" s="53"/>
    </row>
    <row r="1412" spans="24:24">
      <c r="X1412" s="53"/>
    </row>
    <row r="1413" spans="24:24">
      <c r="X1413" s="53"/>
    </row>
    <row r="1414" spans="24:24">
      <c r="X1414" s="53"/>
    </row>
    <row r="1415" spans="24:24">
      <c r="X1415" s="53"/>
    </row>
    <row r="1416" spans="24:24">
      <c r="X1416" s="53"/>
    </row>
    <row r="1417" spans="24:24">
      <c r="X1417" s="53"/>
    </row>
    <row r="1418" spans="24:24">
      <c r="X1418" s="53"/>
    </row>
    <row r="1419" spans="24:24">
      <c r="X1419" s="53"/>
    </row>
    <row r="1420" spans="24:24">
      <c r="X1420" s="53"/>
    </row>
    <row r="1421" spans="24:24">
      <c r="X1421" s="53"/>
    </row>
    <row r="1422" spans="24:24">
      <c r="X1422" s="53"/>
    </row>
    <row r="1423" spans="24:24">
      <c r="X1423" s="53"/>
    </row>
    <row r="1424" spans="24:24">
      <c r="X1424" s="53"/>
    </row>
    <row r="1425" spans="24:24">
      <c r="X1425" s="53"/>
    </row>
    <row r="1426" spans="24:24">
      <c r="X1426" s="53"/>
    </row>
    <row r="1427" spans="24:24">
      <c r="X1427" s="53"/>
    </row>
    <row r="1428" spans="24:24">
      <c r="X1428" s="53"/>
    </row>
    <row r="1429" spans="24:24">
      <c r="X1429" s="53"/>
    </row>
    <row r="1430" spans="24:24">
      <c r="X1430" s="53"/>
    </row>
    <row r="1431" spans="24:24">
      <c r="X1431" s="53"/>
    </row>
    <row r="1432" spans="24:24">
      <c r="X1432" s="53"/>
    </row>
    <row r="1433" spans="24:24">
      <c r="X1433" s="53"/>
    </row>
    <row r="1434" spans="24:24">
      <c r="X1434" s="53"/>
    </row>
    <row r="1435" spans="24:24">
      <c r="X1435" s="53"/>
    </row>
    <row r="1436" spans="24:24">
      <c r="X1436" s="53"/>
    </row>
    <row r="1437" spans="24:24">
      <c r="X1437" s="53"/>
    </row>
    <row r="1438" spans="24:24">
      <c r="X1438" s="53"/>
    </row>
    <row r="1439" spans="24:24">
      <c r="X1439" s="53"/>
    </row>
    <row r="1440" spans="24:24">
      <c r="X1440" s="53"/>
    </row>
    <row r="1441" spans="24:24">
      <c r="X1441" s="53"/>
    </row>
    <row r="1442" spans="24:24">
      <c r="X1442" s="53"/>
    </row>
    <row r="1443" spans="24:24">
      <c r="X1443" s="53"/>
    </row>
    <row r="1444" spans="24:24">
      <c r="X1444" s="53"/>
    </row>
    <row r="1445" spans="24:24">
      <c r="X1445" s="53"/>
    </row>
    <row r="1446" spans="24:24">
      <c r="X1446" s="53"/>
    </row>
    <row r="1447" spans="24:24">
      <c r="X1447" s="53"/>
    </row>
    <row r="1448" spans="24:24">
      <c r="X1448" s="53"/>
    </row>
    <row r="1449" spans="24:24">
      <c r="X1449" s="53"/>
    </row>
    <row r="1450" spans="24:24">
      <c r="X1450" s="53"/>
    </row>
    <row r="1451" spans="24:24">
      <c r="X1451" s="53"/>
    </row>
    <row r="1452" spans="24:24">
      <c r="X1452" s="53"/>
    </row>
    <row r="1453" spans="24:24">
      <c r="X1453" s="53"/>
    </row>
    <row r="1454" spans="24:24">
      <c r="X1454" s="53"/>
    </row>
    <row r="1455" spans="24:24">
      <c r="X1455" s="53"/>
    </row>
    <row r="1456" spans="24:24">
      <c r="X1456" s="53"/>
    </row>
    <row r="1457" spans="24:24">
      <c r="X1457" s="53"/>
    </row>
    <row r="1458" spans="24:24">
      <c r="X1458" s="53"/>
    </row>
    <row r="1459" spans="24:24">
      <c r="X1459" s="53"/>
    </row>
    <row r="1460" spans="24:24">
      <c r="X1460" s="53"/>
    </row>
    <row r="1461" spans="24:24">
      <c r="X1461" s="53"/>
    </row>
    <row r="1462" spans="24:24">
      <c r="X1462" s="53"/>
    </row>
    <row r="1463" spans="24:24">
      <c r="X1463" s="53"/>
    </row>
    <row r="1464" spans="24:24">
      <c r="X1464" s="53"/>
    </row>
    <row r="1465" spans="24:24">
      <c r="X1465" s="53"/>
    </row>
    <row r="1466" spans="24:24">
      <c r="X1466" s="53"/>
    </row>
    <row r="1467" spans="24:24">
      <c r="X1467" s="53"/>
    </row>
    <row r="1468" spans="24:24">
      <c r="X1468" s="53"/>
    </row>
    <row r="1469" spans="24:24">
      <c r="X1469" s="53"/>
    </row>
    <row r="1470" spans="24:24">
      <c r="X1470" s="53"/>
    </row>
    <row r="1471" spans="24:24">
      <c r="X1471" s="53"/>
    </row>
    <row r="1472" spans="24:24">
      <c r="X1472" s="53"/>
    </row>
    <row r="1473" spans="24:24">
      <c r="X1473" s="53"/>
    </row>
    <row r="1474" spans="24:24">
      <c r="X1474" s="53"/>
    </row>
    <row r="1475" spans="24:24">
      <c r="X1475" s="53"/>
    </row>
    <row r="1476" spans="24:24">
      <c r="X1476" s="53"/>
    </row>
    <row r="1477" spans="24:24">
      <c r="X1477" s="53"/>
    </row>
    <row r="1478" spans="24:24">
      <c r="X1478" s="53"/>
    </row>
    <row r="1479" spans="24:24">
      <c r="X1479" s="53"/>
    </row>
    <row r="1480" spans="24:24">
      <c r="X1480" s="53"/>
    </row>
    <row r="1481" spans="24:24">
      <c r="X1481" s="53"/>
    </row>
    <row r="1482" spans="24:24">
      <c r="X1482" s="53"/>
    </row>
    <row r="1483" spans="24:24">
      <c r="X1483" s="53"/>
    </row>
    <row r="1484" spans="24:24">
      <c r="X1484" s="53"/>
    </row>
    <row r="1485" spans="24:24">
      <c r="X1485" s="53"/>
    </row>
    <row r="1486" spans="24:24">
      <c r="X1486" s="53"/>
    </row>
    <row r="1487" spans="24:24">
      <c r="X1487" s="53"/>
    </row>
    <row r="1488" spans="24:24">
      <c r="X1488" s="53"/>
    </row>
    <row r="1489" spans="24:24">
      <c r="X1489" s="53"/>
    </row>
    <row r="1490" spans="24:24">
      <c r="X1490" s="53"/>
    </row>
    <row r="1491" spans="24:24">
      <c r="X1491" s="53"/>
    </row>
    <row r="1492" spans="24:24">
      <c r="X1492" s="53"/>
    </row>
    <row r="1493" spans="24:24">
      <c r="X1493" s="53"/>
    </row>
    <row r="1494" spans="24:24">
      <c r="X1494" s="53"/>
    </row>
    <row r="1495" spans="24:24">
      <c r="X1495" s="53"/>
    </row>
    <row r="1496" spans="24:24">
      <c r="X1496" s="53"/>
    </row>
    <row r="1497" spans="24:24">
      <c r="X1497" s="53"/>
    </row>
    <row r="1498" spans="24:24">
      <c r="X1498" s="53"/>
    </row>
    <row r="1499" spans="24:24">
      <c r="X1499" s="53"/>
    </row>
    <row r="1500" spans="24:24">
      <c r="X1500" s="53"/>
    </row>
    <row r="1501" spans="24:24">
      <c r="X1501" s="53"/>
    </row>
    <row r="1502" spans="24:24">
      <c r="X1502" s="53"/>
    </row>
    <row r="1503" spans="24:24">
      <c r="X1503" s="53"/>
    </row>
    <row r="1504" spans="24:24">
      <c r="X1504" s="53"/>
    </row>
    <row r="1505" spans="24:24">
      <c r="X1505" s="53"/>
    </row>
    <row r="1506" spans="24:24">
      <c r="X1506" s="53"/>
    </row>
    <row r="1507" spans="24:24">
      <c r="X1507" s="53"/>
    </row>
    <row r="1508" spans="24:24">
      <c r="X1508" s="53"/>
    </row>
    <row r="1509" spans="24:24">
      <c r="X1509" s="53"/>
    </row>
    <row r="1510" spans="24:24">
      <c r="X1510" s="53"/>
    </row>
    <row r="1511" spans="24:24">
      <c r="X1511" s="53"/>
    </row>
    <row r="1512" spans="24:24">
      <c r="X1512" s="53"/>
    </row>
    <row r="1513" spans="24:24">
      <c r="X1513" s="53"/>
    </row>
    <row r="1514" spans="24:24">
      <c r="X1514" s="53"/>
    </row>
    <row r="1515" spans="24:24">
      <c r="X1515" s="53"/>
    </row>
    <row r="1516" spans="24:24">
      <c r="X1516" s="53"/>
    </row>
    <row r="1517" spans="24:24">
      <c r="X1517" s="53"/>
    </row>
    <row r="1518" spans="24:24">
      <c r="X1518" s="53"/>
    </row>
    <row r="1519" spans="24:24">
      <c r="X1519" s="53"/>
    </row>
    <row r="1520" spans="24:24">
      <c r="X1520" s="53"/>
    </row>
    <row r="1521" spans="24:24">
      <c r="X1521" s="53"/>
    </row>
    <row r="1522" spans="24:24">
      <c r="X1522" s="53"/>
    </row>
    <row r="1523" spans="24:24">
      <c r="X1523" s="53"/>
    </row>
    <row r="1524" spans="24:24">
      <c r="X1524" s="53"/>
    </row>
    <row r="1525" spans="24:24">
      <c r="X1525" s="53"/>
    </row>
    <row r="1526" spans="24:24">
      <c r="X1526" s="53"/>
    </row>
    <row r="1527" spans="24:24">
      <c r="X1527" s="53"/>
    </row>
    <row r="1528" spans="24:24">
      <c r="X1528" s="53"/>
    </row>
    <row r="1529" spans="24:24">
      <c r="X1529" s="53"/>
    </row>
    <row r="1530" spans="24:24">
      <c r="X1530" s="53"/>
    </row>
    <row r="1531" spans="24:24">
      <c r="X1531" s="53"/>
    </row>
    <row r="1532" spans="24:24">
      <c r="X1532" s="53"/>
    </row>
    <row r="1533" spans="24:24">
      <c r="X1533" s="53"/>
    </row>
    <row r="1534" spans="24:24">
      <c r="X1534" s="53"/>
    </row>
    <row r="1535" spans="24:24">
      <c r="X1535" s="53"/>
    </row>
    <row r="1536" spans="24:24">
      <c r="X1536" s="53"/>
    </row>
    <row r="1537" spans="24:24">
      <c r="X1537" s="53"/>
    </row>
    <row r="1538" spans="24:24">
      <c r="X1538" s="53"/>
    </row>
    <row r="1539" spans="24:24">
      <c r="X1539" s="53"/>
    </row>
    <row r="1540" spans="24:24">
      <c r="X1540" s="53"/>
    </row>
    <row r="1541" spans="24:24">
      <c r="X1541" s="53"/>
    </row>
    <row r="1542" spans="24:24">
      <c r="X1542" s="53"/>
    </row>
    <row r="1543" spans="24:24">
      <c r="X1543" s="53"/>
    </row>
    <row r="1544" spans="24:24">
      <c r="X1544" s="53"/>
    </row>
    <row r="1545" spans="24:24">
      <c r="X1545" s="53"/>
    </row>
    <row r="1546" spans="24:24">
      <c r="X1546" s="53"/>
    </row>
    <row r="1547" spans="24:24">
      <c r="X1547" s="53"/>
    </row>
    <row r="1548" spans="24:24">
      <c r="X1548" s="53"/>
    </row>
    <row r="1549" spans="24:24">
      <c r="X1549" s="53"/>
    </row>
    <row r="1550" spans="24:24">
      <c r="X1550" s="53"/>
    </row>
    <row r="1551" spans="24:24">
      <c r="X1551" s="53"/>
    </row>
    <row r="1552" spans="24:24">
      <c r="X1552" s="53"/>
    </row>
    <row r="1553" spans="24:24">
      <c r="X1553" s="53"/>
    </row>
    <row r="1554" spans="24:24">
      <c r="X1554" s="53"/>
    </row>
    <row r="1555" spans="24:24">
      <c r="X1555" s="53"/>
    </row>
    <row r="1556" spans="24:24">
      <c r="X1556" s="53"/>
    </row>
    <row r="1557" spans="24:24">
      <c r="X1557" s="53"/>
    </row>
    <row r="1558" spans="24:24">
      <c r="X1558" s="53"/>
    </row>
    <row r="1559" spans="24:24">
      <c r="X1559" s="53"/>
    </row>
    <row r="1560" spans="24:24">
      <c r="X1560" s="53"/>
    </row>
    <row r="1561" spans="24:24">
      <c r="X1561" s="53"/>
    </row>
    <row r="1562" spans="24:24">
      <c r="X1562" s="53"/>
    </row>
    <row r="1563" spans="24:24">
      <c r="X1563" s="53"/>
    </row>
    <row r="1564" spans="24:24">
      <c r="X1564" s="53"/>
    </row>
    <row r="1565" spans="24:24">
      <c r="X1565" s="53"/>
    </row>
    <row r="1566" spans="24:24">
      <c r="X1566" s="53"/>
    </row>
    <row r="1567" spans="24:24">
      <c r="X1567" s="53"/>
    </row>
    <row r="1568" spans="24:24">
      <c r="X1568" s="53"/>
    </row>
    <row r="1569" spans="24:24">
      <c r="X1569" s="53"/>
    </row>
    <row r="1570" spans="24:24">
      <c r="X1570" s="53"/>
    </row>
    <row r="1571" spans="24:24">
      <c r="X1571" s="53"/>
    </row>
    <row r="1572" spans="24:24">
      <c r="X1572" s="53"/>
    </row>
    <row r="1573" spans="24:24">
      <c r="X1573" s="53"/>
    </row>
    <row r="1574" spans="24:24">
      <c r="X1574" s="53"/>
    </row>
    <row r="1575" spans="24:24">
      <c r="X1575" s="53"/>
    </row>
    <row r="1576" spans="24:24">
      <c r="X1576" s="53"/>
    </row>
    <row r="1577" spans="24:24">
      <c r="X1577" s="53"/>
    </row>
    <row r="1578" spans="24:24">
      <c r="X1578" s="53"/>
    </row>
    <row r="1579" spans="24:24">
      <c r="X1579" s="53"/>
    </row>
    <row r="1580" spans="24:24">
      <c r="X1580" s="53"/>
    </row>
    <row r="1581" spans="24:24">
      <c r="X1581" s="53"/>
    </row>
    <row r="1582" spans="24:24">
      <c r="X1582" s="53"/>
    </row>
    <row r="1583" spans="24:24">
      <c r="X1583" s="53"/>
    </row>
    <row r="1584" spans="24:24">
      <c r="X1584" s="53"/>
    </row>
    <row r="1585" spans="24:24">
      <c r="X1585" s="53"/>
    </row>
    <row r="1586" spans="24:24">
      <c r="X1586" s="53"/>
    </row>
    <row r="1587" spans="24:24">
      <c r="X1587" s="53"/>
    </row>
    <row r="1588" spans="24:24">
      <c r="X1588" s="53"/>
    </row>
    <row r="1589" spans="24:24">
      <c r="X1589" s="53"/>
    </row>
    <row r="1590" spans="24:24">
      <c r="X1590" s="53"/>
    </row>
    <row r="1591" spans="24:24">
      <c r="X1591" s="53"/>
    </row>
    <row r="1592" spans="24:24">
      <c r="X1592" s="53"/>
    </row>
    <row r="1593" spans="24:24">
      <c r="X1593" s="53"/>
    </row>
    <row r="1594" spans="24:24">
      <c r="X1594" s="53"/>
    </row>
    <row r="1595" spans="24:24">
      <c r="X1595" s="53"/>
    </row>
    <row r="1596" spans="24:24">
      <c r="X1596" s="53"/>
    </row>
    <row r="1597" spans="24:24">
      <c r="X1597" s="53"/>
    </row>
    <row r="1598" spans="24:24">
      <c r="X1598" s="53"/>
    </row>
    <row r="1599" spans="24:24">
      <c r="X1599" s="53"/>
    </row>
    <row r="1600" spans="24:24">
      <c r="X1600" s="53"/>
    </row>
    <row r="1601" spans="24:24">
      <c r="X1601" s="53"/>
    </row>
    <row r="1602" spans="24:24">
      <c r="X1602" s="53"/>
    </row>
    <row r="1603" spans="24:24">
      <c r="X1603" s="53"/>
    </row>
    <row r="1604" spans="24:24">
      <c r="X1604" s="53"/>
    </row>
    <row r="1605" spans="24:24">
      <c r="X1605" s="53"/>
    </row>
    <row r="1606" spans="24:24">
      <c r="X1606" s="53"/>
    </row>
    <row r="1607" spans="24:24">
      <c r="X1607" s="53"/>
    </row>
    <row r="1608" spans="24:24">
      <c r="X1608" s="53"/>
    </row>
    <row r="1609" spans="24:24">
      <c r="X1609" s="53"/>
    </row>
    <row r="1610" spans="24:24">
      <c r="X1610" s="53"/>
    </row>
    <row r="1611" spans="24:24">
      <c r="X1611" s="53"/>
    </row>
    <row r="1612" spans="24:24">
      <c r="X1612" s="53"/>
    </row>
    <row r="1613" spans="24:24">
      <c r="X1613" s="53"/>
    </row>
    <row r="1614" spans="24:24">
      <c r="X1614" s="53"/>
    </row>
    <row r="1615" spans="24:24">
      <c r="X1615" s="53"/>
    </row>
    <row r="1616" spans="24:24">
      <c r="X1616" s="53"/>
    </row>
    <row r="1617" spans="24:24">
      <c r="X1617" s="53"/>
    </row>
    <row r="1618" spans="24:24">
      <c r="X1618" s="53"/>
    </row>
    <row r="1619" spans="24:24">
      <c r="X1619" s="53"/>
    </row>
    <row r="1620" spans="24:24">
      <c r="X1620" s="53"/>
    </row>
    <row r="1621" spans="24:24">
      <c r="X1621" s="53"/>
    </row>
    <row r="1622" spans="24:24">
      <c r="X1622" s="53"/>
    </row>
    <row r="1623" spans="24:24">
      <c r="X1623" s="53"/>
    </row>
    <row r="1624" spans="24:24">
      <c r="X1624" s="53"/>
    </row>
    <row r="1625" spans="24:24">
      <c r="X1625" s="53"/>
    </row>
    <row r="1626" spans="24:24">
      <c r="X1626" s="53"/>
    </row>
    <row r="1627" spans="24:24">
      <c r="X1627" s="53"/>
    </row>
    <row r="1628" spans="24:24">
      <c r="X1628" s="53"/>
    </row>
    <row r="1629" spans="24:24">
      <c r="X1629" s="53"/>
    </row>
    <row r="1630" spans="24:24">
      <c r="X1630" s="53"/>
    </row>
    <row r="1631" spans="24:24">
      <c r="X1631" s="53"/>
    </row>
    <row r="1632" spans="24:24">
      <c r="X1632" s="53"/>
    </row>
    <row r="1633" spans="24:24">
      <c r="X1633" s="53"/>
    </row>
    <row r="1634" spans="24:24">
      <c r="X1634" s="53"/>
    </row>
    <row r="1635" spans="24:24">
      <c r="X1635" s="53"/>
    </row>
    <row r="1636" spans="24:24">
      <c r="X1636" s="53"/>
    </row>
    <row r="1637" spans="24:24">
      <c r="X1637" s="53"/>
    </row>
    <row r="1638" spans="24:24">
      <c r="X1638" s="53"/>
    </row>
    <row r="1639" spans="24:24">
      <c r="X1639" s="53"/>
    </row>
    <row r="1640" spans="24:24">
      <c r="X1640" s="53"/>
    </row>
    <row r="1641" spans="24:24">
      <c r="X1641" s="53"/>
    </row>
    <row r="1642" spans="24:24">
      <c r="X1642" s="53"/>
    </row>
    <row r="1643" spans="24:24">
      <c r="X1643" s="53"/>
    </row>
    <row r="1644" spans="24:24">
      <c r="X1644" s="53"/>
    </row>
    <row r="1645" spans="24:24">
      <c r="X1645" s="53"/>
    </row>
    <row r="1646" spans="24:24">
      <c r="X1646" s="53"/>
    </row>
    <row r="1647" spans="24:24">
      <c r="X1647" s="53"/>
    </row>
    <row r="1648" spans="24:24">
      <c r="X1648" s="53"/>
    </row>
    <row r="1649" spans="24:24">
      <c r="X1649" s="53"/>
    </row>
    <row r="1650" spans="24:24">
      <c r="X1650" s="53"/>
    </row>
    <row r="1651" spans="24:24">
      <c r="X1651" s="53"/>
    </row>
    <row r="1652" spans="24:24">
      <c r="X1652" s="53"/>
    </row>
    <row r="1653" spans="24:24">
      <c r="X1653" s="53"/>
    </row>
    <row r="1654" spans="24:24">
      <c r="X1654" s="53"/>
    </row>
    <row r="1655" spans="24:24">
      <c r="X1655" s="53"/>
    </row>
    <row r="1656" spans="24:24">
      <c r="X1656" s="53"/>
    </row>
    <row r="1657" spans="24:24">
      <c r="X1657" s="53"/>
    </row>
    <row r="1658" spans="24:24">
      <c r="X1658" s="53"/>
    </row>
    <row r="1659" spans="24:24">
      <c r="X1659" s="53"/>
    </row>
    <row r="1660" spans="24:24">
      <c r="X1660" s="53"/>
    </row>
    <row r="1661" spans="24:24">
      <c r="X1661" s="53"/>
    </row>
    <row r="1662" spans="24:24">
      <c r="X1662" s="53"/>
    </row>
    <row r="1663" spans="24:24">
      <c r="X1663" s="53"/>
    </row>
    <row r="1664" spans="24:24">
      <c r="X1664" s="53"/>
    </row>
    <row r="1665" spans="24:24">
      <c r="X1665" s="53"/>
    </row>
    <row r="1666" spans="24:24">
      <c r="X1666" s="53"/>
    </row>
    <row r="1667" spans="24:24">
      <c r="X1667" s="53"/>
    </row>
    <row r="1668" spans="24:24">
      <c r="X1668" s="53"/>
    </row>
    <row r="1669" spans="24:24">
      <c r="X1669" s="53"/>
    </row>
    <row r="1670" spans="24:24">
      <c r="X1670" s="53"/>
    </row>
    <row r="1671" spans="24:24">
      <c r="X1671" s="53"/>
    </row>
    <row r="1672" spans="24:24">
      <c r="X1672" s="53"/>
    </row>
    <row r="1673" spans="24:24">
      <c r="X1673" s="53"/>
    </row>
    <row r="1674" spans="24:24">
      <c r="X1674" s="53"/>
    </row>
    <row r="1675" spans="24:24">
      <c r="X1675" s="53"/>
    </row>
    <row r="1676" spans="24:24">
      <c r="X1676" s="53"/>
    </row>
    <row r="1677" spans="24:24">
      <c r="X1677" s="53"/>
    </row>
    <row r="1678" spans="24:24">
      <c r="X1678" s="53"/>
    </row>
    <row r="1679" spans="24:24">
      <c r="X1679" s="53"/>
    </row>
    <row r="1680" spans="24:24">
      <c r="X1680" s="53"/>
    </row>
    <row r="1681" spans="24:24">
      <c r="X1681" s="53"/>
    </row>
    <row r="1682" spans="24:24">
      <c r="X1682" s="53"/>
    </row>
    <row r="1683" spans="24:24">
      <c r="X1683" s="53"/>
    </row>
    <row r="1684" spans="24:24">
      <c r="X1684" s="53"/>
    </row>
    <row r="1685" spans="24:24">
      <c r="X1685" s="53"/>
    </row>
    <row r="1686" spans="24:24">
      <c r="X1686" s="53"/>
    </row>
    <row r="1687" spans="24:24">
      <c r="X1687" s="53"/>
    </row>
    <row r="1688" spans="24:24">
      <c r="X1688" s="53"/>
    </row>
    <row r="1689" spans="24:24">
      <c r="X1689" s="53"/>
    </row>
    <row r="1690" spans="24:24">
      <c r="X1690" s="53"/>
    </row>
    <row r="1691" spans="24:24">
      <c r="X1691" s="53"/>
    </row>
    <row r="1692" spans="24:24">
      <c r="X1692" s="53"/>
    </row>
    <row r="1693" spans="24:24">
      <c r="X1693" s="53"/>
    </row>
    <row r="1694" spans="24:24">
      <c r="X1694" s="53"/>
    </row>
    <row r="1695" spans="24:24">
      <c r="X1695" s="53"/>
    </row>
    <row r="1696" spans="24:24">
      <c r="X1696" s="53"/>
    </row>
    <row r="1697" spans="24:24">
      <c r="X1697" s="53"/>
    </row>
    <row r="1698" spans="24:24">
      <c r="X1698" s="53"/>
    </row>
    <row r="1699" spans="24:24">
      <c r="X1699" s="53"/>
    </row>
    <row r="1700" spans="24:24">
      <c r="X1700" s="53"/>
    </row>
    <row r="1701" spans="24:24">
      <c r="X1701" s="53"/>
    </row>
    <row r="1702" spans="24:24">
      <c r="X1702" s="53"/>
    </row>
    <row r="1703" spans="24:24">
      <c r="X1703" s="53"/>
    </row>
    <row r="1704" spans="24:24">
      <c r="X1704" s="53"/>
    </row>
    <row r="1705" spans="24:24">
      <c r="X1705" s="53"/>
    </row>
    <row r="1706" spans="24:24">
      <c r="X1706" s="53"/>
    </row>
    <row r="1707" spans="24:24">
      <c r="X1707" s="53"/>
    </row>
    <row r="1708" spans="24:24">
      <c r="X1708" s="53"/>
    </row>
    <row r="1709" spans="24:24">
      <c r="X1709" s="53"/>
    </row>
    <row r="1710" spans="24:24">
      <c r="X1710" s="53"/>
    </row>
    <row r="1711" spans="24:24">
      <c r="X1711" s="53"/>
    </row>
    <row r="1712" spans="24:24">
      <c r="X1712" s="53"/>
    </row>
    <row r="1713" spans="24:24">
      <c r="X1713" s="53"/>
    </row>
    <row r="1714" spans="24:24">
      <c r="X1714" s="53"/>
    </row>
    <row r="1715" spans="24:24">
      <c r="X1715" s="53"/>
    </row>
    <row r="1716" spans="24:24">
      <c r="X1716" s="53"/>
    </row>
    <row r="1717" spans="24:24">
      <c r="X1717" s="53"/>
    </row>
    <row r="1718" spans="24:24">
      <c r="X1718" s="53"/>
    </row>
    <row r="1719" spans="24:24">
      <c r="X1719" s="53"/>
    </row>
    <row r="1720" spans="24:24">
      <c r="X1720" s="53"/>
    </row>
    <row r="1721" spans="24:24">
      <c r="X1721" s="53"/>
    </row>
    <row r="1722" spans="24:24">
      <c r="X1722" s="53"/>
    </row>
    <row r="1723" spans="24:24">
      <c r="X1723" s="53"/>
    </row>
    <row r="1724" spans="24:24">
      <c r="X1724" s="53"/>
    </row>
    <row r="1725" spans="24:24">
      <c r="X1725" s="53"/>
    </row>
    <row r="1726" spans="24:24">
      <c r="X1726" s="53"/>
    </row>
    <row r="1727" spans="24:24">
      <c r="X1727" s="53"/>
    </row>
    <row r="1728" spans="24:24">
      <c r="X1728" s="53"/>
    </row>
    <row r="1729" spans="24:24">
      <c r="X1729" s="53"/>
    </row>
    <row r="1730" spans="24:24">
      <c r="X1730" s="53"/>
    </row>
    <row r="1731" spans="24:24">
      <c r="X1731" s="53"/>
    </row>
    <row r="1732" spans="24:24">
      <c r="X1732" s="53"/>
    </row>
    <row r="1733" spans="24:24">
      <c r="X1733" s="53"/>
    </row>
    <row r="1734" spans="24:24">
      <c r="X1734" s="53"/>
    </row>
    <row r="1735" spans="24:24">
      <c r="X1735" s="53"/>
    </row>
    <row r="1736" spans="24:24">
      <c r="X1736" s="53"/>
    </row>
    <row r="1737" spans="24:24">
      <c r="X1737" s="53"/>
    </row>
    <row r="1738" spans="24:24">
      <c r="X1738" s="53"/>
    </row>
    <row r="1739" spans="24:24">
      <c r="X1739" s="53"/>
    </row>
    <row r="1740" spans="24:24">
      <c r="X1740" s="53"/>
    </row>
    <row r="1741" spans="24:24">
      <c r="X1741" s="53"/>
    </row>
    <row r="1742" spans="24:24">
      <c r="X1742" s="53"/>
    </row>
    <row r="1743" spans="24:24">
      <c r="X1743" s="53"/>
    </row>
    <row r="1744" spans="24:24">
      <c r="X1744" s="53"/>
    </row>
    <row r="1745" spans="24:24">
      <c r="X1745" s="53"/>
    </row>
    <row r="1746" spans="24:24">
      <c r="X1746" s="53"/>
    </row>
    <row r="1747" spans="24:24">
      <c r="X1747" s="53"/>
    </row>
    <row r="1748" spans="24:24">
      <c r="X1748" s="53"/>
    </row>
    <row r="1749" spans="24:24">
      <c r="X1749" s="53"/>
    </row>
    <row r="1750" spans="24:24">
      <c r="X1750" s="53"/>
    </row>
    <row r="1751" spans="24:24">
      <c r="X1751" s="53"/>
    </row>
    <row r="1752" spans="24:24">
      <c r="X1752" s="53"/>
    </row>
    <row r="1753" spans="24:24">
      <c r="X1753" s="53"/>
    </row>
    <row r="1754" spans="24:24">
      <c r="X1754" s="53"/>
    </row>
    <row r="1755" spans="24:24">
      <c r="X1755" s="53"/>
    </row>
    <row r="1756" spans="24:24">
      <c r="X1756" s="53"/>
    </row>
    <row r="1757" spans="24:24">
      <c r="X1757" s="53"/>
    </row>
    <row r="1758" spans="24:24">
      <c r="X1758" s="53"/>
    </row>
    <row r="1759" spans="24:24">
      <c r="X1759" s="53"/>
    </row>
    <row r="1760" spans="24:24">
      <c r="X1760" s="53"/>
    </row>
    <row r="1761" spans="24:24">
      <c r="X1761" s="53"/>
    </row>
    <row r="1762" spans="24:24">
      <c r="X1762" s="53"/>
    </row>
    <row r="1763" spans="24:24">
      <c r="X1763" s="53"/>
    </row>
    <row r="1764" spans="24:24">
      <c r="X1764" s="53"/>
    </row>
    <row r="1765" spans="24:24">
      <c r="X1765" s="53"/>
    </row>
    <row r="1766" spans="24:24">
      <c r="X1766" s="53"/>
    </row>
    <row r="1767" spans="24:24">
      <c r="X1767" s="53"/>
    </row>
    <row r="1768" spans="24:24">
      <c r="X1768" s="53"/>
    </row>
    <row r="1769" spans="24:24">
      <c r="X1769" s="53"/>
    </row>
    <row r="1770" spans="24:24">
      <c r="X1770" s="53"/>
    </row>
    <row r="1771" spans="24:24">
      <c r="X1771" s="53"/>
    </row>
    <row r="1772" spans="24:24">
      <c r="X1772" s="53"/>
    </row>
    <row r="1773" spans="24:24">
      <c r="X1773" s="53"/>
    </row>
    <row r="1774" spans="24:24">
      <c r="X1774" s="53"/>
    </row>
    <row r="1775" spans="24:24">
      <c r="X1775" s="53"/>
    </row>
    <row r="1776" spans="24:24">
      <c r="X1776" s="53"/>
    </row>
    <row r="1777" spans="24:24">
      <c r="X1777" s="53"/>
    </row>
    <row r="1778" spans="24:24">
      <c r="X1778" s="53"/>
    </row>
    <row r="1779" spans="24:24">
      <c r="X1779" s="53"/>
    </row>
    <row r="1780" spans="24:24">
      <c r="X1780" s="53"/>
    </row>
    <row r="1781" spans="24:24">
      <c r="X1781" s="53"/>
    </row>
    <row r="1782" spans="24:24">
      <c r="X1782" s="53"/>
    </row>
    <row r="1783" spans="24:24">
      <c r="X1783" s="53"/>
    </row>
    <row r="1784" spans="24:24">
      <c r="X1784" s="53"/>
    </row>
    <row r="1785" spans="24:24">
      <c r="X1785" s="53"/>
    </row>
    <row r="1786" spans="24:24">
      <c r="X1786" s="53"/>
    </row>
    <row r="1787" spans="24:24">
      <c r="X1787" s="53"/>
    </row>
    <row r="1788" spans="24:24">
      <c r="X1788" s="53"/>
    </row>
    <row r="1789" spans="24:24">
      <c r="X1789" s="53"/>
    </row>
    <row r="1790" spans="24:24">
      <c r="X1790" s="53"/>
    </row>
    <row r="1791" spans="24:24">
      <c r="X1791" s="53"/>
    </row>
    <row r="1792" spans="24:24">
      <c r="X1792" s="53"/>
    </row>
    <row r="1793" spans="24:24">
      <c r="X1793" s="53"/>
    </row>
    <row r="1794" spans="24:24">
      <c r="X1794" s="53"/>
    </row>
    <row r="1795" spans="24:24">
      <c r="X1795" s="53"/>
    </row>
    <row r="1796" spans="24:24">
      <c r="X1796" s="53"/>
    </row>
    <row r="1797" spans="24:24">
      <c r="X1797" s="53"/>
    </row>
    <row r="1798" spans="24:24">
      <c r="X1798" s="53"/>
    </row>
    <row r="1799" spans="24:24">
      <c r="X1799" s="53"/>
    </row>
    <row r="1800" spans="24:24">
      <c r="X1800" s="53"/>
    </row>
    <row r="1801" spans="24:24">
      <c r="X1801" s="53"/>
    </row>
    <row r="1802" spans="24:24">
      <c r="X1802" s="53"/>
    </row>
    <row r="1803" spans="24:24">
      <c r="X1803" s="53"/>
    </row>
    <row r="1804" spans="24:24">
      <c r="X1804" s="53"/>
    </row>
    <row r="1805" spans="24:24">
      <c r="X1805" s="53"/>
    </row>
    <row r="1806" spans="24:24">
      <c r="X1806" s="53"/>
    </row>
    <row r="1807" spans="24:24">
      <c r="X1807" s="53"/>
    </row>
    <row r="1808" spans="24:24">
      <c r="X1808" s="53"/>
    </row>
    <row r="1809" spans="24:24">
      <c r="X1809" s="53"/>
    </row>
    <row r="1810" spans="24:24">
      <c r="X1810" s="53"/>
    </row>
    <row r="1811" spans="24:24">
      <c r="X1811" s="53"/>
    </row>
    <row r="1812" spans="24:24">
      <c r="X1812" s="53"/>
    </row>
    <row r="1813" spans="24:24">
      <c r="X1813" s="53"/>
    </row>
    <row r="1814" spans="24:24">
      <c r="X1814" s="53"/>
    </row>
    <row r="1815" spans="24:24">
      <c r="X1815" s="53"/>
    </row>
    <row r="1816" spans="24:24">
      <c r="X1816" s="53"/>
    </row>
    <row r="1817" spans="24:24">
      <c r="X1817" s="53"/>
    </row>
    <row r="1818" spans="24:24">
      <c r="X1818" s="53"/>
    </row>
    <row r="1819" spans="24:24">
      <c r="X1819" s="53"/>
    </row>
    <row r="1820" spans="24:24">
      <c r="X1820" s="53"/>
    </row>
    <row r="1821" spans="24:24">
      <c r="X1821" s="53"/>
    </row>
    <row r="1822" spans="24:24">
      <c r="X1822" s="53"/>
    </row>
    <row r="1823" spans="24:24">
      <c r="X1823" s="53"/>
    </row>
    <row r="1824" spans="24:24">
      <c r="X1824" s="53"/>
    </row>
    <row r="1825" spans="24:24">
      <c r="X1825" s="53"/>
    </row>
    <row r="1826" spans="24:24">
      <c r="X1826" s="53"/>
    </row>
    <row r="1827" spans="24:24">
      <c r="X1827" s="53"/>
    </row>
    <row r="1828" spans="24:24">
      <c r="X1828" s="53"/>
    </row>
    <row r="1829" spans="24:24">
      <c r="X1829" s="53"/>
    </row>
    <row r="1830" spans="24:24">
      <c r="X1830" s="53"/>
    </row>
    <row r="1831" spans="24:24">
      <c r="X1831" s="53"/>
    </row>
    <row r="1832" spans="24:24">
      <c r="X1832" s="53"/>
    </row>
    <row r="1833" spans="24:24">
      <c r="X1833" s="53"/>
    </row>
    <row r="1834" spans="24:24">
      <c r="X1834" s="53"/>
    </row>
    <row r="1835" spans="24:24">
      <c r="X1835" s="53"/>
    </row>
    <row r="1836" spans="24:24">
      <c r="X1836" s="53"/>
    </row>
    <row r="1837" spans="24:24">
      <c r="X1837" s="53"/>
    </row>
    <row r="1838" spans="24:24">
      <c r="X1838" s="53"/>
    </row>
    <row r="1839" spans="24:24">
      <c r="X1839" s="53"/>
    </row>
    <row r="1840" spans="24:24">
      <c r="X1840" s="53"/>
    </row>
    <row r="1841" spans="24:24">
      <c r="X1841" s="53"/>
    </row>
    <row r="1842" spans="24:24">
      <c r="X1842" s="53"/>
    </row>
    <row r="1843" spans="24:24">
      <c r="X1843" s="53"/>
    </row>
    <row r="1844" spans="24:24">
      <c r="X1844" s="53"/>
    </row>
    <row r="1845" spans="24:24">
      <c r="X1845" s="53"/>
    </row>
    <row r="1846" spans="24:24">
      <c r="X1846" s="53"/>
    </row>
    <row r="1847" spans="24:24">
      <c r="X1847" s="53"/>
    </row>
    <row r="1848" spans="24:24">
      <c r="X1848" s="53"/>
    </row>
    <row r="1849" spans="24:24">
      <c r="X1849" s="53"/>
    </row>
    <row r="1850" spans="24:24">
      <c r="X1850" s="53"/>
    </row>
    <row r="1851" spans="24:24">
      <c r="X1851" s="53"/>
    </row>
    <row r="1852" spans="24:24">
      <c r="X1852" s="53"/>
    </row>
    <row r="1853" spans="24:24">
      <c r="X1853" s="53"/>
    </row>
    <row r="1854" spans="24:24">
      <c r="X1854" s="53"/>
    </row>
    <row r="1855" spans="24:24">
      <c r="X1855" s="53"/>
    </row>
    <row r="1856" spans="24:24">
      <c r="X1856" s="53"/>
    </row>
    <row r="1857" spans="24:24">
      <c r="X1857" s="53"/>
    </row>
    <row r="1858" spans="24:24">
      <c r="X1858" s="53"/>
    </row>
    <row r="1859" spans="24:24">
      <c r="X1859" s="53"/>
    </row>
    <row r="1860" spans="24:24">
      <c r="X1860" s="53"/>
    </row>
    <row r="1861" spans="24:24">
      <c r="X1861" s="53"/>
    </row>
    <row r="1862" spans="24:24">
      <c r="X1862" s="53"/>
    </row>
    <row r="1863" spans="24:24">
      <c r="X1863" s="53"/>
    </row>
    <row r="1864" spans="24:24">
      <c r="X1864" s="53"/>
    </row>
    <row r="1865" spans="24:24">
      <c r="X1865" s="53"/>
    </row>
    <row r="1866" spans="24:24">
      <c r="X1866" s="53"/>
    </row>
    <row r="1867" spans="24:24">
      <c r="X1867" s="53"/>
    </row>
    <row r="1868" spans="24:24">
      <c r="X1868" s="53"/>
    </row>
    <row r="1869" spans="24:24">
      <c r="X1869" s="53"/>
    </row>
    <row r="1870" spans="24:24">
      <c r="X1870" s="53"/>
    </row>
    <row r="1871" spans="24:24">
      <c r="X1871" s="53"/>
    </row>
    <row r="1872" spans="24:24">
      <c r="X1872" s="53"/>
    </row>
    <row r="1873" spans="24:24">
      <c r="X1873" s="53"/>
    </row>
    <row r="1874" spans="24:24">
      <c r="X1874" s="53"/>
    </row>
    <row r="1875" spans="24:24">
      <c r="X1875" s="53"/>
    </row>
    <row r="1876" spans="24:24">
      <c r="X1876" s="53"/>
    </row>
    <row r="1877" spans="24:24">
      <c r="X1877" s="53"/>
    </row>
    <row r="1878" spans="24:24">
      <c r="X1878" s="53"/>
    </row>
    <row r="1879" spans="24:24">
      <c r="X1879" s="53"/>
    </row>
    <row r="1880" spans="24:24">
      <c r="X1880" s="53"/>
    </row>
    <row r="1881" spans="24:24">
      <c r="X1881" s="53"/>
    </row>
    <row r="1882" spans="24:24">
      <c r="X1882" s="53"/>
    </row>
    <row r="1883" spans="24:24">
      <c r="X1883" s="53"/>
    </row>
    <row r="1884" spans="24:24">
      <c r="X1884" s="53"/>
    </row>
    <row r="1885" spans="24:24">
      <c r="X1885" s="53"/>
    </row>
    <row r="1886" spans="24:24">
      <c r="X1886" s="53"/>
    </row>
    <row r="1887" spans="24:24">
      <c r="X1887" s="53"/>
    </row>
    <row r="1888" spans="24:24">
      <c r="X1888" s="53"/>
    </row>
    <row r="1889" spans="24:24">
      <c r="X1889" s="53"/>
    </row>
    <row r="1890" spans="24:24">
      <c r="X1890" s="53"/>
    </row>
    <row r="1891" spans="24:24">
      <c r="X1891" s="53"/>
    </row>
    <row r="1892" spans="24:24">
      <c r="X1892" s="53"/>
    </row>
    <row r="1893" spans="24:24">
      <c r="X1893" s="53"/>
    </row>
    <row r="1894" spans="24:24">
      <c r="X1894" s="53"/>
    </row>
    <row r="1895" spans="24:24">
      <c r="X1895" s="53"/>
    </row>
    <row r="1896" spans="24:24">
      <c r="X1896" s="53"/>
    </row>
    <row r="1897" spans="24:24">
      <c r="X1897" s="53"/>
    </row>
    <row r="1898" spans="24:24">
      <c r="X1898" s="53"/>
    </row>
    <row r="1899" spans="24:24">
      <c r="X1899" s="53"/>
    </row>
    <row r="1900" spans="24:24">
      <c r="X1900" s="53"/>
    </row>
    <row r="1901" spans="24:24">
      <c r="X1901" s="53"/>
    </row>
    <row r="1902" spans="24:24">
      <c r="X1902" s="53"/>
    </row>
    <row r="1903" spans="24:24">
      <c r="X1903" s="53"/>
    </row>
    <row r="1904" spans="24:24">
      <c r="X1904" s="53"/>
    </row>
    <row r="1905" spans="24:24">
      <c r="X1905" s="53"/>
    </row>
    <row r="1906" spans="24:24">
      <c r="X1906" s="53"/>
    </row>
    <row r="1907" spans="24:24">
      <c r="X1907" s="53"/>
    </row>
    <row r="1908" spans="24:24">
      <c r="X1908" s="53"/>
    </row>
    <row r="1909" spans="24:24">
      <c r="X1909" s="53"/>
    </row>
    <row r="1910" spans="24:24">
      <c r="X1910" s="53"/>
    </row>
    <row r="1911" spans="24:24">
      <c r="X1911" s="53"/>
    </row>
    <row r="1912" spans="24:24">
      <c r="X1912" s="53"/>
    </row>
    <row r="1913" spans="24:24">
      <c r="X1913" s="53"/>
    </row>
    <row r="1914" spans="24:24">
      <c r="X1914" s="53"/>
    </row>
    <row r="1915" spans="24:24">
      <c r="X1915" s="53"/>
    </row>
    <row r="1916" spans="24:24">
      <c r="X1916" s="53"/>
    </row>
    <row r="1917" spans="24:24">
      <c r="X1917" s="53"/>
    </row>
    <row r="1918" spans="24:24">
      <c r="X1918" s="53"/>
    </row>
    <row r="1919" spans="24:24">
      <c r="X1919" s="53"/>
    </row>
    <row r="1920" spans="24:24">
      <c r="X1920" s="53"/>
    </row>
    <row r="1921" spans="24:24">
      <c r="X1921" s="53"/>
    </row>
    <row r="1922" spans="24:24">
      <c r="X1922" s="53"/>
    </row>
    <row r="1923" spans="24:24">
      <c r="X1923" s="53"/>
    </row>
    <row r="1924" spans="24:24">
      <c r="X1924" s="53"/>
    </row>
    <row r="1925" spans="24:24">
      <c r="X1925" s="53"/>
    </row>
    <row r="1926" spans="24:24">
      <c r="X1926" s="53"/>
    </row>
    <row r="1927" spans="24:24">
      <c r="X1927" s="53"/>
    </row>
    <row r="1928" spans="24:24">
      <c r="X1928" s="53"/>
    </row>
    <row r="1929" spans="24:24">
      <c r="X1929" s="53"/>
    </row>
    <row r="1930" spans="24:24">
      <c r="X1930" s="53"/>
    </row>
    <row r="1931" spans="24:24">
      <c r="X1931" s="53"/>
    </row>
    <row r="1932" spans="24:24">
      <c r="X1932" s="53"/>
    </row>
    <row r="1933" spans="24:24">
      <c r="X1933" s="53"/>
    </row>
    <row r="1934" spans="24:24">
      <c r="X1934" s="53"/>
    </row>
    <row r="1935" spans="24:24">
      <c r="X1935" s="53"/>
    </row>
    <row r="1936" spans="24:24">
      <c r="X1936" s="53"/>
    </row>
    <row r="1937" spans="24:24">
      <c r="X1937" s="53"/>
    </row>
    <row r="1938" spans="24:24">
      <c r="X1938" s="53"/>
    </row>
    <row r="1939" spans="24:24">
      <c r="X1939" s="53"/>
    </row>
    <row r="1940" spans="24:24">
      <c r="X1940" s="53"/>
    </row>
    <row r="1941" spans="24:24">
      <c r="X1941" s="53"/>
    </row>
    <row r="1942" spans="24:24">
      <c r="X1942" s="53"/>
    </row>
    <row r="1943" spans="24:24">
      <c r="X1943" s="53"/>
    </row>
    <row r="1944" spans="24:24">
      <c r="X1944" s="53"/>
    </row>
    <row r="1945" spans="24:24">
      <c r="X1945" s="53"/>
    </row>
    <row r="1946" spans="24:24">
      <c r="X1946" s="53"/>
    </row>
    <row r="1947" spans="24:24">
      <c r="X1947" s="53"/>
    </row>
    <row r="1948" spans="24:24">
      <c r="X1948" s="53"/>
    </row>
    <row r="1949" spans="24:24">
      <c r="X1949" s="53"/>
    </row>
    <row r="1950" spans="24:24">
      <c r="X1950" s="53"/>
    </row>
    <row r="1951" spans="24:24">
      <c r="X1951" s="53"/>
    </row>
    <row r="1952" spans="24:24">
      <c r="X1952" s="53"/>
    </row>
    <row r="1953" spans="24:24">
      <c r="X1953" s="53"/>
    </row>
    <row r="1954" spans="24:24">
      <c r="X1954" s="53"/>
    </row>
    <row r="1955" spans="24:24">
      <c r="X1955" s="53"/>
    </row>
    <row r="1956" spans="24:24">
      <c r="X1956" s="53"/>
    </row>
    <row r="1957" spans="24:24">
      <c r="X1957" s="53"/>
    </row>
    <row r="1958" spans="24:24">
      <c r="X1958" s="53"/>
    </row>
    <row r="1959" spans="24:24">
      <c r="X1959" s="53"/>
    </row>
    <row r="1960" spans="24:24">
      <c r="X1960" s="53"/>
    </row>
    <row r="1961" spans="24:24">
      <c r="X1961" s="53"/>
    </row>
    <row r="1962" spans="24:24">
      <c r="X1962" s="53"/>
    </row>
    <row r="1963" spans="24:24">
      <c r="X1963" s="53"/>
    </row>
    <row r="1964" spans="24:24">
      <c r="X1964" s="53"/>
    </row>
    <row r="1965" spans="24:24">
      <c r="X1965" s="53"/>
    </row>
    <row r="1966" spans="24:24">
      <c r="X1966" s="53"/>
    </row>
    <row r="1967" spans="24:24">
      <c r="X1967" s="53"/>
    </row>
    <row r="1968" spans="24:24">
      <c r="X1968" s="53"/>
    </row>
    <row r="1969" spans="24:24">
      <c r="X1969" s="53"/>
    </row>
    <row r="1970" spans="24:24">
      <c r="X1970" s="53"/>
    </row>
    <row r="1971" spans="24:24">
      <c r="X1971" s="53"/>
    </row>
    <row r="1972" spans="24:24">
      <c r="X1972" s="53"/>
    </row>
    <row r="1973" spans="24:24">
      <c r="X1973" s="53"/>
    </row>
    <row r="1974" spans="24:24">
      <c r="X1974" s="53"/>
    </row>
    <row r="1975" spans="24:24">
      <c r="X1975" s="53"/>
    </row>
    <row r="1976" spans="24:24">
      <c r="X1976" s="53"/>
    </row>
    <row r="1977" spans="24:24">
      <c r="X1977" s="53"/>
    </row>
    <row r="1978" spans="24:24">
      <c r="X1978" s="53"/>
    </row>
    <row r="1979" spans="24:24">
      <c r="X1979" s="53"/>
    </row>
    <row r="1980" spans="24:24">
      <c r="X1980" s="53"/>
    </row>
    <row r="1981" spans="24:24">
      <c r="X1981" s="53"/>
    </row>
    <row r="1982" spans="24:24">
      <c r="X1982" s="53"/>
    </row>
    <row r="1983" spans="24:24">
      <c r="X1983" s="53"/>
    </row>
    <row r="1984" spans="24:24">
      <c r="X1984" s="53"/>
    </row>
    <row r="1985" spans="24:24">
      <c r="X1985" s="53"/>
    </row>
    <row r="1986" spans="24:24">
      <c r="X1986" s="53"/>
    </row>
    <row r="1987" spans="24:24">
      <c r="X1987" s="53"/>
    </row>
    <row r="1988" spans="24:24">
      <c r="X1988" s="53"/>
    </row>
    <row r="1989" spans="24:24">
      <c r="X1989" s="53"/>
    </row>
    <row r="1990" spans="24:24">
      <c r="X1990" s="53"/>
    </row>
    <row r="1991" spans="24:24">
      <c r="X1991" s="53"/>
    </row>
    <row r="1992" spans="24:24">
      <c r="X1992" s="53"/>
    </row>
    <row r="1993" spans="24:24">
      <c r="X1993" s="53"/>
    </row>
    <row r="1994" spans="24:24">
      <c r="X1994" s="53"/>
    </row>
    <row r="1995" spans="24:24">
      <c r="X1995" s="53"/>
    </row>
    <row r="1996" spans="24:24">
      <c r="X1996" s="53"/>
    </row>
    <row r="1997" spans="24:24">
      <c r="X1997" s="53"/>
    </row>
    <row r="1998" spans="24:24">
      <c r="X1998" s="53"/>
    </row>
    <row r="1999" spans="24:24">
      <c r="X1999" s="53"/>
    </row>
    <row r="2000" spans="24:24">
      <c r="X2000" s="53"/>
    </row>
    <row r="2001" spans="24:24">
      <c r="X2001" s="53"/>
    </row>
    <row r="2002" spans="24:24">
      <c r="X2002" s="53"/>
    </row>
    <row r="2003" spans="24:24">
      <c r="X2003" s="53"/>
    </row>
    <row r="2004" spans="24:24">
      <c r="X2004" s="53"/>
    </row>
    <row r="2005" spans="24:24">
      <c r="X2005" s="53"/>
    </row>
    <row r="2006" spans="24:24">
      <c r="X2006" s="53"/>
    </row>
    <row r="2007" spans="24:24">
      <c r="X2007" s="53"/>
    </row>
    <row r="2008" spans="24:24">
      <c r="X2008" s="53"/>
    </row>
    <row r="2009" spans="24:24">
      <c r="X2009" s="53"/>
    </row>
    <row r="2010" spans="24:24">
      <c r="X2010" s="53"/>
    </row>
    <row r="2011" spans="24:24">
      <c r="X2011" s="53"/>
    </row>
    <row r="2012" spans="24:24">
      <c r="X2012" s="53"/>
    </row>
    <row r="2013" spans="24:24">
      <c r="X2013" s="53"/>
    </row>
    <row r="2014" spans="24:24">
      <c r="X2014" s="53"/>
    </row>
    <row r="2015" spans="24:24">
      <c r="X2015" s="53"/>
    </row>
    <row r="2016" spans="24:24">
      <c r="X2016" s="53"/>
    </row>
    <row r="2017" spans="24:24">
      <c r="X2017" s="53"/>
    </row>
    <row r="2018" spans="24:24">
      <c r="X2018" s="53"/>
    </row>
    <row r="2019" spans="24:24">
      <c r="X2019" s="53"/>
    </row>
    <row r="2020" spans="24:24">
      <c r="X2020" s="53"/>
    </row>
    <row r="2021" spans="24:24">
      <c r="X2021" s="53"/>
    </row>
    <row r="2022" spans="24:24">
      <c r="X2022" s="53"/>
    </row>
    <row r="2023" spans="24:24">
      <c r="X2023" s="53"/>
    </row>
    <row r="2024" spans="24:24">
      <c r="X2024" s="53"/>
    </row>
    <row r="2025" spans="24:24">
      <c r="X2025" s="53"/>
    </row>
    <row r="2026" spans="24:24">
      <c r="X2026" s="53"/>
    </row>
    <row r="2027" spans="24:24">
      <c r="X2027" s="53"/>
    </row>
    <row r="2028" spans="24:24">
      <c r="X2028" s="53"/>
    </row>
    <row r="2029" spans="24:24">
      <c r="X2029" s="53"/>
    </row>
    <row r="2030" spans="24:24">
      <c r="X2030" s="53"/>
    </row>
    <row r="2031" spans="24:24">
      <c r="X2031" s="53"/>
    </row>
    <row r="2032" spans="24:24">
      <c r="X2032" s="53"/>
    </row>
    <row r="2033" spans="24:24">
      <c r="X2033" s="53"/>
    </row>
    <row r="2034" spans="24:24">
      <c r="X2034" s="53"/>
    </row>
    <row r="2035" spans="24:24">
      <c r="X2035" s="53"/>
    </row>
    <row r="2036" spans="24:24">
      <c r="X2036" s="53"/>
    </row>
    <row r="2037" spans="24:24">
      <c r="X2037" s="53"/>
    </row>
    <row r="2038" spans="24:24">
      <c r="X2038" s="53"/>
    </row>
    <row r="2039" spans="24:24">
      <c r="X2039" s="53"/>
    </row>
    <row r="2040" spans="24:24">
      <c r="X2040" s="53"/>
    </row>
    <row r="2041" spans="24:24">
      <c r="X2041" s="53"/>
    </row>
    <row r="2042" spans="24:24">
      <c r="X2042" s="53"/>
    </row>
    <row r="2043" spans="24:24">
      <c r="X2043" s="53"/>
    </row>
    <row r="2044" spans="24:24">
      <c r="X2044" s="53"/>
    </row>
    <row r="2045" spans="24:24">
      <c r="X2045" s="53"/>
    </row>
    <row r="2046" spans="24:24">
      <c r="X2046" s="53"/>
    </row>
    <row r="2047" spans="24:24">
      <c r="X2047" s="53"/>
    </row>
    <row r="2048" spans="24:24">
      <c r="X2048" s="53"/>
    </row>
    <row r="2049" spans="24:24">
      <c r="X2049" s="53"/>
    </row>
    <row r="2050" spans="24:24">
      <c r="X2050" s="53"/>
    </row>
    <row r="2051" spans="24:24">
      <c r="X2051" s="53"/>
    </row>
    <row r="2052" spans="24:24">
      <c r="X2052" s="53"/>
    </row>
    <row r="2053" spans="24:24">
      <c r="X2053" s="53"/>
    </row>
    <row r="2054" spans="24:24">
      <c r="X2054" s="53"/>
    </row>
    <row r="2055" spans="24:24">
      <c r="X2055" s="53"/>
    </row>
    <row r="2056" spans="24:24">
      <c r="X2056" s="53"/>
    </row>
    <row r="2057" spans="24:24">
      <c r="X2057" s="53"/>
    </row>
    <row r="2058" spans="24:24">
      <c r="X2058" s="53"/>
    </row>
    <row r="2059" spans="24:24">
      <c r="X2059" s="53"/>
    </row>
    <row r="2060" spans="24:24">
      <c r="X2060" s="53"/>
    </row>
    <row r="2061" spans="24:24">
      <c r="X2061" s="53"/>
    </row>
    <row r="2062" spans="24:24">
      <c r="X2062" s="53"/>
    </row>
    <row r="2063" spans="24:24">
      <c r="X2063" s="53"/>
    </row>
    <row r="2064" spans="24:24">
      <c r="X2064" s="53"/>
    </row>
    <row r="2065" spans="24:24">
      <c r="X2065" s="53"/>
    </row>
    <row r="2066" spans="24:24">
      <c r="X2066" s="53"/>
    </row>
    <row r="2067" spans="24:24">
      <c r="X2067" s="53"/>
    </row>
    <row r="2068" spans="24:24">
      <c r="X2068" s="53"/>
    </row>
    <row r="2069" spans="24:24">
      <c r="X2069" s="53"/>
    </row>
    <row r="2070" spans="24:24">
      <c r="X2070" s="53"/>
    </row>
    <row r="2071" spans="24:24">
      <c r="X2071" s="53"/>
    </row>
    <row r="2072" spans="24:24">
      <c r="X2072" s="53"/>
    </row>
    <row r="2073" spans="24:24">
      <c r="X2073" s="53"/>
    </row>
    <row r="2074" spans="24:24">
      <c r="X2074" s="53"/>
    </row>
    <row r="2075" spans="24:24">
      <c r="X2075" s="53"/>
    </row>
    <row r="2076" spans="24:24">
      <c r="X2076" s="53"/>
    </row>
    <row r="2077" spans="24:24">
      <c r="X2077" s="53"/>
    </row>
    <row r="2078" spans="24:24">
      <c r="X2078" s="53"/>
    </row>
    <row r="2079" spans="24:24">
      <c r="X2079" s="53"/>
    </row>
    <row r="2080" spans="24:24">
      <c r="X2080" s="53"/>
    </row>
    <row r="2081" spans="24:24">
      <c r="X2081" s="53"/>
    </row>
    <row r="2082" spans="24:24">
      <c r="X2082" s="53"/>
    </row>
    <row r="2083" spans="24:24">
      <c r="X2083" s="53"/>
    </row>
    <row r="2084" spans="24:24">
      <c r="X2084" s="53"/>
    </row>
    <row r="2085" spans="24:24">
      <c r="X2085" s="53"/>
    </row>
    <row r="2086" spans="24:24">
      <c r="X2086" s="53"/>
    </row>
    <row r="2087" spans="24:24">
      <c r="X2087" s="53"/>
    </row>
    <row r="2088" spans="24:24">
      <c r="X2088" s="53"/>
    </row>
    <row r="2089" spans="24:24">
      <c r="X2089" s="53"/>
    </row>
    <row r="2090" spans="24:24">
      <c r="X2090" s="53"/>
    </row>
    <row r="2091" spans="24:24">
      <c r="X2091" s="53"/>
    </row>
    <row r="2092" spans="24:24">
      <c r="X2092" s="53"/>
    </row>
    <row r="2093" spans="24:24">
      <c r="X2093" s="53"/>
    </row>
    <row r="2094" spans="24:24">
      <c r="X2094" s="53"/>
    </row>
    <row r="2095" spans="24:24">
      <c r="X2095" s="53"/>
    </row>
    <row r="2096" spans="24:24">
      <c r="X2096" s="53"/>
    </row>
    <row r="2097" spans="24:24">
      <c r="X2097" s="53"/>
    </row>
    <row r="2098" spans="24:24">
      <c r="X2098" s="53"/>
    </row>
    <row r="2099" spans="24:24">
      <c r="X2099" s="53"/>
    </row>
    <row r="2100" spans="24:24">
      <c r="X2100" s="53"/>
    </row>
    <row r="2101" spans="24:24">
      <c r="X2101" s="53"/>
    </row>
    <row r="2102" spans="24:24">
      <c r="X2102" s="53"/>
    </row>
    <row r="2103" spans="24:24">
      <c r="X2103" s="53"/>
    </row>
    <row r="2104" spans="24:24">
      <c r="X2104" s="53"/>
    </row>
    <row r="2105" spans="24:24">
      <c r="X2105" s="53"/>
    </row>
    <row r="2106" spans="24:24">
      <c r="X2106" s="53"/>
    </row>
    <row r="2107" spans="24:24">
      <c r="X2107" s="53"/>
    </row>
    <row r="2108" spans="24:24">
      <c r="X2108" s="53"/>
    </row>
    <row r="2109" spans="24:24">
      <c r="X2109" s="53"/>
    </row>
    <row r="2110" spans="24:24">
      <c r="X2110" s="53"/>
    </row>
    <row r="2111" spans="24:24">
      <c r="X2111" s="53"/>
    </row>
    <row r="2112" spans="24:24">
      <c r="X2112" s="53"/>
    </row>
    <row r="2113" spans="24:24">
      <c r="X2113" s="53"/>
    </row>
    <row r="2114" spans="24:24">
      <c r="X2114" s="53"/>
    </row>
    <row r="2115" spans="24:24">
      <c r="X2115" s="53"/>
    </row>
    <row r="2116" spans="24:24">
      <c r="X2116" s="53"/>
    </row>
    <row r="2117" spans="24:24">
      <c r="X2117" s="53"/>
    </row>
    <row r="2118" spans="24:24">
      <c r="X2118" s="53"/>
    </row>
    <row r="2119" spans="24:24">
      <c r="X2119" s="53"/>
    </row>
    <row r="2120" spans="24:24">
      <c r="X2120" s="53"/>
    </row>
    <row r="2121" spans="24:24">
      <c r="X2121" s="53"/>
    </row>
    <row r="2122" spans="24:24">
      <c r="X2122" s="53"/>
    </row>
    <row r="2123" spans="24:24">
      <c r="X2123" s="53"/>
    </row>
    <row r="2124" spans="24:24">
      <c r="X2124" s="53"/>
    </row>
    <row r="2125" spans="24:24">
      <c r="X2125" s="53"/>
    </row>
    <row r="2126" spans="24:24">
      <c r="X2126" s="53"/>
    </row>
    <row r="2127" spans="24:24">
      <c r="X2127" s="53"/>
    </row>
    <row r="2128" spans="24:24">
      <c r="X2128" s="53"/>
    </row>
    <row r="2129" spans="24:24">
      <c r="X2129" s="53"/>
    </row>
    <row r="2130" spans="24:24">
      <c r="X2130" s="53"/>
    </row>
    <row r="2131" spans="24:24">
      <c r="X2131" s="53"/>
    </row>
    <row r="2132" spans="24:24">
      <c r="X2132" s="53"/>
    </row>
    <row r="2133" spans="24:24">
      <c r="X2133" s="53"/>
    </row>
    <row r="2134" spans="24:24">
      <c r="X2134" s="53"/>
    </row>
    <row r="2135" spans="24:24">
      <c r="X2135" s="53"/>
    </row>
    <row r="2136" spans="24:24">
      <c r="X2136" s="53"/>
    </row>
    <row r="2137" spans="24:24">
      <c r="X2137" s="53"/>
    </row>
    <row r="2138" spans="24:24">
      <c r="X2138" s="53"/>
    </row>
    <row r="2139" spans="24:24">
      <c r="X2139" s="53"/>
    </row>
    <row r="2140" spans="24:24">
      <c r="X2140" s="53"/>
    </row>
    <row r="2141" spans="24:24">
      <c r="X2141" s="53"/>
    </row>
    <row r="2142" spans="24:24">
      <c r="X2142" s="53"/>
    </row>
    <row r="2143" spans="24:24">
      <c r="X2143" s="53"/>
    </row>
    <row r="2144" spans="24:24">
      <c r="X2144" s="53"/>
    </row>
    <row r="2145" spans="24:24">
      <c r="X2145" s="53"/>
    </row>
    <row r="2146" spans="24:24">
      <c r="X2146" s="53"/>
    </row>
    <row r="2147" spans="24:24">
      <c r="X2147" s="53"/>
    </row>
    <row r="2148" spans="24:24">
      <c r="X2148" s="53"/>
    </row>
    <row r="2149" spans="24:24">
      <c r="X2149" s="53"/>
    </row>
    <row r="2150" spans="24:24">
      <c r="X2150" s="53"/>
    </row>
    <row r="2151" spans="24:24">
      <c r="X2151" s="53"/>
    </row>
    <row r="2152" spans="24:24">
      <c r="X2152" s="53"/>
    </row>
    <row r="2153" spans="24:24">
      <c r="X2153" s="53"/>
    </row>
    <row r="2154" spans="24:24">
      <c r="X2154" s="53"/>
    </row>
    <row r="2155" spans="24:24">
      <c r="X2155" s="53"/>
    </row>
    <row r="2156" spans="24:24">
      <c r="X2156" s="53"/>
    </row>
    <row r="2157" spans="24:24">
      <c r="X2157" s="53"/>
    </row>
    <row r="2158" spans="24:24">
      <c r="X2158" s="53"/>
    </row>
    <row r="2159" spans="24:24">
      <c r="X2159" s="53"/>
    </row>
    <row r="2160" spans="24:24">
      <c r="X2160" s="53"/>
    </row>
    <row r="2161" spans="24:24">
      <c r="X2161" s="53"/>
    </row>
    <row r="2162" spans="24:24">
      <c r="X2162" s="53"/>
    </row>
    <row r="2163" spans="24:24">
      <c r="X2163" s="53"/>
    </row>
    <row r="2164" spans="24:24">
      <c r="X2164" s="53"/>
    </row>
    <row r="2165" spans="24:24">
      <c r="X2165" s="53"/>
    </row>
    <row r="2166" spans="24:24">
      <c r="X2166" s="53"/>
    </row>
    <row r="2167" spans="24:24">
      <c r="X2167" s="53"/>
    </row>
    <row r="2168" spans="24:24">
      <c r="X2168" s="53"/>
    </row>
    <row r="2169" spans="24:24">
      <c r="X2169" s="53"/>
    </row>
    <row r="2170" spans="24:24">
      <c r="X2170" s="53"/>
    </row>
    <row r="2171" spans="24:24">
      <c r="X2171" s="53"/>
    </row>
    <row r="2172" spans="24:24">
      <c r="X2172" s="53"/>
    </row>
    <row r="2173" spans="24:24">
      <c r="X2173" s="53"/>
    </row>
    <row r="2174" spans="24:24">
      <c r="X2174" s="53"/>
    </row>
    <row r="2175" spans="24:24">
      <c r="X2175" s="53"/>
    </row>
    <row r="2176" spans="24:24">
      <c r="X2176" s="53"/>
    </row>
    <row r="2177" spans="24:24">
      <c r="X2177" s="53"/>
    </row>
    <row r="2178" spans="24:24">
      <c r="X2178" s="53"/>
    </row>
    <row r="2179" spans="24:24">
      <c r="X2179" s="53"/>
    </row>
    <row r="2180" spans="24:24">
      <c r="X2180" s="53"/>
    </row>
    <row r="2181" spans="24:24">
      <c r="X2181" s="53"/>
    </row>
    <row r="2182" spans="24:24">
      <c r="X2182" s="53"/>
    </row>
    <row r="2183" spans="24:24">
      <c r="X2183" s="53"/>
    </row>
    <row r="2184" spans="24:24">
      <c r="X2184" s="53"/>
    </row>
    <row r="2185" spans="24:24">
      <c r="X2185" s="53"/>
    </row>
    <row r="2186" spans="24:24">
      <c r="X2186" s="53"/>
    </row>
    <row r="2187" spans="24:24">
      <c r="X2187" s="53"/>
    </row>
    <row r="2188" spans="24:24">
      <c r="X2188" s="53"/>
    </row>
    <row r="2189" spans="24:24">
      <c r="X2189" s="53"/>
    </row>
    <row r="2190" spans="24:24">
      <c r="X2190" s="53"/>
    </row>
    <row r="2191" spans="24:24">
      <c r="X2191" s="53"/>
    </row>
    <row r="2192" spans="24:24">
      <c r="X2192" s="53"/>
    </row>
    <row r="2193" spans="24:24">
      <c r="X2193" s="53"/>
    </row>
    <row r="2194" spans="24:24">
      <c r="X2194" s="53"/>
    </row>
    <row r="2195" spans="24:24">
      <c r="X2195" s="53"/>
    </row>
    <row r="2196" spans="24:24">
      <c r="X2196" s="53"/>
    </row>
    <row r="2197" spans="24:24">
      <c r="X2197" s="53"/>
    </row>
    <row r="2198" spans="24:24">
      <c r="X2198" s="53"/>
    </row>
    <row r="2199" spans="24:24">
      <c r="X2199" s="53"/>
    </row>
    <row r="2200" spans="24:24">
      <c r="X2200" s="53"/>
    </row>
    <row r="2201" spans="24:24">
      <c r="X2201" s="53"/>
    </row>
    <row r="2202" spans="24:24">
      <c r="X2202" s="53"/>
    </row>
    <row r="2203" spans="24:24">
      <c r="X2203" s="53"/>
    </row>
    <row r="2204" spans="24:24">
      <c r="X2204" s="53"/>
    </row>
    <row r="2205" spans="24:24">
      <c r="X2205" s="53"/>
    </row>
    <row r="2206" spans="24:24">
      <c r="X2206" s="53"/>
    </row>
    <row r="2207" spans="24:24">
      <c r="X2207" s="53"/>
    </row>
    <row r="2208" spans="24:24">
      <c r="X2208" s="53"/>
    </row>
    <row r="2209" spans="24:24">
      <c r="X2209" s="53"/>
    </row>
    <row r="2210" spans="24:24">
      <c r="X2210" s="53"/>
    </row>
    <row r="2211" spans="24:24">
      <c r="X2211" s="53"/>
    </row>
    <row r="2212" spans="24:24">
      <c r="X2212" s="53"/>
    </row>
    <row r="2213" spans="24:24">
      <c r="X2213" s="53"/>
    </row>
    <row r="2214" spans="24:24">
      <c r="X2214" s="53"/>
    </row>
    <row r="2215" spans="24:24">
      <c r="X2215" s="53"/>
    </row>
    <row r="2216" spans="24:24">
      <c r="X2216" s="53"/>
    </row>
    <row r="2217" spans="24:24">
      <c r="X2217" s="53"/>
    </row>
    <row r="2218" spans="24:24">
      <c r="X2218" s="53"/>
    </row>
    <row r="2219" spans="24:24">
      <c r="X2219" s="53"/>
    </row>
    <row r="2220" spans="24:24">
      <c r="X2220" s="53"/>
    </row>
    <row r="2221" spans="24:24">
      <c r="X2221" s="53"/>
    </row>
    <row r="2222" spans="24:24">
      <c r="X2222" s="53"/>
    </row>
    <row r="2223" spans="24:24">
      <c r="X2223" s="53"/>
    </row>
    <row r="2224" spans="24:24">
      <c r="X2224" s="53"/>
    </row>
    <row r="2225" spans="24:24">
      <c r="X2225" s="53"/>
    </row>
    <row r="2226" spans="24:24">
      <c r="X2226" s="53"/>
    </row>
    <row r="2227" spans="24:24">
      <c r="X2227" s="53"/>
    </row>
    <row r="2228" spans="24:24">
      <c r="X2228" s="53"/>
    </row>
    <row r="2229" spans="24:24">
      <c r="X2229" s="53"/>
    </row>
    <row r="2230" spans="24:24">
      <c r="X2230" s="53"/>
    </row>
    <row r="2231" spans="24:24">
      <c r="X2231" s="53"/>
    </row>
    <row r="2232" spans="24:24">
      <c r="X2232" s="53"/>
    </row>
    <row r="2233" spans="24:24">
      <c r="X2233" s="53"/>
    </row>
    <row r="2234" spans="24:24">
      <c r="X2234" s="53"/>
    </row>
    <row r="2235" spans="24:24">
      <c r="X2235" s="53"/>
    </row>
    <row r="2236" spans="24:24">
      <c r="X2236" s="53"/>
    </row>
    <row r="2237" spans="24:24">
      <c r="X2237" s="53"/>
    </row>
    <row r="2238" spans="24:24">
      <c r="X2238" s="53"/>
    </row>
    <row r="2239" spans="24:24">
      <c r="X2239" s="53"/>
    </row>
    <row r="2240" spans="24:24">
      <c r="X2240" s="53"/>
    </row>
    <row r="2241" spans="24:24">
      <c r="X2241" s="53"/>
    </row>
    <row r="2242" spans="24:24">
      <c r="X2242" s="53"/>
    </row>
    <row r="2243" spans="24:24">
      <c r="X2243" s="53"/>
    </row>
    <row r="2244" spans="24:24">
      <c r="X2244" s="53"/>
    </row>
    <row r="2245" spans="24:24">
      <c r="X2245" s="53"/>
    </row>
    <row r="2246" spans="24:24">
      <c r="X2246" s="53"/>
    </row>
    <row r="2247" spans="24:24">
      <c r="X2247" s="53"/>
    </row>
    <row r="2248" spans="24:24">
      <c r="X2248" s="53"/>
    </row>
    <row r="2249" spans="24:24">
      <c r="X2249" s="53"/>
    </row>
    <row r="2250" spans="24:24">
      <c r="X2250" s="53"/>
    </row>
    <row r="2251" spans="24:24">
      <c r="X2251" s="53"/>
    </row>
    <row r="2252" spans="24:24">
      <c r="X2252" s="53"/>
    </row>
    <row r="2253" spans="24:24">
      <c r="X2253" s="53"/>
    </row>
    <row r="2254" spans="24:24">
      <c r="X2254" s="53"/>
    </row>
    <row r="2255" spans="24:24">
      <c r="X2255" s="53"/>
    </row>
    <row r="2256" spans="24:24">
      <c r="X2256" s="53"/>
    </row>
    <row r="2257" spans="24:24">
      <c r="X2257" s="53"/>
    </row>
    <row r="2258" spans="24:24">
      <c r="X2258" s="53"/>
    </row>
    <row r="2259" spans="24:24">
      <c r="X2259" s="53"/>
    </row>
    <row r="2260" spans="24:24">
      <c r="X2260" s="53"/>
    </row>
    <row r="2261" spans="24:24">
      <c r="X2261" s="53"/>
    </row>
    <row r="2262" spans="24:24">
      <c r="X2262" s="53"/>
    </row>
    <row r="2263" spans="24:24">
      <c r="X2263" s="53"/>
    </row>
    <row r="2264" spans="24:24">
      <c r="X2264" s="53"/>
    </row>
    <row r="2265" spans="24:24">
      <c r="X2265" s="53"/>
    </row>
    <row r="2266" spans="24:24">
      <c r="X2266" s="53"/>
    </row>
    <row r="2267" spans="24:24">
      <c r="X2267" s="53"/>
    </row>
    <row r="2268" spans="24:24">
      <c r="X2268" s="53"/>
    </row>
    <row r="2269" spans="24:24">
      <c r="X2269" s="53"/>
    </row>
    <row r="2270" spans="24:24">
      <c r="X2270" s="53"/>
    </row>
    <row r="2271" spans="24:24">
      <c r="X2271" s="53"/>
    </row>
    <row r="2272" spans="24:24">
      <c r="X2272" s="53"/>
    </row>
    <row r="2273" spans="24:24">
      <c r="X2273" s="53"/>
    </row>
    <row r="2274" spans="24:24">
      <c r="X2274" s="53"/>
    </row>
    <row r="2275" spans="24:24">
      <c r="X2275" s="53"/>
    </row>
    <row r="2276" spans="24:24">
      <c r="X2276" s="53"/>
    </row>
    <row r="2277" spans="24:24">
      <c r="X2277" s="53"/>
    </row>
    <row r="2278" spans="24:24">
      <c r="X2278" s="53"/>
    </row>
    <row r="2279" spans="24:24">
      <c r="X2279" s="53"/>
    </row>
    <row r="2280" spans="24:24">
      <c r="X2280" s="53"/>
    </row>
    <row r="2281" spans="24:24">
      <c r="X2281" s="53"/>
    </row>
    <row r="2282" spans="24:24">
      <c r="X2282" s="53"/>
    </row>
    <row r="2283" spans="24:24">
      <c r="X2283" s="53"/>
    </row>
    <row r="2284" spans="24:24">
      <c r="X2284" s="53"/>
    </row>
    <row r="2285" spans="24:24">
      <c r="X2285" s="53"/>
    </row>
    <row r="2286" spans="24:24">
      <c r="X2286" s="53"/>
    </row>
    <row r="2287" spans="24:24">
      <c r="X2287" s="53"/>
    </row>
    <row r="2288" spans="24:24">
      <c r="X2288" s="53"/>
    </row>
    <row r="2289" spans="24:24">
      <c r="X2289" s="53"/>
    </row>
    <row r="2290" spans="24:24">
      <c r="X2290" s="53"/>
    </row>
    <row r="2291" spans="24:24">
      <c r="X2291" s="53"/>
    </row>
    <row r="2292" spans="24:24">
      <c r="X2292" s="53"/>
    </row>
    <row r="2293" spans="24:24">
      <c r="X2293" s="53"/>
    </row>
    <row r="2294" spans="24:24">
      <c r="X2294" s="53"/>
    </row>
    <row r="2295" spans="24:24">
      <c r="X2295" s="53"/>
    </row>
    <row r="2296" spans="24:24">
      <c r="X2296" s="53"/>
    </row>
    <row r="2297" spans="24:24">
      <c r="X2297" s="53"/>
    </row>
    <row r="2298" spans="24:24">
      <c r="X2298" s="53"/>
    </row>
    <row r="2299" spans="24:24">
      <c r="X2299" s="53"/>
    </row>
    <row r="2300" spans="24:24">
      <c r="X2300" s="53"/>
    </row>
    <row r="2301" spans="24:24">
      <c r="X2301" s="53"/>
    </row>
    <row r="2302" spans="24:24">
      <c r="X2302" s="53"/>
    </row>
    <row r="2303" spans="24:24">
      <c r="X2303" s="53"/>
    </row>
    <row r="2304" spans="24:24">
      <c r="X2304" s="53"/>
    </row>
    <row r="2305" spans="24:24">
      <c r="X2305" s="53"/>
    </row>
    <row r="2306" spans="24:24">
      <c r="X2306" s="53"/>
    </row>
    <row r="2307" spans="24:24">
      <c r="X2307" s="53"/>
    </row>
    <row r="2308" spans="24:24">
      <c r="X2308" s="53"/>
    </row>
    <row r="2309" spans="24:24">
      <c r="X2309" s="53"/>
    </row>
    <row r="2310" spans="24:24">
      <c r="X2310" s="53"/>
    </row>
    <row r="2311" spans="24:24">
      <c r="X2311" s="53"/>
    </row>
    <row r="2312" spans="24:24">
      <c r="X2312" s="53"/>
    </row>
    <row r="2313" spans="24:24">
      <c r="X2313" s="53"/>
    </row>
    <row r="2314" spans="24:24">
      <c r="X2314" s="53"/>
    </row>
    <row r="2315" spans="24:24">
      <c r="X2315" s="53"/>
    </row>
    <row r="2316" spans="24:24">
      <c r="X2316" s="53"/>
    </row>
    <row r="2317" spans="24:24">
      <c r="X2317" s="53"/>
    </row>
    <row r="2318" spans="24:24">
      <c r="X2318" s="53"/>
    </row>
    <row r="2319" spans="24:24">
      <c r="X2319" s="53"/>
    </row>
    <row r="2320" spans="24:24">
      <c r="X2320" s="53"/>
    </row>
    <row r="2321" spans="24:24">
      <c r="X2321" s="53"/>
    </row>
    <row r="2322" spans="24:24">
      <c r="X2322" s="53"/>
    </row>
    <row r="2323" spans="24:24">
      <c r="X2323" s="53"/>
    </row>
    <row r="2324" spans="24:24">
      <c r="X2324" s="53"/>
    </row>
    <row r="2325" spans="24:24">
      <c r="X2325" s="53"/>
    </row>
    <row r="2326" spans="24:24">
      <c r="X2326" s="53"/>
    </row>
    <row r="2327" spans="24:24">
      <c r="X2327" s="53"/>
    </row>
    <row r="2328" spans="24:24">
      <c r="X2328" s="53"/>
    </row>
    <row r="2329" spans="24:24">
      <c r="X2329" s="53"/>
    </row>
    <row r="2330" spans="24:24">
      <c r="X2330" s="53"/>
    </row>
    <row r="2331" spans="24:24">
      <c r="X2331" s="53"/>
    </row>
    <row r="2332" spans="24:24">
      <c r="X2332" s="53"/>
    </row>
    <row r="2333" spans="24:24">
      <c r="X2333" s="53"/>
    </row>
    <row r="2334" spans="24:24">
      <c r="X2334" s="53"/>
    </row>
    <row r="2335" spans="24:24">
      <c r="X2335" s="53"/>
    </row>
    <row r="2336" spans="24:24">
      <c r="X2336" s="53"/>
    </row>
    <row r="2337" spans="24:24">
      <c r="X2337" s="53"/>
    </row>
    <row r="2338" spans="24:24">
      <c r="X2338" s="53"/>
    </row>
    <row r="2339" spans="24:24">
      <c r="X2339" s="53"/>
    </row>
    <row r="2340" spans="24:24">
      <c r="X2340" s="53"/>
    </row>
    <row r="2341" spans="24:24">
      <c r="X2341" s="53"/>
    </row>
    <row r="2342" spans="24:24">
      <c r="X2342" s="53"/>
    </row>
    <row r="2343" spans="24:24">
      <c r="X2343" s="53"/>
    </row>
    <row r="2344" spans="24:24">
      <c r="X2344" s="53"/>
    </row>
    <row r="2345" spans="24:24">
      <c r="X2345" s="53"/>
    </row>
    <row r="2346" spans="24:24">
      <c r="X2346" s="53"/>
    </row>
    <row r="2347" spans="24:24">
      <c r="X2347" s="53"/>
    </row>
    <row r="2348" spans="24:24">
      <c r="X2348" s="53"/>
    </row>
    <row r="2349" spans="24:24">
      <c r="X2349" s="53"/>
    </row>
    <row r="2350" spans="24:24">
      <c r="X2350" s="53"/>
    </row>
    <row r="2351" spans="24:24">
      <c r="X2351" s="53"/>
    </row>
    <row r="2352" spans="24:24">
      <c r="X2352" s="53"/>
    </row>
    <row r="2353" spans="24:24">
      <c r="X2353" s="53"/>
    </row>
    <row r="2354" spans="24:24">
      <c r="X2354" s="53"/>
    </row>
    <row r="2355" spans="24:24">
      <c r="X2355" s="53"/>
    </row>
    <row r="2356" spans="24:24">
      <c r="X2356" s="53"/>
    </row>
    <row r="2357" spans="24:24">
      <c r="X2357" s="53"/>
    </row>
    <row r="2358" spans="24:24">
      <c r="X2358" s="53"/>
    </row>
    <row r="2359" spans="24:24">
      <c r="X2359" s="53"/>
    </row>
    <row r="2360" spans="24:24">
      <c r="X2360" s="53"/>
    </row>
    <row r="2361" spans="24:24">
      <c r="X2361" s="53"/>
    </row>
    <row r="2362" spans="24:24">
      <c r="X2362" s="53"/>
    </row>
    <row r="2363" spans="24:24">
      <c r="X2363" s="53"/>
    </row>
    <row r="2364" spans="24:24">
      <c r="X2364" s="53"/>
    </row>
    <row r="2365" spans="24:24">
      <c r="X2365" s="53"/>
    </row>
    <row r="2366" spans="24:24">
      <c r="X2366" s="53"/>
    </row>
    <row r="2367" spans="24:24">
      <c r="X2367" s="53"/>
    </row>
    <row r="2368" spans="24:24">
      <c r="X2368" s="53"/>
    </row>
    <row r="2369" spans="24:24">
      <c r="X2369" s="53"/>
    </row>
    <row r="2370" spans="24:24">
      <c r="X2370" s="53"/>
    </row>
    <row r="2371" spans="24:24">
      <c r="X2371" s="53"/>
    </row>
    <row r="2372" spans="24:24">
      <c r="X2372" s="53"/>
    </row>
    <row r="2373" spans="24:24">
      <c r="X2373" s="53"/>
    </row>
    <row r="2374" spans="24:24">
      <c r="X2374" s="53"/>
    </row>
    <row r="2375" spans="24:24">
      <c r="X2375" s="53"/>
    </row>
    <row r="2376" spans="24:24">
      <c r="X2376" s="53"/>
    </row>
    <row r="2377" spans="24:24">
      <c r="X2377" s="53"/>
    </row>
    <row r="2378" spans="24:24">
      <c r="X2378" s="53"/>
    </row>
    <row r="2379" spans="24:24">
      <c r="X2379" s="53"/>
    </row>
    <row r="2380" spans="24:24">
      <c r="X2380" s="53"/>
    </row>
    <row r="2381" spans="24:24">
      <c r="X2381" s="53"/>
    </row>
    <row r="2382" spans="24:24">
      <c r="X2382" s="53"/>
    </row>
    <row r="2383" spans="24:24">
      <c r="X2383" s="53"/>
    </row>
    <row r="2384" spans="24:24">
      <c r="X2384" s="53"/>
    </row>
    <row r="2385" spans="24:24">
      <c r="X2385" s="53"/>
    </row>
    <row r="2386" spans="24:24">
      <c r="X2386" s="53"/>
    </row>
    <row r="2387" spans="24:24">
      <c r="X2387" s="53"/>
    </row>
    <row r="2388" spans="24:24">
      <c r="X2388" s="53"/>
    </row>
    <row r="2389" spans="24:24">
      <c r="X2389" s="53"/>
    </row>
    <row r="2390" spans="24:24">
      <c r="X2390" s="53"/>
    </row>
    <row r="2391" spans="24:24">
      <c r="X2391" s="53"/>
    </row>
    <row r="2392" spans="24:24">
      <c r="X2392" s="53"/>
    </row>
    <row r="2393" spans="24:24">
      <c r="X2393" s="53"/>
    </row>
    <row r="2394" spans="24:24">
      <c r="X2394" s="53"/>
    </row>
    <row r="2395" spans="24:24">
      <c r="X2395" s="53"/>
    </row>
    <row r="2396" spans="24:24">
      <c r="X2396" s="53"/>
    </row>
    <row r="2397" spans="24:24">
      <c r="X2397" s="53"/>
    </row>
    <row r="2398" spans="24:24">
      <c r="X2398" s="53"/>
    </row>
    <row r="2399" spans="24:24">
      <c r="X2399" s="53"/>
    </row>
    <row r="2400" spans="24:24">
      <c r="X2400" s="53"/>
    </row>
    <row r="2401" spans="24:24">
      <c r="X2401" s="53"/>
    </row>
    <row r="2402" spans="24:24">
      <c r="X2402" s="53"/>
    </row>
    <row r="2403" spans="24:24">
      <c r="X2403" s="53"/>
    </row>
    <row r="2404" spans="24:24">
      <c r="X2404" s="53"/>
    </row>
    <row r="2405" spans="24:24">
      <c r="X2405" s="53"/>
    </row>
    <row r="2406" spans="24:24">
      <c r="X2406" s="53"/>
    </row>
    <row r="2407" spans="24:24">
      <c r="X2407" s="53"/>
    </row>
    <row r="2408" spans="24:24">
      <c r="X2408" s="53"/>
    </row>
    <row r="2409" spans="24:24">
      <c r="X2409" s="53"/>
    </row>
    <row r="2410" spans="24:24">
      <c r="X2410" s="53"/>
    </row>
    <row r="2411" spans="24:24">
      <c r="X2411" s="53"/>
    </row>
    <row r="2412" spans="24:24">
      <c r="X2412" s="53"/>
    </row>
    <row r="2413" spans="24:24">
      <c r="X2413" s="53"/>
    </row>
    <row r="2414" spans="24:24">
      <c r="X2414" s="53"/>
    </row>
    <row r="2415" spans="24:24">
      <c r="X2415" s="53"/>
    </row>
    <row r="2416" spans="24:24">
      <c r="X2416" s="53"/>
    </row>
    <row r="2417" spans="24:24">
      <c r="X2417" s="53"/>
    </row>
    <row r="2418" spans="24:24">
      <c r="X2418" s="53"/>
    </row>
    <row r="2419" spans="24:24">
      <c r="X2419" s="53"/>
    </row>
    <row r="2420" spans="24:24">
      <c r="X2420" s="53"/>
    </row>
    <row r="2421" spans="24:24">
      <c r="X2421" s="53"/>
    </row>
    <row r="2422" spans="24:24">
      <c r="X2422" s="53"/>
    </row>
    <row r="2423" spans="24:24">
      <c r="X2423" s="53"/>
    </row>
    <row r="2424" spans="24:24">
      <c r="X2424" s="53"/>
    </row>
    <row r="2425" spans="24:24">
      <c r="X2425" s="53"/>
    </row>
    <row r="2426" spans="24:24">
      <c r="X2426" s="53"/>
    </row>
    <row r="2427" spans="24:24">
      <c r="X2427" s="53"/>
    </row>
    <row r="2428" spans="24:24">
      <c r="X2428" s="53"/>
    </row>
    <row r="2429" spans="24:24">
      <c r="X2429" s="53"/>
    </row>
    <row r="2430" spans="24:24">
      <c r="X2430" s="53"/>
    </row>
    <row r="2431" spans="24:24">
      <c r="X2431" s="53"/>
    </row>
    <row r="2432" spans="24:24">
      <c r="X2432" s="53"/>
    </row>
    <row r="2433" spans="24:24">
      <c r="X2433" s="53"/>
    </row>
    <row r="2434" spans="24:24">
      <c r="X2434" s="53"/>
    </row>
    <row r="2435" spans="24:24">
      <c r="X2435" s="53"/>
    </row>
    <row r="2436" spans="24:24">
      <c r="X2436" s="53"/>
    </row>
    <row r="2437" spans="24:24">
      <c r="X2437" s="53"/>
    </row>
    <row r="2438" spans="24:24">
      <c r="X2438" s="53"/>
    </row>
    <row r="2439" spans="24:24">
      <c r="X2439" s="53"/>
    </row>
    <row r="2440" spans="24:24">
      <c r="X2440" s="53"/>
    </row>
    <row r="2441" spans="24:24">
      <c r="X2441" s="53"/>
    </row>
    <row r="2442" spans="24:24">
      <c r="X2442" s="53"/>
    </row>
    <row r="2443" spans="24:24">
      <c r="X2443" s="53"/>
    </row>
    <row r="2444" spans="24:24">
      <c r="X2444" s="53"/>
    </row>
    <row r="2445" spans="24:24">
      <c r="X2445" s="53"/>
    </row>
    <row r="2446" spans="24:24">
      <c r="X2446" s="53"/>
    </row>
    <row r="2447" spans="24:24">
      <c r="X2447" s="53"/>
    </row>
    <row r="2448" spans="24:24">
      <c r="X2448" s="53"/>
    </row>
    <row r="2449" spans="24:24">
      <c r="X2449" s="53"/>
    </row>
    <row r="2450" spans="24:24">
      <c r="X2450" s="53"/>
    </row>
    <row r="2451" spans="24:24">
      <c r="X2451" s="53"/>
    </row>
    <row r="2452" spans="24:24">
      <c r="X2452" s="53"/>
    </row>
    <row r="2453" spans="24:24">
      <c r="X2453" s="53"/>
    </row>
    <row r="2454" spans="24:24">
      <c r="X2454" s="53"/>
    </row>
    <row r="2455" spans="24:24">
      <c r="X2455" s="53"/>
    </row>
    <row r="2456" spans="24:24">
      <c r="X2456" s="53"/>
    </row>
    <row r="2457" spans="24:24">
      <c r="X2457" s="53"/>
    </row>
    <row r="2458" spans="24:24">
      <c r="X2458" s="53"/>
    </row>
    <row r="2459" spans="24:24">
      <c r="X2459" s="53"/>
    </row>
    <row r="2460" spans="24:24">
      <c r="X2460" s="53"/>
    </row>
    <row r="2461" spans="24:24">
      <c r="X2461" s="53"/>
    </row>
    <row r="2462" spans="24:24">
      <c r="X2462" s="53"/>
    </row>
    <row r="2463" spans="24:24">
      <c r="X2463" s="53"/>
    </row>
    <row r="2464" spans="24:24">
      <c r="X2464" s="53"/>
    </row>
    <row r="2465" spans="24:24">
      <c r="X2465" s="53"/>
    </row>
    <row r="2466" spans="24:24">
      <c r="X2466" s="53"/>
    </row>
    <row r="2467" spans="24:24">
      <c r="X2467" s="53"/>
    </row>
    <row r="2468" spans="24:24">
      <c r="X2468" s="53"/>
    </row>
    <row r="2469" spans="24:24">
      <c r="X2469" s="53"/>
    </row>
    <row r="2470" spans="24:24">
      <c r="X2470" s="53"/>
    </row>
    <row r="2471" spans="24:24">
      <c r="X2471" s="53"/>
    </row>
    <row r="2472" spans="24:24">
      <c r="X2472" s="53"/>
    </row>
    <row r="2473" spans="24:24">
      <c r="X2473" s="53"/>
    </row>
    <row r="2474" spans="24:24">
      <c r="X2474" s="53"/>
    </row>
    <row r="2475" spans="24:24">
      <c r="X2475" s="53"/>
    </row>
    <row r="2476" spans="24:24">
      <c r="X2476" s="53"/>
    </row>
    <row r="2477" spans="24:24">
      <c r="X2477" s="53"/>
    </row>
    <row r="2478" spans="24:24">
      <c r="X2478" s="53"/>
    </row>
    <row r="2479" spans="24:24">
      <c r="X2479" s="53"/>
    </row>
    <row r="2480" spans="24:24">
      <c r="X2480" s="53"/>
    </row>
    <row r="2481" spans="24:24">
      <c r="X2481" s="53"/>
    </row>
    <row r="2482" spans="24:24">
      <c r="X2482" s="53"/>
    </row>
    <row r="2483" spans="24:24">
      <c r="X2483" s="53"/>
    </row>
    <row r="2484" spans="24:24">
      <c r="X2484" s="53"/>
    </row>
    <row r="2485" spans="24:24">
      <c r="X2485" s="53"/>
    </row>
    <row r="2486" spans="24:24">
      <c r="X2486" s="53"/>
    </row>
    <row r="2487" spans="24:24">
      <c r="X2487" s="53"/>
    </row>
    <row r="2488" spans="24:24">
      <c r="X2488" s="53"/>
    </row>
    <row r="2489" spans="24:24">
      <c r="X2489" s="53"/>
    </row>
    <row r="2490" spans="24:24">
      <c r="X2490" s="53"/>
    </row>
    <row r="2491" spans="24:24">
      <c r="X2491" s="53"/>
    </row>
    <row r="2492" spans="24:24">
      <c r="X2492" s="53"/>
    </row>
    <row r="2493" spans="24:24">
      <c r="X2493" s="53"/>
    </row>
    <row r="2494" spans="24:24">
      <c r="X2494" s="53"/>
    </row>
    <row r="2495" spans="24:24">
      <c r="X2495" s="53"/>
    </row>
    <row r="2496" spans="24:24">
      <c r="X2496" s="53"/>
    </row>
    <row r="2497" spans="24:24">
      <c r="X2497" s="53"/>
    </row>
    <row r="2498" spans="24:24">
      <c r="X2498" s="53"/>
    </row>
    <row r="2499" spans="24:24">
      <c r="X2499" s="53"/>
    </row>
    <row r="2500" spans="24:24">
      <c r="X2500" s="53"/>
    </row>
    <row r="2501" spans="24:24">
      <c r="X2501" s="53"/>
    </row>
    <row r="2502" spans="24:24">
      <c r="X2502" s="53"/>
    </row>
    <row r="2503" spans="24:24">
      <c r="X2503" s="53"/>
    </row>
    <row r="2504" spans="24:24">
      <c r="X2504" s="53"/>
    </row>
    <row r="2505" spans="24:24">
      <c r="X2505" s="53"/>
    </row>
    <row r="2506" spans="24:24">
      <c r="X2506" s="53"/>
    </row>
    <row r="2507" spans="24:24">
      <c r="X2507" s="53"/>
    </row>
    <row r="2508" spans="24:24">
      <c r="X2508" s="53"/>
    </row>
    <row r="2509" spans="24:24">
      <c r="X2509" s="53"/>
    </row>
    <row r="2510" spans="24:24">
      <c r="X2510" s="53"/>
    </row>
    <row r="2511" spans="24:24">
      <c r="X2511" s="53"/>
    </row>
    <row r="2512" spans="24:24">
      <c r="X2512" s="53"/>
    </row>
    <row r="2513" spans="24:24">
      <c r="X2513" s="53"/>
    </row>
    <row r="2514" spans="24:24">
      <c r="X2514" s="53"/>
    </row>
    <row r="2515" spans="24:24">
      <c r="X2515" s="53"/>
    </row>
    <row r="2516" spans="24:24">
      <c r="X2516" s="53"/>
    </row>
    <row r="2517" spans="24:24">
      <c r="X2517" s="53"/>
    </row>
    <row r="2518" spans="24:24">
      <c r="X2518" s="53"/>
    </row>
    <row r="2519" spans="24:24">
      <c r="X2519" s="53"/>
    </row>
    <row r="2520" spans="24:24">
      <c r="X2520" s="53"/>
    </row>
    <row r="2521" spans="24:24">
      <c r="X2521" s="53"/>
    </row>
    <row r="2522" spans="24:24">
      <c r="X2522" s="53"/>
    </row>
    <row r="2523" spans="24:24">
      <c r="X2523" s="53"/>
    </row>
    <row r="2524" spans="24:24">
      <c r="X2524" s="53"/>
    </row>
    <row r="2525" spans="24:24">
      <c r="X2525" s="53"/>
    </row>
    <row r="2526" spans="24:24">
      <c r="X2526" s="53"/>
    </row>
    <row r="2527" spans="24:24">
      <c r="X2527" s="53"/>
    </row>
    <row r="2528" spans="24:24">
      <c r="X2528" s="53"/>
    </row>
    <row r="2529" spans="24:24">
      <c r="X2529" s="53"/>
    </row>
    <row r="2530" spans="24:24">
      <c r="X2530" s="53"/>
    </row>
    <row r="2531" spans="24:24">
      <c r="X2531" s="53"/>
    </row>
    <row r="2532" spans="24:24">
      <c r="X2532" s="53"/>
    </row>
    <row r="2533" spans="24:24">
      <c r="X2533" s="53"/>
    </row>
    <row r="2534" spans="24:24">
      <c r="X2534" s="53"/>
    </row>
    <row r="2535" spans="24:24">
      <c r="X2535" s="53"/>
    </row>
    <row r="2536" spans="24:24">
      <c r="X2536" s="53"/>
    </row>
    <row r="2537" spans="24:24">
      <c r="X2537" s="53"/>
    </row>
    <row r="2538" spans="24:24">
      <c r="X2538" s="53"/>
    </row>
    <row r="2539" spans="24:24">
      <c r="X2539" s="53"/>
    </row>
    <row r="2540" spans="24:24">
      <c r="X2540" s="53"/>
    </row>
    <row r="2541" spans="24:24">
      <c r="X2541" s="53"/>
    </row>
    <row r="2542" spans="24:24">
      <c r="X2542" s="53"/>
    </row>
    <row r="2543" spans="24:24">
      <c r="X2543" s="53"/>
    </row>
    <row r="2544" spans="24:24">
      <c r="X2544" s="53"/>
    </row>
    <row r="2545" spans="24:24">
      <c r="X2545" s="53"/>
    </row>
    <row r="2546" spans="24:24">
      <c r="X2546" s="53"/>
    </row>
    <row r="2547" spans="24:24">
      <c r="X2547" s="53"/>
    </row>
    <row r="2548" spans="24:24">
      <c r="X2548" s="53"/>
    </row>
    <row r="2549" spans="24:24">
      <c r="X2549" s="53"/>
    </row>
    <row r="2550" spans="24:24">
      <c r="X2550" s="53"/>
    </row>
    <row r="2551" spans="24:24">
      <c r="X2551" s="53"/>
    </row>
    <row r="2552" spans="24:24">
      <c r="X2552" s="53"/>
    </row>
    <row r="2553" spans="24:24">
      <c r="X2553" s="53"/>
    </row>
    <row r="2554" spans="24:24">
      <c r="X2554" s="53"/>
    </row>
    <row r="2555" spans="24:24">
      <c r="X2555" s="53"/>
    </row>
    <row r="2556" spans="24:24">
      <c r="X2556" s="53"/>
    </row>
    <row r="2557" spans="24:24">
      <c r="X2557" s="53"/>
    </row>
    <row r="2558" spans="24:24">
      <c r="X2558" s="53"/>
    </row>
    <row r="2559" spans="24:24">
      <c r="X2559" s="53"/>
    </row>
    <row r="2560" spans="24:24">
      <c r="X2560" s="53"/>
    </row>
    <row r="2561" spans="24:24">
      <c r="X2561" s="53"/>
    </row>
    <row r="2562" spans="24:24">
      <c r="X2562" s="53"/>
    </row>
    <row r="2563" spans="24:24">
      <c r="X2563" s="53"/>
    </row>
    <row r="2564" spans="24:24">
      <c r="X2564" s="53"/>
    </row>
    <row r="2565" spans="24:24">
      <c r="X2565" s="53"/>
    </row>
    <row r="2566" spans="24:24">
      <c r="X2566" s="53"/>
    </row>
    <row r="2567" spans="24:24">
      <c r="X2567" s="53"/>
    </row>
    <row r="2568" spans="24:24">
      <c r="X2568" s="53"/>
    </row>
    <row r="2569" spans="24:24">
      <c r="X2569" s="53"/>
    </row>
    <row r="2570" spans="24:24">
      <c r="X2570" s="53"/>
    </row>
    <row r="2571" spans="24:24">
      <c r="X2571" s="53"/>
    </row>
    <row r="2572" spans="24:24">
      <c r="X2572" s="53"/>
    </row>
    <row r="2573" spans="24:24">
      <c r="X2573" s="53"/>
    </row>
    <row r="2574" spans="24:24">
      <c r="X2574" s="53"/>
    </row>
    <row r="2575" spans="24:24">
      <c r="X2575" s="53"/>
    </row>
    <row r="2576" spans="24:24">
      <c r="X2576" s="53"/>
    </row>
    <row r="2577" spans="24:24">
      <c r="X2577" s="53"/>
    </row>
    <row r="2578" spans="24:24">
      <c r="X2578" s="53"/>
    </row>
    <row r="2579" spans="24:24">
      <c r="X2579" s="53"/>
    </row>
    <row r="2580" spans="24:24">
      <c r="X2580" s="53"/>
    </row>
    <row r="2581" spans="24:24">
      <c r="X2581" s="53"/>
    </row>
    <row r="2582" spans="24:24">
      <c r="X2582" s="53"/>
    </row>
    <row r="2583" spans="24:24">
      <c r="X2583" s="53"/>
    </row>
    <row r="2584" spans="24:24">
      <c r="X2584" s="53"/>
    </row>
    <row r="2585" spans="24:24">
      <c r="X2585" s="53"/>
    </row>
    <row r="2586" spans="24:24">
      <c r="X2586" s="53"/>
    </row>
    <row r="2587" spans="24:24">
      <c r="X2587" s="53"/>
    </row>
    <row r="2588" spans="24:24">
      <c r="X2588" s="53"/>
    </row>
    <row r="2589" spans="24:24">
      <c r="X2589" s="53"/>
    </row>
    <row r="2590" spans="24:24">
      <c r="X2590" s="53"/>
    </row>
    <row r="2591" spans="24:24">
      <c r="X2591" s="53"/>
    </row>
    <row r="2592" spans="24:24">
      <c r="X2592" s="53"/>
    </row>
    <row r="2593" spans="24:24">
      <c r="X2593" s="53"/>
    </row>
    <row r="2594" spans="24:24">
      <c r="X2594" s="53"/>
    </row>
    <row r="2595" spans="24:24">
      <c r="X2595" s="53"/>
    </row>
    <row r="2596" spans="24:24">
      <c r="X2596" s="53"/>
    </row>
    <row r="2597" spans="24:24">
      <c r="X2597" s="53"/>
    </row>
    <row r="2598" spans="24:24">
      <c r="X2598" s="53"/>
    </row>
    <row r="2599" spans="24:24">
      <c r="X2599" s="53"/>
    </row>
    <row r="2600" spans="24:24">
      <c r="X2600" s="53"/>
    </row>
    <row r="2601" spans="24:24">
      <c r="X2601" s="53"/>
    </row>
    <row r="2602" spans="24:24">
      <c r="X2602" s="53"/>
    </row>
    <row r="2603" spans="24:24">
      <c r="X2603" s="53"/>
    </row>
    <row r="2604" spans="24:24">
      <c r="X2604" s="53"/>
    </row>
    <row r="2605" spans="24:24">
      <c r="X2605" s="53"/>
    </row>
    <row r="2606" spans="24:24">
      <c r="X2606" s="53"/>
    </row>
    <row r="2607" spans="24:24">
      <c r="X2607" s="53"/>
    </row>
    <row r="2608" spans="24:24">
      <c r="X2608" s="53"/>
    </row>
    <row r="2609" spans="24:24">
      <c r="X2609" s="53"/>
    </row>
    <row r="2610" spans="24:24">
      <c r="X2610" s="53"/>
    </row>
    <row r="2611" spans="24:24">
      <c r="X2611" s="53"/>
    </row>
    <row r="2612" spans="24:24">
      <c r="X2612" s="53"/>
    </row>
    <row r="2613" spans="24:24">
      <c r="X2613" s="53"/>
    </row>
    <row r="2614" spans="24:24">
      <c r="X2614" s="53"/>
    </row>
    <row r="2615" spans="24:24">
      <c r="X2615" s="53"/>
    </row>
    <row r="2616" spans="24:24">
      <c r="X2616" s="53"/>
    </row>
    <row r="2617" spans="24:24">
      <c r="X2617" s="53"/>
    </row>
    <row r="2618" spans="24:24">
      <c r="X2618" s="53"/>
    </row>
    <row r="2619" spans="24:24">
      <c r="X2619" s="53"/>
    </row>
    <row r="2620" spans="24:24">
      <c r="X2620" s="53"/>
    </row>
    <row r="2621" spans="24:24">
      <c r="X2621" s="53"/>
    </row>
    <row r="2622" spans="24:24">
      <c r="X2622" s="53"/>
    </row>
    <row r="2623" spans="24:24">
      <c r="X2623" s="53"/>
    </row>
    <row r="2624" spans="24:24">
      <c r="X2624" s="53"/>
    </row>
    <row r="2625" spans="24:24">
      <c r="X2625" s="53"/>
    </row>
    <row r="2626" spans="24:24">
      <c r="X2626" s="53"/>
    </row>
    <row r="2627" spans="24:24">
      <c r="X2627" s="53"/>
    </row>
    <row r="2628" spans="24:24">
      <c r="X2628" s="53"/>
    </row>
    <row r="2629" spans="24:24">
      <c r="X2629" s="53"/>
    </row>
    <row r="2630" spans="24:24">
      <c r="X2630" s="53"/>
    </row>
    <row r="2631" spans="24:24">
      <c r="X2631" s="53"/>
    </row>
    <row r="2632" spans="24:24">
      <c r="X2632" s="53"/>
    </row>
    <row r="2633" spans="24:24">
      <c r="X2633" s="53"/>
    </row>
    <row r="2634" spans="24:24">
      <c r="X2634" s="53"/>
    </row>
    <row r="2635" spans="24:24">
      <c r="X2635" s="53"/>
    </row>
    <row r="2636" spans="24:24">
      <c r="X2636" s="53"/>
    </row>
    <row r="2637" spans="24:24">
      <c r="X2637" s="53"/>
    </row>
    <row r="2638" spans="24:24">
      <c r="X2638" s="53"/>
    </row>
    <row r="2639" spans="24:24">
      <c r="X2639" s="53"/>
    </row>
    <row r="2640" spans="24:24">
      <c r="X2640" s="53"/>
    </row>
    <row r="2641" spans="24:24">
      <c r="X2641" s="53"/>
    </row>
    <row r="2642" spans="24:24">
      <c r="X2642" s="53"/>
    </row>
    <row r="2643" spans="24:24">
      <c r="X2643" s="53"/>
    </row>
    <row r="2644" spans="24:24">
      <c r="X2644" s="53"/>
    </row>
    <row r="2645" spans="24:24">
      <c r="X2645" s="53"/>
    </row>
    <row r="2646" spans="24:24">
      <c r="X2646" s="53"/>
    </row>
    <row r="2647" spans="24:24">
      <c r="X2647" s="53"/>
    </row>
    <row r="2648" spans="24:24">
      <c r="X2648" s="53"/>
    </row>
    <row r="2649" spans="24:24">
      <c r="X2649" s="53"/>
    </row>
    <row r="2650" spans="24:24">
      <c r="X2650" s="53"/>
    </row>
    <row r="2651" spans="24:24">
      <c r="X2651" s="53"/>
    </row>
    <row r="2652" spans="24:24">
      <c r="X2652" s="53"/>
    </row>
    <row r="2653" spans="24:24">
      <c r="X2653" s="53"/>
    </row>
    <row r="2654" spans="24:24">
      <c r="X2654" s="53"/>
    </row>
    <row r="2655" spans="24:24">
      <c r="X2655" s="53"/>
    </row>
    <row r="2656" spans="24:24">
      <c r="X2656" s="53"/>
    </row>
    <row r="2657" spans="24:24">
      <c r="X2657" s="53"/>
    </row>
    <row r="2658" spans="24:24">
      <c r="X2658" s="53"/>
    </row>
    <row r="2659" spans="24:24">
      <c r="X2659" s="53"/>
    </row>
    <row r="2660" spans="24:24">
      <c r="X2660" s="53"/>
    </row>
    <row r="2661" spans="24:24">
      <c r="X2661" s="53"/>
    </row>
    <row r="2662" spans="24:24">
      <c r="X2662" s="53"/>
    </row>
    <row r="2663" spans="24:24">
      <c r="X2663" s="53"/>
    </row>
    <row r="2664" spans="24:24">
      <c r="X2664" s="53"/>
    </row>
    <row r="2665" spans="24:24">
      <c r="X2665" s="53"/>
    </row>
    <row r="2666" spans="24:24">
      <c r="X2666" s="53"/>
    </row>
    <row r="2667" spans="24:24">
      <c r="X2667" s="53"/>
    </row>
    <row r="2668" spans="24:24">
      <c r="X2668" s="53"/>
    </row>
    <row r="2669" spans="24:24">
      <c r="X2669" s="53"/>
    </row>
    <row r="2670" spans="24:24">
      <c r="X2670" s="53"/>
    </row>
    <row r="2671" spans="24:24">
      <c r="X2671" s="53"/>
    </row>
    <row r="2672" spans="24:24">
      <c r="X2672" s="53"/>
    </row>
    <row r="2673" spans="24:24">
      <c r="X2673" s="53"/>
    </row>
    <row r="2674" spans="24:24">
      <c r="X2674" s="53"/>
    </row>
    <row r="2675" spans="24:24">
      <c r="X2675" s="53"/>
    </row>
    <row r="2676" spans="24:24">
      <c r="X2676" s="53"/>
    </row>
    <row r="2677" spans="24:24">
      <c r="X2677" s="53"/>
    </row>
    <row r="2678" spans="24:24">
      <c r="X2678" s="53"/>
    </row>
    <row r="2679" spans="24:24">
      <c r="X2679" s="53"/>
    </row>
    <row r="2680" spans="24:24">
      <c r="X2680" s="53"/>
    </row>
    <row r="2681" spans="24:24">
      <c r="X2681" s="53"/>
    </row>
    <row r="2682" spans="24:24">
      <c r="X2682" s="53"/>
    </row>
    <row r="2683" spans="24:24">
      <c r="X2683" s="53"/>
    </row>
    <row r="2684" spans="24:24">
      <c r="X2684" s="53"/>
    </row>
    <row r="2685" spans="24:24">
      <c r="X2685" s="53"/>
    </row>
    <row r="2686" spans="24:24">
      <c r="X2686" s="53"/>
    </row>
    <row r="2687" spans="24:24">
      <c r="X2687" s="53"/>
    </row>
    <row r="2688" spans="24:24">
      <c r="X2688" s="53"/>
    </row>
    <row r="2689" spans="24:24">
      <c r="X2689" s="53"/>
    </row>
    <row r="2690" spans="24:24">
      <c r="X2690" s="53"/>
    </row>
    <row r="2691" spans="24:24">
      <c r="X2691" s="53"/>
    </row>
    <row r="2692" spans="24:24">
      <c r="X2692" s="53"/>
    </row>
    <row r="2693" spans="24:24">
      <c r="X2693" s="53"/>
    </row>
    <row r="2694" spans="24:24">
      <c r="X2694" s="53"/>
    </row>
    <row r="2695" spans="24:24">
      <c r="X2695" s="53"/>
    </row>
    <row r="2696" spans="24:24">
      <c r="X2696" s="53"/>
    </row>
    <row r="2697" spans="24:24">
      <c r="X2697" s="53"/>
    </row>
    <row r="2698" spans="24:24">
      <c r="X2698" s="53"/>
    </row>
    <row r="2699" spans="24:24">
      <c r="X2699" s="53"/>
    </row>
    <row r="2700" spans="24:24">
      <c r="X2700" s="53"/>
    </row>
    <row r="2701" spans="24:24">
      <c r="X2701" s="53"/>
    </row>
    <row r="2702" spans="24:24">
      <c r="X2702" s="53"/>
    </row>
    <row r="2703" spans="24:24">
      <c r="X2703" s="53"/>
    </row>
    <row r="2704" spans="24:24">
      <c r="X2704" s="53"/>
    </row>
    <row r="2705" spans="24:24">
      <c r="X2705" s="53"/>
    </row>
    <row r="2706" spans="24:24">
      <c r="X2706" s="53"/>
    </row>
    <row r="2707" spans="24:24">
      <c r="X2707" s="53"/>
    </row>
    <row r="2708" spans="24:24">
      <c r="X2708" s="53"/>
    </row>
    <row r="2709" spans="24:24">
      <c r="X2709" s="53"/>
    </row>
    <row r="2710" spans="24:24">
      <c r="X2710" s="53"/>
    </row>
    <row r="2711" spans="24:24">
      <c r="X2711" s="53"/>
    </row>
    <row r="2712" spans="24:24">
      <c r="X2712" s="53"/>
    </row>
    <row r="2713" spans="24:24">
      <c r="X2713" s="53"/>
    </row>
    <row r="2714" spans="24:24">
      <c r="X2714" s="53"/>
    </row>
    <row r="2715" spans="24:24">
      <c r="X2715" s="53"/>
    </row>
    <row r="2716" spans="24:24">
      <c r="X2716" s="53"/>
    </row>
    <row r="2717" spans="24:24">
      <c r="X2717" s="53"/>
    </row>
    <row r="2718" spans="24:24">
      <c r="X2718" s="53"/>
    </row>
    <row r="2719" spans="24:24">
      <c r="X2719" s="53"/>
    </row>
    <row r="2720" spans="24:24">
      <c r="X2720" s="53"/>
    </row>
    <row r="2721" spans="24:24">
      <c r="X2721" s="53"/>
    </row>
    <row r="2722" spans="24:24">
      <c r="X2722" s="53"/>
    </row>
    <row r="2723" spans="24:24">
      <c r="X2723" s="53"/>
    </row>
    <row r="2724" spans="24:24">
      <c r="X2724" s="53"/>
    </row>
    <row r="2725" spans="24:24">
      <c r="X2725" s="53"/>
    </row>
    <row r="2726" spans="24:24">
      <c r="X2726" s="53"/>
    </row>
    <row r="2727" spans="24:24">
      <c r="X2727" s="53"/>
    </row>
    <row r="2728" spans="24:24">
      <c r="X2728" s="53"/>
    </row>
    <row r="2729" spans="24:24">
      <c r="X2729" s="53"/>
    </row>
    <row r="2730" spans="24:24">
      <c r="X2730" s="53"/>
    </row>
    <row r="2731" spans="24:24">
      <c r="X2731" s="53"/>
    </row>
    <row r="2732" spans="24:24">
      <c r="X2732" s="53"/>
    </row>
    <row r="2733" spans="24:24">
      <c r="X2733" s="53"/>
    </row>
    <row r="2734" spans="24:24">
      <c r="X2734" s="53"/>
    </row>
    <row r="2735" spans="24:24">
      <c r="X2735" s="53"/>
    </row>
    <row r="2736" spans="24:24">
      <c r="X2736" s="53"/>
    </row>
    <row r="2737" spans="24:24">
      <c r="X2737" s="53"/>
    </row>
    <row r="2738" spans="24:24">
      <c r="X2738" s="53"/>
    </row>
    <row r="2739" spans="24:24">
      <c r="X2739" s="53"/>
    </row>
    <row r="2740" spans="24:24">
      <c r="X2740" s="53"/>
    </row>
    <row r="2741" spans="24:24">
      <c r="X2741" s="53"/>
    </row>
    <row r="2742" spans="24:24">
      <c r="X2742" s="53"/>
    </row>
    <row r="2743" spans="24:24">
      <c r="X2743" s="53"/>
    </row>
    <row r="2744" spans="24:24">
      <c r="X2744" s="53"/>
    </row>
    <row r="2745" spans="24:24">
      <c r="X2745" s="53"/>
    </row>
    <row r="2746" spans="24:24">
      <c r="X2746" s="53"/>
    </row>
    <row r="2747" spans="24:24">
      <c r="X2747" s="53"/>
    </row>
    <row r="2748" spans="24:24">
      <c r="X2748" s="53"/>
    </row>
    <row r="2749" spans="24:24">
      <c r="X2749" s="53"/>
    </row>
    <row r="2750" spans="24:24">
      <c r="X2750" s="53"/>
    </row>
    <row r="2751" spans="24:24">
      <c r="X2751" s="53"/>
    </row>
    <row r="2752" spans="24:24">
      <c r="X2752" s="53"/>
    </row>
    <row r="2753" spans="24:24">
      <c r="X2753" s="53"/>
    </row>
    <row r="2754" spans="24:24">
      <c r="X2754" s="53"/>
    </row>
    <row r="2755" spans="24:24">
      <c r="X2755" s="53"/>
    </row>
    <row r="2756" spans="24:24">
      <c r="X2756" s="53"/>
    </row>
    <row r="2757" spans="24:24">
      <c r="X2757" s="53"/>
    </row>
    <row r="2758" spans="24:24">
      <c r="X2758" s="53"/>
    </row>
    <row r="2759" spans="24:24">
      <c r="X2759" s="53"/>
    </row>
    <row r="2760" spans="24:24">
      <c r="X2760" s="53"/>
    </row>
    <row r="2761" spans="24:24">
      <c r="X2761" s="53"/>
    </row>
    <row r="2762" spans="24:24">
      <c r="X2762" s="53"/>
    </row>
    <row r="2763" spans="24:24">
      <c r="X2763" s="53"/>
    </row>
    <row r="2764" spans="24:24">
      <c r="X2764" s="53"/>
    </row>
    <row r="2765" spans="24:24">
      <c r="X2765" s="53"/>
    </row>
    <row r="2766" spans="24:24">
      <c r="X2766" s="53"/>
    </row>
    <row r="2767" spans="24:24">
      <c r="X2767" s="53"/>
    </row>
    <row r="2768" spans="24:24">
      <c r="X2768" s="53"/>
    </row>
    <row r="2769" spans="24:24">
      <c r="X2769" s="53"/>
    </row>
    <row r="2770" spans="24:24">
      <c r="X2770" s="53"/>
    </row>
    <row r="2771" spans="24:24">
      <c r="X2771" s="53"/>
    </row>
    <row r="2772" spans="24:24">
      <c r="X2772" s="53"/>
    </row>
    <row r="2773" spans="24:24">
      <c r="X2773" s="53"/>
    </row>
    <row r="2774" spans="24:24">
      <c r="X2774" s="53"/>
    </row>
    <row r="2775" spans="24:24">
      <c r="X2775" s="53"/>
    </row>
    <row r="2776" spans="24:24">
      <c r="X2776" s="53"/>
    </row>
    <row r="2777" spans="24:24">
      <c r="X2777" s="53"/>
    </row>
    <row r="2778" spans="24:24">
      <c r="X2778" s="53"/>
    </row>
    <row r="2779" spans="24:24">
      <c r="X2779" s="53"/>
    </row>
    <row r="2780" spans="24:24">
      <c r="X2780" s="53"/>
    </row>
    <row r="2781" spans="24:24">
      <c r="X2781" s="53"/>
    </row>
    <row r="2782" spans="24:24">
      <c r="X2782" s="53"/>
    </row>
    <row r="2783" spans="24:24">
      <c r="X2783" s="53"/>
    </row>
    <row r="2784" spans="24:24">
      <c r="X2784" s="53"/>
    </row>
    <row r="2785" spans="24:24">
      <c r="X2785" s="53"/>
    </row>
    <row r="2786" spans="24:24">
      <c r="X2786" s="53"/>
    </row>
    <row r="2787" spans="24:24">
      <c r="X2787" s="53"/>
    </row>
    <row r="2788" spans="24:24">
      <c r="X2788" s="53"/>
    </row>
    <row r="2789" spans="24:24">
      <c r="X2789" s="53"/>
    </row>
    <row r="2790" spans="24:24">
      <c r="X2790" s="53"/>
    </row>
    <row r="2791" spans="24:24">
      <c r="X2791" s="53"/>
    </row>
    <row r="2792" spans="24:24">
      <c r="X2792" s="53"/>
    </row>
    <row r="2793" spans="24:24">
      <c r="X2793" s="53"/>
    </row>
    <row r="2794" spans="24:24">
      <c r="X2794" s="53"/>
    </row>
    <row r="2795" spans="24:24">
      <c r="X2795" s="53"/>
    </row>
    <row r="2796" spans="24:24">
      <c r="X2796" s="53"/>
    </row>
    <row r="2797" spans="24:24">
      <c r="X2797" s="53"/>
    </row>
    <row r="2798" spans="24:24">
      <c r="X2798" s="53"/>
    </row>
    <row r="2799" spans="24:24">
      <c r="X2799" s="53"/>
    </row>
    <row r="2800" spans="24:24">
      <c r="X2800" s="53"/>
    </row>
    <row r="2801" spans="24:24">
      <c r="X2801" s="53"/>
    </row>
    <row r="2802" spans="24:24">
      <c r="X2802" s="53"/>
    </row>
    <row r="2803" spans="24:24">
      <c r="X2803" s="53"/>
    </row>
    <row r="2804" spans="24:24">
      <c r="X2804" s="53"/>
    </row>
    <row r="2805" spans="24:24">
      <c r="X2805" s="53"/>
    </row>
    <row r="2806" spans="24:24">
      <c r="X2806" s="53"/>
    </row>
    <row r="2807" spans="24:24">
      <c r="X2807" s="53"/>
    </row>
    <row r="2808" spans="24:24">
      <c r="X2808" s="53"/>
    </row>
    <row r="2809" spans="24:24">
      <c r="X2809" s="53"/>
    </row>
    <row r="2810" spans="24:24">
      <c r="X2810" s="53"/>
    </row>
    <row r="2811" spans="24:24">
      <c r="X2811" s="53"/>
    </row>
    <row r="2812" spans="24:24">
      <c r="X2812" s="53"/>
    </row>
    <row r="2813" spans="24:24">
      <c r="X2813" s="53"/>
    </row>
    <row r="2814" spans="24:24">
      <c r="X2814" s="53"/>
    </row>
    <row r="2815" spans="24:24">
      <c r="X2815" s="53"/>
    </row>
    <row r="2816" spans="24:24">
      <c r="X2816" s="53"/>
    </row>
    <row r="2817" spans="24:24">
      <c r="X2817" s="53"/>
    </row>
    <row r="2818" spans="24:24">
      <c r="X2818" s="53"/>
    </row>
    <row r="2819" spans="24:24">
      <c r="X2819" s="53"/>
    </row>
    <row r="2820" spans="24:24">
      <c r="X2820" s="53"/>
    </row>
    <row r="2821" spans="24:24">
      <c r="X2821" s="53"/>
    </row>
    <row r="2822" spans="24:24">
      <c r="X2822" s="53"/>
    </row>
    <row r="2823" spans="24:24">
      <c r="X2823" s="53"/>
    </row>
    <row r="2824" spans="24:24">
      <c r="X2824" s="53"/>
    </row>
    <row r="2825" spans="24:24">
      <c r="X2825" s="53"/>
    </row>
    <row r="2826" spans="24:24">
      <c r="X2826" s="53"/>
    </row>
    <row r="2827" spans="24:24">
      <c r="X2827" s="53"/>
    </row>
    <row r="2828" spans="24:24">
      <c r="X2828" s="53"/>
    </row>
    <row r="2829" spans="24:24">
      <c r="X2829" s="53"/>
    </row>
    <row r="2830" spans="24:24">
      <c r="X2830" s="53"/>
    </row>
    <row r="2831" spans="24:24">
      <c r="X2831" s="53"/>
    </row>
    <row r="2832" spans="24:24">
      <c r="X2832" s="53"/>
    </row>
    <row r="2833" spans="24:24">
      <c r="X2833" s="53"/>
    </row>
    <row r="2834" spans="24:24">
      <c r="X2834" s="53"/>
    </row>
    <row r="2835" spans="24:24">
      <c r="X2835" s="53"/>
    </row>
    <row r="2836" spans="24:24">
      <c r="X2836" s="53"/>
    </row>
    <row r="2837" spans="24:24">
      <c r="X2837" s="53"/>
    </row>
    <row r="2838" spans="24:24">
      <c r="X2838" s="53"/>
    </row>
    <row r="2839" spans="24:24">
      <c r="X2839" s="53"/>
    </row>
    <row r="2840" spans="24:24">
      <c r="X2840" s="53"/>
    </row>
    <row r="2841" spans="24:24">
      <c r="X2841" s="53"/>
    </row>
    <row r="2842" spans="24:24">
      <c r="X2842" s="53"/>
    </row>
    <row r="2843" spans="24:24">
      <c r="X2843" s="53"/>
    </row>
    <row r="2844" spans="24:24">
      <c r="X2844" s="53"/>
    </row>
    <row r="2845" spans="24:24">
      <c r="X2845" s="53"/>
    </row>
    <row r="2846" spans="24:24">
      <c r="X2846" s="53"/>
    </row>
    <row r="2847" spans="24:24">
      <c r="X2847" s="53"/>
    </row>
    <row r="2848" spans="24:24">
      <c r="X2848" s="53"/>
    </row>
    <row r="2849" spans="24:24">
      <c r="X2849" s="53"/>
    </row>
    <row r="2850" spans="24:24">
      <c r="X2850" s="53"/>
    </row>
    <row r="2851" spans="24:24">
      <c r="X2851" s="53"/>
    </row>
    <row r="2852" spans="24:24">
      <c r="X2852" s="53"/>
    </row>
    <row r="2853" spans="24:24">
      <c r="X2853" s="53"/>
    </row>
    <row r="2854" spans="24:24">
      <c r="X2854" s="53"/>
    </row>
    <row r="2855" spans="24:24">
      <c r="X2855" s="53"/>
    </row>
    <row r="2856" spans="24:24">
      <c r="X2856" s="53"/>
    </row>
    <row r="2857" spans="24:24">
      <c r="X2857" s="53"/>
    </row>
    <row r="2858" spans="24:24">
      <c r="X2858" s="53"/>
    </row>
    <row r="2859" spans="24:24">
      <c r="X2859" s="53"/>
    </row>
    <row r="2860" spans="24:24">
      <c r="X2860" s="53"/>
    </row>
    <row r="2861" spans="24:24">
      <c r="X2861" s="53"/>
    </row>
    <row r="2862" spans="24:24">
      <c r="X2862" s="53"/>
    </row>
    <row r="2863" spans="24:24">
      <c r="X2863" s="53"/>
    </row>
    <row r="2864" spans="24:24">
      <c r="X2864" s="53"/>
    </row>
    <row r="2865" spans="24:24">
      <c r="X2865" s="53"/>
    </row>
    <row r="2866" spans="24:24">
      <c r="X2866" s="53"/>
    </row>
    <row r="2867" spans="24:24">
      <c r="X2867" s="53"/>
    </row>
    <row r="2868" spans="24:24">
      <c r="X2868" s="53"/>
    </row>
    <row r="2869" spans="24:24">
      <c r="X2869" s="53"/>
    </row>
    <row r="2870" spans="24:24">
      <c r="X2870" s="53"/>
    </row>
    <row r="2871" spans="24:24">
      <c r="X2871" s="53"/>
    </row>
    <row r="2872" spans="24:24">
      <c r="X2872" s="53"/>
    </row>
    <row r="2873" spans="24:24">
      <c r="X2873" s="53"/>
    </row>
    <row r="2874" spans="24:24">
      <c r="X2874" s="53"/>
    </row>
    <row r="2875" spans="24:24">
      <c r="X2875" s="53"/>
    </row>
    <row r="2876" spans="24:24">
      <c r="X2876" s="53"/>
    </row>
    <row r="2877" spans="24:24">
      <c r="X2877" s="53"/>
    </row>
    <row r="2878" spans="24:24">
      <c r="X2878" s="53"/>
    </row>
    <row r="2879" spans="24:24">
      <c r="X2879" s="53"/>
    </row>
    <row r="2880" spans="24:24">
      <c r="X2880" s="53"/>
    </row>
    <row r="2881" spans="24:24">
      <c r="X2881" s="53"/>
    </row>
    <row r="2882" spans="24:24">
      <c r="X2882" s="53"/>
    </row>
    <row r="2883" spans="24:24">
      <c r="X2883" s="53"/>
    </row>
    <row r="2884" spans="24:24">
      <c r="X2884" s="53"/>
    </row>
    <row r="2885" spans="24:24">
      <c r="X2885" s="53"/>
    </row>
    <row r="2886" spans="24:24">
      <c r="X2886" s="53"/>
    </row>
    <row r="2887" spans="24:24">
      <c r="X2887" s="53"/>
    </row>
    <row r="2888" spans="24:24">
      <c r="X2888" s="53"/>
    </row>
    <row r="2889" spans="24:24">
      <c r="X2889" s="53"/>
    </row>
    <row r="2890" spans="24:24">
      <c r="X2890" s="53"/>
    </row>
    <row r="2891" spans="24:24">
      <c r="X2891" s="53"/>
    </row>
    <row r="2892" spans="24:24">
      <c r="X2892" s="53"/>
    </row>
    <row r="2893" spans="24:24">
      <c r="X2893" s="53"/>
    </row>
    <row r="2894" spans="24:24">
      <c r="X2894" s="53"/>
    </row>
    <row r="2895" spans="24:24">
      <c r="X2895" s="53"/>
    </row>
    <row r="2896" spans="24:24">
      <c r="X2896" s="53"/>
    </row>
    <row r="2897" spans="24:24">
      <c r="X2897" s="53"/>
    </row>
    <row r="2898" spans="24:24">
      <c r="X2898" s="53"/>
    </row>
    <row r="2899" spans="24:24">
      <c r="X2899" s="53"/>
    </row>
    <row r="2900" spans="24:24">
      <c r="X2900" s="53"/>
    </row>
    <row r="2901" spans="24:24">
      <c r="X2901" s="53"/>
    </row>
    <row r="2902" spans="24:24">
      <c r="X2902" s="53"/>
    </row>
    <row r="2903" spans="24:24">
      <c r="X2903" s="53"/>
    </row>
    <row r="2904" spans="24:24">
      <c r="X2904" s="53"/>
    </row>
    <row r="2905" spans="24:24">
      <c r="X2905" s="53"/>
    </row>
    <row r="2906" spans="24:24">
      <c r="X2906" s="53"/>
    </row>
    <row r="2907" spans="24:24">
      <c r="X2907" s="53"/>
    </row>
    <row r="2908" spans="24:24">
      <c r="X2908" s="53"/>
    </row>
    <row r="2909" spans="24:24">
      <c r="X2909" s="53"/>
    </row>
    <row r="2910" spans="24:24">
      <c r="X2910" s="53"/>
    </row>
    <row r="2911" spans="24:24">
      <c r="X2911" s="53"/>
    </row>
    <row r="2912" spans="24:24">
      <c r="X2912" s="53"/>
    </row>
    <row r="2913" spans="24:24">
      <c r="X2913" s="53"/>
    </row>
    <row r="2914" spans="24:24">
      <c r="X2914" s="53"/>
    </row>
    <row r="2915" spans="24:24">
      <c r="X2915" s="53"/>
    </row>
    <row r="2916" spans="24:24">
      <c r="X2916" s="53"/>
    </row>
    <row r="2917" spans="24:24">
      <c r="X2917" s="53"/>
    </row>
    <row r="2918" spans="24:24">
      <c r="X2918" s="53"/>
    </row>
    <row r="2919" spans="24:24">
      <c r="X2919" s="53"/>
    </row>
    <row r="2920" spans="24:24">
      <c r="X2920" s="53"/>
    </row>
    <row r="2921" spans="24:24">
      <c r="X2921" s="53"/>
    </row>
    <row r="2922" spans="24:24">
      <c r="X2922" s="53"/>
    </row>
    <row r="2923" spans="24:24">
      <c r="X2923" s="53"/>
    </row>
    <row r="2924" spans="24:24">
      <c r="X2924" s="53"/>
    </row>
    <row r="2925" spans="24:24">
      <c r="X2925" s="53"/>
    </row>
    <row r="2926" spans="24:24">
      <c r="X2926" s="53"/>
    </row>
    <row r="2927" spans="24:24">
      <c r="X2927" s="53"/>
    </row>
    <row r="2928" spans="24:24">
      <c r="X2928" s="53"/>
    </row>
    <row r="2929" spans="24:24">
      <c r="X2929" s="53"/>
    </row>
    <row r="2930" spans="24:24">
      <c r="X2930" s="53"/>
    </row>
    <row r="2931" spans="24:24">
      <c r="X2931" s="53"/>
    </row>
    <row r="2932" spans="24:24">
      <c r="X2932" s="53"/>
    </row>
    <row r="2933" spans="24:24">
      <c r="X2933" s="53"/>
    </row>
    <row r="2934" spans="24:24">
      <c r="X2934" s="53"/>
    </row>
    <row r="2935" spans="24:24">
      <c r="X2935" s="53"/>
    </row>
    <row r="2936" spans="24:24">
      <c r="X2936" s="53"/>
    </row>
    <row r="2937" spans="24:24">
      <c r="X2937" s="53"/>
    </row>
    <row r="2938" spans="24:24">
      <c r="X2938" s="53"/>
    </row>
    <row r="2939" spans="24:24">
      <c r="X2939" s="53"/>
    </row>
    <row r="2940" spans="24:24">
      <c r="X2940" s="53"/>
    </row>
    <row r="2941" spans="24:24">
      <c r="X2941" s="53"/>
    </row>
    <row r="2942" spans="24:24">
      <c r="X2942" s="53"/>
    </row>
    <row r="2943" spans="24:24">
      <c r="X2943" s="53"/>
    </row>
    <row r="2944" spans="24:24">
      <c r="X2944" s="53"/>
    </row>
    <row r="2945" spans="24:24">
      <c r="X2945" s="53"/>
    </row>
    <row r="2946" spans="24:24">
      <c r="X2946" s="53"/>
    </row>
    <row r="2947" spans="24:24">
      <c r="X2947" s="53"/>
    </row>
    <row r="2948" spans="24:24">
      <c r="X2948" s="53"/>
    </row>
    <row r="2949" spans="24:24">
      <c r="X2949" s="53"/>
    </row>
    <row r="2950" spans="24:24">
      <c r="X2950" s="53"/>
    </row>
    <row r="2951" spans="24:24">
      <c r="X2951" s="53"/>
    </row>
    <row r="2952" spans="24:24">
      <c r="X2952" s="53"/>
    </row>
    <row r="2953" spans="24:24">
      <c r="X2953" s="53"/>
    </row>
    <row r="2954" spans="24:24">
      <c r="X2954" s="53"/>
    </row>
    <row r="2955" spans="24:24">
      <c r="X2955" s="53"/>
    </row>
    <row r="2956" spans="24:24">
      <c r="X2956" s="53"/>
    </row>
    <row r="2957" spans="24:24">
      <c r="X2957" s="53"/>
    </row>
    <row r="2958" spans="24:24">
      <c r="X2958" s="53"/>
    </row>
    <row r="2959" spans="24:24">
      <c r="X2959" s="53"/>
    </row>
    <row r="2960" spans="24:24">
      <c r="X2960" s="53"/>
    </row>
    <row r="2961" spans="24:24">
      <c r="X2961" s="53"/>
    </row>
    <row r="2962" spans="24:24">
      <c r="X2962" s="53"/>
    </row>
    <row r="2963" spans="24:24">
      <c r="X2963" s="53"/>
    </row>
    <row r="2964" spans="24:24">
      <c r="X2964" s="53"/>
    </row>
    <row r="2965" spans="24:24">
      <c r="X2965" s="53"/>
    </row>
    <row r="2966" spans="24:24">
      <c r="X2966" s="53"/>
    </row>
    <row r="2967" spans="24:24">
      <c r="X2967" s="53"/>
    </row>
    <row r="2968" spans="24:24">
      <c r="X2968" s="53"/>
    </row>
    <row r="2969" spans="24:24">
      <c r="X2969" s="53"/>
    </row>
    <row r="2970" spans="24:24">
      <c r="X2970" s="53"/>
    </row>
    <row r="2971" spans="24:24">
      <c r="X2971" s="53"/>
    </row>
    <row r="2972" spans="24:24">
      <c r="X2972" s="53"/>
    </row>
    <row r="2973" spans="24:24">
      <c r="X2973" s="53"/>
    </row>
    <row r="2974" spans="24:24">
      <c r="X2974" s="53"/>
    </row>
    <row r="2975" spans="24:24">
      <c r="X2975" s="53"/>
    </row>
    <row r="2976" spans="24:24">
      <c r="X2976" s="53"/>
    </row>
    <row r="2977" spans="24:24">
      <c r="X2977" s="53"/>
    </row>
    <row r="2978" spans="24:24">
      <c r="X2978" s="53"/>
    </row>
    <row r="2979" spans="24:24">
      <c r="X2979" s="53"/>
    </row>
    <row r="2980" spans="24:24">
      <c r="X2980" s="53"/>
    </row>
    <row r="2981" spans="24:24">
      <c r="X2981" s="53"/>
    </row>
    <row r="2982" spans="24:24">
      <c r="X2982" s="53"/>
    </row>
    <row r="2983" spans="24:24">
      <c r="X2983" s="53"/>
    </row>
    <row r="2984" spans="24:24">
      <c r="X2984" s="53"/>
    </row>
    <row r="2985" spans="24:24">
      <c r="X2985" s="53"/>
    </row>
    <row r="2986" spans="24:24">
      <c r="X2986" s="53"/>
    </row>
    <row r="2987" spans="24:24">
      <c r="X2987" s="53"/>
    </row>
    <row r="2988" spans="24:24">
      <c r="X2988" s="53"/>
    </row>
    <row r="2989" spans="24:24">
      <c r="X2989" s="53"/>
    </row>
    <row r="2990" spans="24:24">
      <c r="X2990" s="53"/>
    </row>
    <row r="2991" spans="24:24">
      <c r="X2991" s="53"/>
    </row>
    <row r="2992" spans="24:24">
      <c r="X2992" s="53"/>
    </row>
    <row r="2993" spans="24:24">
      <c r="X2993" s="53"/>
    </row>
    <row r="2994" spans="24:24">
      <c r="X2994" s="53"/>
    </row>
    <row r="2995" spans="24:24">
      <c r="X2995" s="53"/>
    </row>
    <row r="2996" spans="24:24">
      <c r="X2996" s="53"/>
    </row>
    <row r="2997" spans="24:24">
      <c r="X2997" s="53"/>
    </row>
    <row r="2998" spans="24:24">
      <c r="X2998" s="53"/>
    </row>
    <row r="2999" spans="24:24">
      <c r="X2999" s="53"/>
    </row>
    <row r="3000" spans="24:24">
      <c r="X3000" s="53"/>
    </row>
    <row r="3001" spans="24:24">
      <c r="X3001" s="53"/>
    </row>
    <row r="3002" spans="24:24">
      <c r="X3002" s="53"/>
    </row>
    <row r="3003" spans="24:24">
      <c r="X3003" s="53"/>
    </row>
    <row r="3004" spans="24:24">
      <c r="X3004" s="53"/>
    </row>
    <row r="3005" spans="24:24">
      <c r="X3005" s="53"/>
    </row>
    <row r="3006" spans="24:24">
      <c r="X3006" s="53"/>
    </row>
    <row r="3007" spans="24:24">
      <c r="X3007" s="53"/>
    </row>
    <row r="3008" spans="24:24">
      <c r="X3008" s="53"/>
    </row>
    <row r="3009" spans="24:24">
      <c r="X3009" s="53"/>
    </row>
    <row r="3010" spans="24:24">
      <c r="X3010" s="53"/>
    </row>
    <row r="3011" spans="24:24">
      <c r="X3011" s="53"/>
    </row>
    <row r="3012" spans="24:24">
      <c r="X3012" s="53"/>
    </row>
    <row r="3013" spans="24:24">
      <c r="X3013" s="53"/>
    </row>
    <row r="3014" spans="24:24">
      <c r="X3014" s="53"/>
    </row>
    <row r="3015" spans="24:24">
      <c r="X3015" s="53"/>
    </row>
    <row r="3016" spans="24:24">
      <c r="X3016" s="53"/>
    </row>
    <row r="3017" spans="24:24">
      <c r="X3017" s="53"/>
    </row>
    <row r="3018" spans="24:24">
      <c r="X3018" s="53"/>
    </row>
    <row r="3019" spans="24:24">
      <c r="X3019" s="53"/>
    </row>
    <row r="3020" spans="24:24">
      <c r="X3020" s="53"/>
    </row>
    <row r="3021" spans="24:24">
      <c r="X3021" s="53"/>
    </row>
    <row r="3022" spans="24:24">
      <c r="X3022" s="53"/>
    </row>
    <row r="3023" spans="24:24">
      <c r="X3023" s="53"/>
    </row>
    <row r="3024" spans="24:24">
      <c r="X3024" s="53"/>
    </row>
    <row r="3025" spans="24:24">
      <c r="X3025" s="53"/>
    </row>
    <row r="3026" spans="24:24">
      <c r="X3026" s="53"/>
    </row>
    <row r="3027" spans="24:24">
      <c r="X3027" s="53"/>
    </row>
    <row r="3028" spans="24:24">
      <c r="X3028" s="53"/>
    </row>
    <row r="3029" spans="24:24">
      <c r="X3029" s="53"/>
    </row>
    <row r="3030" spans="24:24">
      <c r="X3030" s="53"/>
    </row>
    <row r="3031" spans="24:24">
      <c r="X3031" s="53"/>
    </row>
    <row r="3032" spans="24:24">
      <c r="X3032" s="53"/>
    </row>
    <row r="3033" spans="24:24">
      <c r="X3033" s="53"/>
    </row>
    <row r="3034" spans="24:24">
      <c r="X3034" s="53"/>
    </row>
    <row r="3035" spans="24:24">
      <c r="X3035" s="53"/>
    </row>
    <row r="3036" spans="24:24">
      <c r="X3036" s="53"/>
    </row>
    <row r="3037" spans="24:24">
      <c r="X3037" s="53"/>
    </row>
    <row r="3038" spans="24:24">
      <c r="X3038" s="53"/>
    </row>
    <row r="3039" spans="24:24">
      <c r="X3039" s="53"/>
    </row>
    <row r="3040" spans="24:24">
      <c r="X3040" s="53"/>
    </row>
    <row r="3041" spans="24:24">
      <c r="X3041" s="53"/>
    </row>
    <row r="3042" spans="24:24">
      <c r="X3042" s="53"/>
    </row>
    <row r="3043" spans="24:24">
      <c r="X3043" s="53"/>
    </row>
    <row r="3044" spans="24:24">
      <c r="X3044" s="53"/>
    </row>
    <row r="3045" spans="24:24">
      <c r="X3045" s="53"/>
    </row>
    <row r="3046" spans="24:24">
      <c r="X3046" s="53"/>
    </row>
    <row r="3047" spans="24:24">
      <c r="X3047" s="53"/>
    </row>
    <row r="3048" spans="24:24">
      <c r="X3048" s="53"/>
    </row>
    <row r="3049" spans="24:24">
      <c r="X3049" s="53"/>
    </row>
    <row r="3050" spans="24:24">
      <c r="X3050" s="53"/>
    </row>
    <row r="3051" spans="24:24">
      <c r="X3051" s="53"/>
    </row>
    <row r="3052" spans="24:24">
      <c r="X3052" s="53"/>
    </row>
    <row r="3053" spans="24:24">
      <c r="X3053" s="53"/>
    </row>
    <row r="3054" spans="24:24">
      <c r="X3054" s="53"/>
    </row>
    <row r="3055" spans="24:24">
      <c r="X3055" s="53"/>
    </row>
    <row r="3056" spans="24:24">
      <c r="X3056" s="53"/>
    </row>
    <row r="3057" spans="24:24">
      <c r="X3057" s="53"/>
    </row>
    <row r="3058" spans="24:24">
      <c r="X3058" s="53"/>
    </row>
    <row r="3059" spans="24:24">
      <c r="X3059" s="53"/>
    </row>
    <row r="3060" spans="24:24">
      <c r="X3060" s="53"/>
    </row>
    <row r="3061" spans="24:24">
      <c r="X3061" s="53"/>
    </row>
    <row r="3062" spans="24:24">
      <c r="X3062" s="53"/>
    </row>
    <row r="3063" spans="24:24">
      <c r="X3063" s="53"/>
    </row>
    <row r="3064" spans="24:24">
      <c r="X3064" s="53"/>
    </row>
    <row r="3065" spans="24:24">
      <c r="X3065" s="53"/>
    </row>
    <row r="3066" spans="24:24">
      <c r="X3066" s="53"/>
    </row>
    <row r="3067" spans="24:24">
      <c r="X3067" s="53"/>
    </row>
    <row r="3068" spans="24:24">
      <c r="X3068" s="53"/>
    </row>
    <row r="3069" spans="24:24">
      <c r="X3069" s="53"/>
    </row>
    <row r="3070" spans="24:24">
      <c r="X3070" s="53"/>
    </row>
    <row r="3071" spans="24:24">
      <c r="X3071" s="53"/>
    </row>
    <row r="3072" spans="24:24">
      <c r="X3072" s="53"/>
    </row>
    <row r="3073" spans="24:24">
      <c r="X3073" s="53"/>
    </row>
    <row r="3074" spans="24:24">
      <c r="X3074" s="53"/>
    </row>
    <row r="3075" spans="24:24">
      <c r="X3075" s="53"/>
    </row>
    <row r="3076" spans="24:24">
      <c r="X3076" s="53"/>
    </row>
    <row r="3077" spans="24:24">
      <c r="X3077" s="53"/>
    </row>
    <row r="3078" spans="24:24">
      <c r="X3078" s="53"/>
    </row>
    <row r="3079" spans="24:24">
      <c r="X3079" s="53"/>
    </row>
    <row r="3080" spans="24:24">
      <c r="X3080" s="53"/>
    </row>
    <row r="3081" spans="24:24">
      <c r="X3081" s="53"/>
    </row>
    <row r="3082" spans="24:24">
      <c r="X3082" s="53"/>
    </row>
    <row r="3083" spans="24:24">
      <c r="X3083" s="53"/>
    </row>
    <row r="3084" spans="24:24">
      <c r="X3084" s="53"/>
    </row>
    <row r="3085" spans="24:24">
      <c r="X3085" s="53"/>
    </row>
    <row r="3086" spans="24:24">
      <c r="X3086" s="53"/>
    </row>
    <row r="3087" spans="24:24">
      <c r="X3087" s="53"/>
    </row>
    <row r="3088" spans="24:24">
      <c r="X3088" s="53"/>
    </row>
    <row r="3089" spans="8:24">
      <c r="X3089" s="53"/>
    </row>
    <row r="3090" spans="8:24">
      <c r="X3090" s="53"/>
    </row>
    <row r="3091" spans="8:24">
      <c r="X3091" s="53"/>
    </row>
    <row r="3092" spans="8:24">
      <c r="X3092" s="53"/>
    </row>
    <row r="3093" spans="8:24">
      <c r="X3093" s="53"/>
    </row>
    <row r="3094" spans="8:24">
      <c r="X3094" s="53"/>
    </row>
    <row r="3095" spans="8:24">
      <c r="X3095" s="53"/>
    </row>
    <row r="3096" spans="8:24">
      <c r="X3096" s="53"/>
    </row>
    <row r="3097" spans="8:24">
      <c r="X3097" s="53"/>
    </row>
    <row r="3098" spans="8:24">
      <c r="X3098" s="53"/>
    </row>
    <row r="3099" spans="8:24">
      <c r="X3099" s="53"/>
    </row>
    <row r="3100" spans="8:24">
      <c r="X3100" s="53"/>
    </row>
    <row r="3101" spans="8:24">
      <c r="H3101" s="15">
        <f>SUM(H9:H16,H18:H27,H29:H96,H98:H181,H187:H242,H244:H929,H952,H954:H957,H959:H1010,H1014:H1015,H1017:H1035,H1037:H1039,H1041:H1045,H1047:H1048,H1050:H1263,H1265:H1266,H1268:H1271,H1273:H1323,H1325:H1378,H1380:H1383,H1385:H1389,H1391:H1406,H1408:H1411,H1413:H1415,H1417:H1419,H1421:H1422,H1424,H1426:H1429,H1431:H1544,H1549:H1551,H1553:H1555,H1557:H1559,H1561:H1568,H1570:H1718,H1720:H1959,H1962:H2002,H2005:H2343,H2345:H2411,H2414:H2470,H2472:H2492,H2495:H2598,H2600:H2663,H2665:H2698,H2700:H2708,H2710:H2751,H2753:H2756,H2758,H2760:H2769,H2771,H2773:H2774,H2776,H2778,H2780,H2782:H2960,H2963:H3000,H3017:H3025,H3059:H3066,H3069:H3070,H3072:H3086,H3088:H3089,H3091)</f>
        <v>118959088324.02098</v>
      </c>
      <c r="X3101" s="53"/>
    </row>
  </sheetData>
  <mergeCells count="60">
    <mergeCell ref="C28:D28"/>
    <mergeCell ref="A5:D7"/>
    <mergeCell ref="N5:N6"/>
    <mergeCell ref="A8:D8"/>
    <mergeCell ref="A9:D9"/>
    <mergeCell ref="A10:D10"/>
    <mergeCell ref="A11:D11"/>
    <mergeCell ref="A12:D12"/>
    <mergeCell ref="C13:D13"/>
    <mergeCell ref="C21:D21"/>
    <mergeCell ref="A26:D26"/>
    <mergeCell ref="B27:D27"/>
    <mergeCell ref="A54:D54"/>
    <mergeCell ref="C32:D32"/>
    <mergeCell ref="C33:D33"/>
    <mergeCell ref="B36:D36"/>
    <mergeCell ref="B43:D43"/>
    <mergeCell ref="A47:D47"/>
    <mergeCell ref="A48:D48"/>
    <mergeCell ref="B49:D49"/>
    <mergeCell ref="B50:D50"/>
    <mergeCell ref="A51:D51"/>
    <mergeCell ref="A52:D52"/>
    <mergeCell ref="A53:D53"/>
    <mergeCell ref="A66:D66"/>
    <mergeCell ref="A55:D55"/>
    <mergeCell ref="A56:D56"/>
    <mergeCell ref="A57:D57"/>
    <mergeCell ref="A58:D58"/>
    <mergeCell ref="A59:D59"/>
    <mergeCell ref="A60:D60"/>
    <mergeCell ref="A61:D61"/>
    <mergeCell ref="A62:D62"/>
    <mergeCell ref="B63:D63"/>
    <mergeCell ref="A64:D64"/>
    <mergeCell ref="A65:D65"/>
    <mergeCell ref="A78:D78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93:M93"/>
    <mergeCell ref="A79:D79"/>
    <mergeCell ref="A80:D80"/>
    <mergeCell ref="A81:D81"/>
    <mergeCell ref="A82:D82"/>
    <mergeCell ref="A83:D83"/>
    <mergeCell ref="A84:D84"/>
    <mergeCell ref="B85:D85"/>
    <mergeCell ref="B86:D86"/>
    <mergeCell ref="B88:D88"/>
    <mergeCell ref="B90:D90"/>
    <mergeCell ref="B91:D91"/>
  </mergeCells>
  <pageMargins left="0.48" right="0.16" top="0.25" bottom="0.16" header="0.18" footer="0.16"/>
  <pageSetup paperSize="9" scale="3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862A5-6CB2-4CB6-8DCB-0FBC0BC66D01}">
  <sheetPr>
    <tabColor rgb="FF00B050"/>
    <pageSetUpPr fitToPage="1"/>
  </sheetPr>
  <dimension ref="A1:AC3094"/>
  <sheetViews>
    <sheetView view="pageBreakPreview" zoomScaleNormal="85" zoomScaleSheetLayoutView="100" workbookViewId="0">
      <pane xSplit="5" ySplit="7" topLeftCell="F43" activePane="bottomRight" state="frozen"/>
      <selection pane="bottomRight" activeCell="Y43" sqref="Y43"/>
      <selection pane="bottomLeft" activeCell="F49" sqref="F49"/>
      <selection pane="topRight" activeCell="F49" sqref="F49"/>
    </sheetView>
  </sheetViews>
  <sheetFormatPr defaultColWidth="9.140625" defaultRowHeight="14.25"/>
  <cols>
    <col min="1" max="1" width="4" style="2" customWidth="1"/>
    <col min="2" max="2" width="4.5703125" style="2" customWidth="1"/>
    <col min="3" max="3" width="6" style="2" customWidth="1"/>
    <col min="4" max="4" width="11" style="2" customWidth="1"/>
    <col min="5" max="5" width="51.42578125" style="2" customWidth="1"/>
    <col min="6" max="11" width="10.7109375" style="2" customWidth="1"/>
    <col min="12" max="12" width="11.140625" style="2" customWidth="1"/>
    <col min="13" max="15" width="10.7109375" style="2" customWidth="1"/>
    <col min="16" max="16" width="2.140625" style="2" customWidth="1"/>
    <col min="17" max="25" width="5.28515625" style="2" customWidth="1"/>
    <col min="26" max="26" width="9.140625" style="2"/>
    <col min="27" max="27" width="15.28515625" style="2" bestFit="1" customWidth="1"/>
    <col min="28" max="28" width="13.28515625" style="2" customWidth="1"/>
    <col min="29" max="29" width="12.42578125" style="2" bestFit="1" customWidth="1"/>
    <col min="30" max="16384" width="9.140625" style="2"/>
  </cols>
  <sheetData>
    <row r="1" spans="1:29">
      <c r="N1" s="79"/>
      <c r="Y1" s="53"/>
    </row>
    <row r="2" spans="1:29" ht="15.75">
      <c r="A2" s="1" t="s">
        <v>157</v>
      </c>
      <c r="N2" s="80"/>
      <c r="Y2" s="50" t="s">
        <v>158</v>
      </c>
    </row>
    <row r="3" spans="1:29">
      <c r="Y3" s="53"/>
    </row>
    <row r="4" spans="1:29">
      <c r="O4" s="6" t="s">
        <v>2</v>
      </c>
      <c r="Y4" s="50" t="s">
        <v>122</v>
      </c>
    </row>
    <row r="5" spans="1:29" s="81" customFormat="1" ht="11.25">
      <c r="A5" s="255"/>
      <c r="B5" s="255"/>
      <c r="C5" s="255"/>
      <c r="D5" s="255"/>
      <c r="E5" s="255"/>
      <c r="F5" s="55">
        <v>2018</v>
      </c>
      <c r="G5" s="55">
        <v>2019</v>
      </c>
      <c r="H5" s="55">
        <v>2020</v>
      </c>
      <c r="I5" s="55">
        <v>2021</v>
      </c>
      <c r="J5" s="55">
        <v>2022</v>
      </c>
      <c r="K5" s="55">
        <v>2023</v>
      </c>
      <c r="L5" s="55">
        <v>2024</v>
      </c>
      <c r="M5" s="55">
        <v>2025</v>
      </c>
      <c r="N5" s="54">
        <v>2025</v>
      </c>
      <c r="O5" s="252" t="s">
        <v>123</v>
      </c>
      <c r="Q5" s="55">
        <v>2018</v>
      </c>
      <c r="R5" s="55">
        <v>2019</v>
      </c>
      <c r="S5" s="55">
        <v>2020</v>
      </c>
      <c r="T5" s="55">
        <v>2021</v>
      </c>
      <c r="U5" s="55">
        <v>2022</v>
      </c>
      <c r="V5" s="55">
        <v>2023</v>
      </c>
      <c r="W5" s="55">
        <v>2024</v>
      </c>
      <c r="X5" s="55">
        <v>2025</v>
      </c>
      <c r="Y5" s="54">
        <v>2025</v>
      </c>
    </row>
    <row r="6" spans="1:29" s="81" customFormat="1" ht="11.25">
      <c r="A6" s="255"/>
      <c r="B6" s="255"/>
      <c r="C6" s="255"/>
      <c r="D6" s="255"/>
      <c r="E6" s="255"/>
      <c r="F6" s="55" t="s">
        <v>124</v>
      </c>
      <c r="G6" s="55" t="s">
        <v>124</v>
      </c>
      <c r="H6" s="55" t="s">
        <v>124</v>
      </c>
      <c r="I6" s="55" t="s">
        <v>124</v>
      </c>
      <c r="J6" s="55" t="s">
        <v>124</v>
      </c>
      <c r="K6" s="55" t="s">
        <v>124</v>
      </c>
      <c r="L6" s="55" t="s">
        <v>125</v>
      </c>
      <c r="M6" s="57" t="s">
        <v>125</v>
      </c>
      <c r="N6" s="55" t="s">
        <v>126</v>
      </c>
      <c r="O6" s="253"/>
      <c r="Q6" s="55" t="s">
        <v>124</v>
      </c>
      <c r="R6" s="55" t="s">
        <v>124</v>
      </c>
      <c r="S6" s="55" t="s">
        <v>124</v>
      </c>
      <c r="T6" s="55" t="s">
        <v>124</v>
      </c>
      <c r="U6" s="55" t="s">
        <v>124</v>
      </c>
      <c r="V6" s="55" t="s">
        <v>124</v>
      </c>
      <c r="W6" s="55" t="s">
        <v>125</v>
      </c>
      <c r="X6" s="57" t="s">
        <v>125</v>
      </c>
      <c r="Y6" s="55" t="s">
        <v>126</v>
      </c>
      <c r="AB6" s="62"/>
    </row>
    <row r="7" spans="1:29" s="81" customFormat="1" ht="11.25">
      <c r="A7" s="255"/>
      <c r="B7" s="255"/>
      <c r="C7" s="255"/>
      <c r="D7" s="255"/>
      <c r="E7" s="255"/>
      <c r="F7" s="55" t="s">
        <v>127</v>
      </c>
      <c r="G7" s="55" t="s">
        <v>128</v>
      </c>
      <c r="H7" s="55" t="s">
        <v>129</v>
      </c>
      <c r="I7" s="55" t="s">
        <v>130</v>
      </c>
      <c r="J7" s="55" t="s">
        <v>131</v>
      </c>
      <c r="K7" s="55" t="s">
        <v>132</v>
      </c>
      <c r="L7" s="55" t="s">
        <v>133</v>
      </c>
      <c r="M7" s="55" t="s">
        <v>134</v>
      </c>
      <c r="N7" s="55" t="s">
        <v>135</v>
      </c>
      <c r="O7" s="55" t="s">
        <v>136</v>
      </c>
      <c r="Q7" s="55" t="s">
        <v>127</v>
      </c>
      <c r="R7" s="55" t="s">
        <v>128</v>
      </c>
      <c r="S7" s="55" t="s">
        <v>129</v>
      </c>
      <c r="T7" s="55" t="s">
        <v>130</v>
      </c>
      <c r="U7" s="55" t="s">
        <v>131</v>
      </c>
      <c r="V7" s="55" t="s">
        <v>132</v>
      </c>
      <c r="W7" s="55" t="s">
        <v>133</v>
      </c>
      <c r="X7" s="55" t="s">
        <v>134</v>
      </c>
      <c r="Y7" s="58" t="s">
        <v>135</v>
      </c>
      <c r="AB7" s="62"/>
    </row>
    <row r="8" spans="1:29" s="81" customFormat="1" ht="12.75">
      <c r="A8" s="82" t="s">
        <v>13</v>
      </c>
      <c r="B8" s="34"/>
      <c r="C8" s="34"/>
      <c r="D8" s="34"/>
      <c r="E8" s="34"/>
      <c r="F8" s="52">
        <v>10172760307.147097</v>
      </c>
      <c r="G8" s="52">
        <v>12040327313.193768</v>
      </c>
      <c r="H8" s="52">
        <v>10444166620.934282</v>
      </c>
      <c r="I8" s="52">
        <v>14306356604.41003</v>
      </c>
      <c r="J8" s="52">
        <v>18521558058.014702</v>
      </c>
      <c r="K8" s="52">
        <v>24310091990.229332</v>
      </c>
      <c r="L8" s="52">
        <v>30639540041.192013</v>
      </c>
      <c r="M8" s="52">
        <v>36435570862.108917</v>
      </c>
      <c r="N8" s="52">
        <v>32540188892.644196</v>
      </c>
      <c r="O8" s="52">
        <v>-3895381969.4647217</v>
      </c>
      <c r="Q8" s="83">
        <v>31.625850069740469</v>
      </c>
      <c r="R8" s="83">
        <v>32.631700151907729</v>
      </c>
      <c r="S8" s="83">
        <v>28.259135146468534</v>
      </c>
      <c r="T8" s="83">
        <v>33.954825980300782</v>
      </c>
      <c r="U8" s="83">
        <v>34.616303985691168</v>
      </c>
      <c r="V8" s="83">
        <v>35.297629246464709</v>
      </c>
      <c r="W8" s="83">
        <v>37.462386105960547</v>
      </c>
      <c r="X8" s="83">
        <v>38.349195728985279</v>
      </c>
      <c r="Y8" s="83">
        <v>36.151748575318514</v>
      </c>
      <c r="AB8" s="62"/>
    </row>
    <row r="9" spans="1:29" s="81" customFormat="1" ht="12.75">
      <c r="A9" s="82" t="s">
        <v>14</v>
      </c>
      <c r="B9" s="34"/>
      <c r="C9" s="34"/>
      <c r="D9" s="34"/>
      <c r="E9" s="34"/>
      <c r="F9" s="52">
        <v>206986649.75486001</v>
      </c>
      <c r="G9" s="52">
        <v>94596581.781079993</v>
      </c>
      <c r="H9" s="52">
        <v>66242884.084139995</v>
      </c>
      <c r="I9" s="52">
        <v>627922249.6466428</v>
      </c>
      <c r="J9" s="52">
        <v>1394621770.8357401</v>
      </c>
      <c r="K9" s="52">
        <v>675923081.43830597</v>
      </c>
      <c r="L9" s="52">
        <v>478553647.72649896</v>
      </c>
      <c r="M9" s="52">
        <v>608889884.42021</v>
      </c>
      <c r="N9" s="52">
        <v>429107748.55659044</v>
      </c>
      <c r="O9" s="52">
        <v>-179782135.86361957</v>
      </c>
      <c r="Q9" s="83">
        <v>0.64349582158010343</v>
      </c>
      <c r="R9" s="83">
        <v>0.25637569575812597</v>
      </c>
      <c r="S9" s="83">
        <v>0.17923561369400148</v>
      </c>
      <c r="T9" s="83">
        <v>1.4903158998104662</v>
      </c>
      <c r="U9" s="83">
        <v>2.6065113427875191</v>
      </c>
      <c r="V9" s="83">
        <v>0.9814229554263495</v>
      </c>
      <c r="W9" s="83">
        <v>0.69420396816500141</v>
      </c>
      <c r="X9" s="83">
        <v>0.64086926052016624</v>
      </c>
      <c r="Y9" s="83">
        <v>0.4767334169054443</v>
      </c>
      <c r="AB9" s="62"/>
    </row>
    <row r="10" spans="1:29" s="81" customFormat="1" ht="12.75">
      <c r="A10" s="250" t="s">
        <v>137</v>
      </c>
      <c r="B10" s="250"/>
      <c r="C10" s="250"/>
      <c r="D10" s="250"/>
      <c r="E10" s="34"/>
      <c r="F10" s="52">
        <v>620693559.32706773</v>
      </c>
      <c r="G10" s="52">
        <v>1040219891.0426321</v>
      </c>
      <c r="H10" s="52">
        <v>914085521.37999988</v>
      </c>
      <c r="I10" s="52">
        <v>966999636.0017612</v>
      </c>
      <c r="J10" s="52">
        <v>0</v>
      </c>
      <c r="K10" s="52">
        <v>416248732.63</v>
      </c>
      <c r="L10" s="52">
        <v>0</v>
      </c>
      <c r="M10" s="52">
        <v>0</v>
      </c>
      <c r="N10" s="52">
        <v>0</v>
      </c>
      <c r="O10" s="52">
        <v>0</v>
      </c>
      <c r="Q10" s="83"/>
      <c r="R10" s="83"/>
      <c r="S10" s="83"/>
      <c r="T10" s="83"/>
      <c r="U10" s="83"/>
      <c r="V10" s="83"/>
      <c r="W10" s="83"/>
      <c r="X10" s="83"/>
      <c r="Y10" s="83"/>
      <c r="AB10" s="62"/>
    </row>
    <row r="11" spans="1:29" s="81" customFormat="1" ht="12.75">
      <c r="A11" s="250" t="s">
        <v>15</v>
      </c>
      <c r="B11" s="250"/>
      <c r="C11" s="250"/>
      <c r="D11" s="250"/>
      <c r="E11" s="34"/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1288497925.6494956</v>
      </c>
      <c r="M11" s="52">
        <v>2356827306.2383356</v>
      </c>
      <c r="N11" s="52">
        <v>1901181173.3829074</v>
      </c>
      <c r="O11" s="52">
        <v>-455646132.85542822</v>
      </c>
      <c r="Q11" s="83">
        <v>1.9296592914648687</v>
      </c>
      <c r="R11" s="83">
        <v>2.8192043865250551</v>
      </c>
      <c r="S11" s="83">
        <v>2.473272135694522</v>
      </c>
      <c r="T11" s="83">
        <v>2.2950849941299944</v>
      </c>
      <c r="U11" s="83">
        <v>0</v>
      </c>
      <c r="V11" s="83">
        <v>0.60438246982322319</v>
      </c>
      <c r="W11" s="83">
        <v>1.8287937493923507</v>
      </c>
      <c r="X11" s="83">
        <v>2.4806097318580527</v>
      </c>
      <c r="Y11" s="83">
        <v>2.1121888383323046</v>
      </c>
      <c r="AB11" s="62"/>
    </row>
    <row r="12" spans="1:29" s="81" customFormat="1" ht="12.75">
      <c r="A12" s="59"/>
      <c r="B12" s="59"/>
      <c r="C12" s="59"/>
      <c r="D12" s="59"/>
      <c r="E12" s="34"/>
      <c r="F12" s="52"/>
      <c r="G12" s="52"/>
      <c r="H12" s="52"/>
      <c r="I12" s="52"/>
      <c r="J12" s="52"/>
      <c r="K12" s="52"/>
      <c r="L12" s="52"/>
      <c r="M12" s="52"/>
      <c r="N12" s="52"/>
      <c r="O12" s="52"/>
      <c r="Q12" s="83"/>
      <c r="R12" s="83"/>
      <c r="S12" s="83"/>
      <c r="T12" s="83"/>
      <c r="U12" s="83"/>
      <c r="V12" s="83"/>
      <c r="W12" s="83"/>
      <c r="X12" s="83"/>
      <c r="Y12" s="83"/>
      <c r="AB12" s="62"/>
    </row>
    <row r="13" spans="1:29" s="81" customFormat="1" ht="12.75" hidden="1">
      <c r="A13" s="82" t="s">
        <v>159</v>
      </c>
      <c r="B13" s="34"/>
      <c r="C13" s="34"/>
      <c r="D13" s="34"/>
      <c r="E13" s="34"/>
      <c r="F13" s="52"/>
      <c r="G13" s="52"/>
      <c r="H13" s="52"/>
      <c r="I13" s="52"/>
      <c r="J13" s="52"/>
      <c r="K13" s="52"/>
      <c r="L13" s="52"/>
      <c r="M13" s="52"/>
      <c r="N13" s="52"/>
      <c r="O13" s="52"/>
      <c r="Q13" s="83"/>
      <c r="R13" s="83"/>
      <c r="S13" s="83"/>
      <c r="T13" s="83"/>
      <c r="U13" s="83"/>
      <c r="V13" s="83"/>
      <c r="W13" s="83"/>
      <c r="X13" s="83"/>
      <c r="Y13" s="83">
        <v>0</v>
      </c>
      <c r="AB13" s="62"/>
    </row>
    <row r="14" spans="1:29" s="81" customFormat="1" ht="12.75">
      <c r="A14" s="82" t="s">
        <v>138</v>
      </c>
      <c r="B14" s="34"/>
      <c r="C14" s="34"/>
      <c r="D14" s="34"/>
      <c r="E14" s="34"/>
      <c r="F14" s="52">
        <v>9345080098.0651684</v>
      </c>
      <c r="G14" s="52">
        <v>10905510840.370056</v>
      </c>
      <c r="H14" s="52">
        <v>9463838215.4701405</v>
      </c>
      <c r="I14" s="52">
        <v>12711434718.761627</v>
      </c>
      <c r="J14" s="52">
        <v>17126936287.178978</v>
      </c>
      <c r="K14" s="52">
        <v>23217920176.161026</v>
      </c>
      <c r="L14" s="52">
        <v>28872488467.816017</v>
      </c>
      <c r="M14" s="52">
        <v>33469853671.450375</v>
      </c>
      <c r="N14" s="52">
        <v>30209899970.704697</v>
      </c>
      <c r="O14" s="52">
        <v>-3259953700.7456779</v>
      </c>
      <c r="Q14" s="83">
        <v>29.052694956695497</v>
      </c>
      <c r="R14" s="83">
        <v>29.556120069624551</v>
      </c>
      <c r="S14" s="83">
        <v>25.606627397080008</v>
      </c>
      <c r="T14" s="83">
        <v>30.169425086360324</v>
      </c>
      <c r="U14" s="83">
        <v>32.009792642903676</v>
      </c>
      <c r="V14" s="83">
        <v>33.711823821215141</v>
      </c>
      <c r="W14" s="83">
        <v>34.939388388403195</v>
      </c>
      <c r="X14" s="83">
        <v>35.227716736607064</v>
      </c>
      <c r="Y14" s="83">
        <v>33.56282632008076</v>
      </c>
      <c r="AA14" s="84"/>
      <c r="AB14" s="62"/>
      <c r="AC14" s="85"/>
    </row>
    <row r="15" spans="1:29" s="81" customFormat="1" ht="12.75">
      <c r="A15" s="86">
        <v>1</v>
      </c>
      <c r="B15" s="87" t="s">
        <v>17</v>
      </c>
      <c r="C15" s="34"/>
      <c r="D15" s="34"/>
      <c r="E15" s="34"/>
      <c r="F15" s="62">
        <v>8227776089.842989</v>
      </c>
      <c r="G15" s="62">
        <v>9813195766.6053772</v>
      </c>
      <c r="H15" s="62">
        <v>8511605067.1800003</v>
      </c>
      <c r="I15" s="62">
        <v>11299930288.375658</v>
      </c>
      <c r="J15" s="62">
        <v>15458976486.01108</v>
      </c>
      <c r="K15" s="62">
        <v>21450766969.833626</v>
      </c>
      <c r="L15" s="62">
        <v>26939209830.141319</v>
      </c>
      <c r="M15" s="62">
        <v>31557151430.801136</v>
      </c>
      <c r="N15" s="62">
        <v>28346697048.177971</v>
      </c>
      <c r="O15" s="62">
        <v>-3210454382.6231651</v>
      </c>
      <c r="Q15" s="88">
        <v>25.57913537409835</v>
      </c>
      <c r="R15" s="88">
        <v>26.595727296959705</v>
      </c>
      <c r="S15" s="88">
        <v>23.030137936011727</v>
      </c>
      <c r="T15" s="88">
        <v>26.819348709164103</v>
      </c>
      <c r="U15" s="88">
        <v>28.892419723612139</v>
      </c>
      <c r="V15" s="88">
        <v>31.145962749043299</v>
      </c>
      <c r="W15" s="88">
        <v>32.369583762208762</v>
      </c>
      <c r="X15" s="88">
        <v>33.214557868436096</v>
      </c>
      <c r="Y15" s="88">
        <v>31.492830850103289</v>
      </c>
      <c r="AA15" s="89"/>
      <c r="AB15" s="62"/>
    </row>
    <row r="16" spans="1:29" s="81" customFormat="1" ht="12.75">
      <c r="A16" s="34"/>
      <c r="B16" s="90">
        <v>1.1000000000000001</v>
      </c>
      <c r="C16" s="87" t="s">
        <v>19</v>
      </c>
      <c r="D16" s="34"/>
      <c r="E16" s="34"/>
      <c r="F16" s="62">
        <v>2091089876.5834603</v>
      </c>
      <c r="G16" s="62">
        <v>2555734072.6188297</v>
      </c>
      <c r="H16" s="62">
        <v>2227324081.7388802</v>
      </c>
      <c r="I16" s="62">
        <v>3326079116.8073306</v>
      </c>
      <c r="J16" s="62">
        <v>3826509662.0011396</v>
      </c>
      <c r="K16" s="62">
        <v>5799782604.6643085</v>
      </c>
      <c r="L16" s="62">
        <v>7986020040.3019733</v>
      </c>
      <c r="M16" s="62">
        <v>10012259425.229824</v>
      </c>
      <c r="N16" s="62">
        <v>8622237487.1787643</v>
      </c>
      <c r="O16" s="62">
        <v>-1390021938.0510597</v>
      </c>
      <c r="Q16" s="88">
        <v>6.5009390688894717</v>
      </c>
      <c r="R16" s="88">
        <v>6.9265515593022391</v>
      </c>
      <c r="S16" s="88">
        <v>6.0265461597176673</v>
      </c>
      <c r="T16" s="88">
        <v>7.8941438921697236</v>
      </c>
      <c r="U16" s="88">
        <v>7.1516457335346839</v>
      </c>
      <c r="V16" s="88">
        <v>8.4211353939679174</v>
      </c>
      <c r="W16" s="88">
        <v>7.7430516870799497</v>
      </c>
      <c r="X16" s="88">
        <v>10.538111172750051</v>
      </c>
      <c r="Y16" s="88">
        <v>9.5791995191409445</v>
      </c>
      <c r="AB16" s="62"/>
      <c r="AC16" s="91"/>
    </row>
    <row r="17" spans="1:29" s="81" customFormat="1" ht="12.75">
      <c r="A17" s="34"/>
      <c r="B17" s="34"/>
      <c r="C17" s="34" t="s">
        <v>160</v>
      </c>
      <c r="D17" s="34" t="s">
        <v>161</v>
      </c>
      <c r="E17" s="34"/>
      <c r="F17" s="4">
        <v>856053734.81143999</v>
      </c>
      <c r="G17" s="4">
        <v>932772190.58315992</v>
      </c>
      <c r="H17" s="4">
        <v>864387151.87828004</v>
      </c>
      <c r="I17" s="4">
        <v>1147283772.5244405</v>
      </c>
      <c r="J17" s="4">
        <v>1362765435.6251898</v>
      </c>
      <c r="K17" s="4">
        <v>1797750771.0550601</v>
      </c>
      <c r="L17" s="4">
        <v>2331765428.9000001</v>
      </c>
      <c r="M17" s="4">
        <v>2897263700</v>
      </c>
      <c r="N17" s="4">
        <v>2786518700</v>
      </c>
      <c r="O17" s="4">
        <v>-110745000</v>
      </c>
      <c r="Q17" s="92">
        <v>2.6613648853759919</v>
      </c>
      <c r="R17" s="92">
        <v>2.5279995835158044</v>
      </c>
      <c r="S17" s="92">
        <v>2.3388015751144957</v>
      </c>
      <c r="T17" s="92">
        <v>2.7229728660672401</v>
      </c>
      <c r="U17" s="92">
        <v>2.5469726916619297</v>
      </c>
      <c r="V17" s="92">
        <v>2.6102879503603624</v>
      </c>
      <c r="W17" s="92">
        <v>2.4309121735135135</v>
      </c>
      <c r="X17" s="92">
        <v>3.0494302704978424</v>
      </c>
      <c r="Y17" s="92">
        <v>3.0957879124541718</v>
      </c>
      <c r="AB17" s="62"/>
      <c r="AC17" s="91"/>
    </row>
    <row r="18" spans="1:29" s="81" customFormat="1" ht="25.5">
      <c r="A18" s="34"/>
      <c r="B18" s="34"/>
      <c r="C18" s="34"/>
      <c r="D18" s="93" t="s">
        <v>162</v>
      </c>
      <c r="E18" s="94" t="s">
        <v>163</v>
      </c>
      <c r="F18" s="91">
        <v>646134981.92427003</v>
      </c>
      <c r="G18" s="91">
        <v>697262029.67233992</v>
      </c>
      <c r="H18" s="91">
        <v>604229290.67277002</v>
      </c>
      <c r="I18" s="91">
        <v>852519321.81778014</v>
      </c>
      <c r="J18" s="91">
        <v>1052397029.5618898</v>
      </c>
      <c r="K18" s="91">
        <v>1454607236.7081399</v>
      </c>
      <c r="L18" s="91">
        <v>1764122118.9000001</v>
      </c>
      <c r="M18" s="91">
        <v>2284765000</v>
      </c>
      <c r="N18" s="91">
        <v>2174020000</v>
      </c>
      <c r="O18" s="91">
        <v>-110745000</v>
      </c>
      <c r="Q18" s="95">
        <v>2.0087535188256305</v>
      </c>
      <c r="R18" s="95">
        <v>1.8897198462907119</v>
      </c>
      <c r="S18" s="95">
        <v>1.6348836440766383</v>
      </c>
      <c r="T18" s="95">
        <v>2.0233764624770791</v>
      </c>
      <c r="U18" s="95">
        <v>1.9669023186301895</v>
      </c>
      <c r="V18" s="95">
        <v>2.1120523509818319</v>
      </c>
      <c r="W18" s="95">
        <v>2.0032183222972972</v>
      </c>
      <c r="X18" s="95">
        <v>2.4047626565624669</v>
      </c>
      <c r="Y18" s="95">
        <v>2.4153094100655483</v>
      </c>
      <c r="AB18" s="62"/>
      <c r="AC18" s="91"/>
    </row>
    <row r="19" spans="1:29" s="81" customFormat="1" ht="12.75">
      <c r="A19" s="34"/>
      <c r="B19" s="34"/>
      <c r="C19" s="34"/>
      <c r="D19" s="34" t="s">
        <v>164</v>
      </c>
      <c r="E19" s="34" t="s">
        <v>165</v>
      </c>
      <c r="F19" s="4">
        <v>40517317.63769</v>
      </c>
      <c r="G19" s="4">
        <v>45874475.530989997</v>
      </c>
      <c r="H19" s="4">
        <v>51974868.534730002</v>
      </c>
      <c r="I19" s="4">
        <v>49501498.84049999</v>
      </c>
      <c r="J19" s="4">
        <v>52544331.214910008</v>
      </c>
      <c r="K19" s="4">
        <v>60635465.309830002</v>
      </c>
      <c r="L19" s="4">
        <v>84989500</v>
      </c>
      <c r="M19" s="4">
        <v>64049000</v>
      </c>
      <c r="N19" s="4">
        <v>64049000</v>
      </c>
      <c r="O19" s="4">
        <v>0</v>
      </c>
      <c r="Q19" s="92">
        <v>0.12596331518175682</v>
      </c>
      <c r="R19" s="92">
        <v>0.12432902289233662</v>
      </c>
      <c r="S19" s="92">
        <v>0.14063016106990084</v>
      </c>
      <c r="T19" s="92">
        <v>0.11748726984584709</v>
      </c>
      <c r="U19" s="92">
        <v>9.8203970549501932E-2</v>
      </c>
      <c r="V19" s="92">
        <v>8.8041138410890132E-2</v>
      </c>
      <c r="W19" s="92">
        <v>6.2673369459459463E-2</v>
      </c>
      <c r="X19" s="92">
        <v>6.741290390485212E-2</v>
      </c>
      <c r="Y19" s="92">
        <v>7.1157649150094426E-2</v>
      </c>
      <c r="AB19" s="62"/>
      <c r="AC19" s="91"/>
    </row>
    <row r="20" spans="1:29" s="81" customFormat="1" ht="12.75">
      <c r="A20" s="34"/>
      <c r="B20" s="34"/>
      <c r="C20" s="34"/>
      <c r="D20" s="34" t="s">
        <v>166</v>
      </c>
      <c r="E20" s="34" t="s">
        <v>41</v>
      </c>
      <c r="F20" s="4">
        <v>90666374.47739999</v>
      </c>
      <c r="G20" s="4">
        <v>109220046.20374</v>
      </c>
      <c r="H20" s="4">
        <v>118072785.41259997</v>
      </c>
      <c r="I20" s="4">
        <v>130807364.31764004</v>
      </c>
      <c r="J20" s="4">
        <v>103645105.39730999</v>
      </c>
      <c r="K20" s="4">
        <v>121266018.84104</v>
      </c>
      <c r="L20" s="4">
        <v>159854810</v>
      </c>
      <c r="M20" s="4">
        <v>241070000</v>
      </c>
      <c r="N20" s="4">
        <v>241070000</v>
      </c>
      <c r="O20" s="4">
        <v>0</v>
      </c>
      <c r="Q20" s="92">
        <v>0.28187051292014031</v>
      </c>
      <c r="R20" s="92">
        <v>0.29600821519133358</v>
      </c>
      <c r="S20" s="92">
        <v>0.31947353208696344</v>
      </c>
      <c r="T20" s="92">
        <v>0.3104592884940488</v>
      </c>
      <c r="U20" s="92">
        <v>0.19370997104154286</v>
      </c>
      <c r="V20" s="92">
        <v>0.17607514504536659</v>
      </c>
      <c r="W20" s="92">
        <v>0.14591645472972972</v>
      </c>
      <c r="X20" s="92">
        <v>0.25373118619092727</v>
      </c>
      <c r="Y20" s="92">
        <v>0.26782579713365179</v>
      </c>
      <c r="AB20" s="62"/>
      <c r="AC20" s="91"/>
    </row>
    <row r="21" spans="1:29" s="81" customFormat="1" ht="12.75">
      <c r="A21" s="34"/>
      <c r="B21" s="34"/>
      <c r="C21" s="34"/>
      <c r="D21" s="34" t="s">
        <v>167</v>
      </c>
      <c r="E21" s="34" t="s">
        <v>168</v>
      </c>
      <c r="F21" s="4">
        <v>18199899.977509998</v>
      </c>
      <c r="G21" s="4">
        <v>4598124.8680600002</v>
      </c>
      <c r="H21" s="4">
        <v>19173989.736750003</v>
      </c>
      <c r="I21" s="4">
        <v>60724994.161220007</v>
      </c>
      <c r="J21" s="4">
        <v>61738470.315110005</v>
      </c>
      <c r="K21" s="4">
        <v>77491657.794</v>
      </c>
      <c r="L21" s="4">
        <v>102299000</v>
      </c>
      <c r="M21" s="4">
        <v>127432700</v>
      </c>
      <c r="N21" s="4">
        <v>127432700</v>
      </c>
      <c r="O21" s="4">
        <v>0</v>
      </c>
      <c r="Q21" s="92">
        <v>5.6581231700565345E-2</v>
      </c>
      <c r="R21" s="92">
        <v>1.2461839952734971E-2</v>
      </c>
      <c r="S21" s="92">
        <v>5.187971304304495E-2</v>
      </c>
      <c r="T21" s="92">
        <v>0.14412520716584193</v>
      </c>
      <c r="U21" s="92">
        <v>0.11538757427130279</v>
      </c>
      <c r="V21" s="92">
        <v>0.11251589700301773</v>
      </c>
      <c r="W21" s="92">
        <v>8.2741594594594597E-2</v>
      </c>
      <c r="X21" s="92">
        <v>0.13412556572992318</v>
      </c>
      <c r="Y21" s="92">
        <v>0.14157615820464392</v>
      </c>
      <c r="AB21" s="62"/>
    </row>
    <row r="22" spans="1:29" s="81" customFormat="1" ht="63.75">
      <c r="A22" s="34"/>
      <c r="B22" s="34"/>
      <c r="C22" s="34"/>
      <c r="D22" s="93" t="s">
        <v>169</v>
      </c>
      <c r="E22" s="94" t="s">
        <v>170</v>
      </c>
      <c r="F22" s="91">
        <v>3999.7</v>
      </c>
      <c r="G22" s="91">
        <v>3097.1</v>
      </c>
      <c r="H22" s="91">
        <v>382217.31857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  <c r="O22" s="91">
        <v>0</v>
      </c>
      <c r="Q22" s="95">
        <v>1.2434571218105854E-5</v>
      </c>
      <c r="R22" s="95">
        <v>8.3937617235478382E-6</v>
      </c>
      <c r="S22" s="95">
        <v>1.0341783363682331E-3</v>
      </c>
      <c r="T22" s="95">
        <v>0</v>
      </c>
      <c r="U22" s="95">
        <v>0</v>
      </c>
      <c r="V22" s="95">
        <v>0</v>
      </c>
      <c r="W22" s="95">
        <v>0</v>
      </c>
      <c r="X22" s="95">
        <v>0</v>
      </c>
      <c r="Y22" s="95">
        <v>0</v>
      </c>
      <c r="AB22" s="62"/>
    </row>
    <row r="23" spans="1:29" s="81" customFormat="1" ht="25.5">
      <c r="A23" s="34"/>
      <c r="B23" s="34"/>
      <c r="C23" s="34"/>
      <c r="D23" s="93" t="s">
        <v>171</v>
      </c>
      <c r="E23" s="96" t="s">
        <v>172</v>
      </c>
      <c r="F23" s="91">
        <v>924568.81283000007</v>
      </c>
      <c r="G23" s="91">
        <v>1645302.9371500001</v>
      </c>
      <c r="H23" s="91">
        <v>2000128.8294499998</v>
      </c>
      <c r="I23" s="91">
        <v>363357.66483999998</v>
      </c>
      <c r="J23" s="91">
        <v>282846.29991</v>
      </c>
      <c r="K23" s="91">
        <v>999499.39253999991</v>
      </c>
      <c r="L23" s="91">
        <v>3300000</v>
      </c>
      <c r="M23" s="91">
        <v>680000</v>
      </c>
      <c r="N23" s="91">
        <v>680000</v>
      </c>
      <c r="O23" s="91">
        <v>0</v>
      </c>
      <c r="P23" s="97"/>
      <c r="Q23" s="95">
        <v>2.8743697650259314E-3</v>
      </c>
      <c r="R23" s="95">
        <v>4.4591007127604875E-3</v>
      </c>
      <c r="S23" s="95">
        <v>5.4118162753630317E-3</v>
      </c>
      <c r="T23" s="95">
        <v>8.6239610960399675E-4</v>
      </c>
      <c r="U23" s="95">
        <v>5.2863228181150243E-4</v>
      </c>
      <c r="V23" s="95">
        <v>1.4512474491714502E-3</v>
      </c>
      <c r="W23" s="95">
        <v>4.0540540540540538E-4</v>
      </c>
      <c r="X23" s="95">
        <v>7.1571413535417329E-4</v>
      </c>
      <c r="Y23" s="95">
        <v>7.5547161426508158E-4</v>
      </c>
      <c r="AB23" s="62"/>
    </row>
    <row r="24" spans="1:29" s="81" customFormat="1" ht="12.75">
      <c r="A24" s="34"/>
      <c r="B24" s="34"/>
      <c r="C24" s="34"/>
      <c r="D24" s="34" t="s">
        <v>173</v>
      </c>
      <c r="E24" s="34" t="s">
        <v>174</v>
      </c>
      <c r="F24" s="4">
        <v>59606592.281739965</v>
      </c>
      <c r="G24" s="4">
        <v>74169114.270879999</v>
      </c>
      <c r="H24" s="4">
        <v>68553871.373410031</v>
      </c>
      <c r="I24" s="4">
        <v>53367235.722460002</v>
      </c>
      <c r="J24" s="4">
        <v>92157652.836060002</v>
      </c>
      <c r="K24" s="4">
        <v>146767778.60014999</v>
      </c>
      <c r="L24" s="4">
        <v>217200000</v>
      </c>
      <c r="M24" s="4">
        <v>179267000</v>
      </c>
      <c r="N24" s="4">
        <v>179267000</v>
      </c>
      <c r="O24" s="4">
        <v>0</v>
      </c>
      <c r="Q24" s="92">
        <v>0.18530950241165445</v>
      </c>
      <c r="R24" s="92">
        <v>0.20101316471420305</v>
      </c>
      <c r="S24" s="92">
        <v>0.18548853022621695</v>
      </c>
      <c r="T24" s="92">
        <v>0.12666224197481812</v>
      </c>
      <c r="U24" s="92">
        <v>0.17224022488758131</v>
      </c>
      <c r="V24" s="92">
        <v>0.21310304528824783</v>
      </c>
      <c r="W24" s="92">
        <v>0.13595702702702703</v>
      </c>
      <c r="X24" s="92">
        <v>0.18868224397431851</v>
      </c>
      <c r="Y24" s="92">
        <v>0.19916342628596823</v>
      </c>
      <c r="AB24" s="62"/>
    </row>
    <row r="25" spans="1:29" s="81" customFormat="1" ht="12.75">
      <c r="A25" s="34"/>
      <c r="B25" s="34"/>
      <c r="C25" s="34" t="s">
        <v>175</v>
      </c>
      <c r="D25" s="34" t="s">
        <v>176</v>
      </c>
      <c r="E25" s="34"/>
      <c r="F25" s="4">
        <v>-41895217.493560001</v>
      </c>
      <c r="G25" s="4">
        <v>-37932127.111110002</v>
      </c>
      <c r="H25" s="4">
        <v>-35616028.426840007</v>
      </c>
      <c r="I25" s="4">
        <v>-32777427.400890011</v>
      </c>
      <c r="J25" s="4">
        <v>-51137076.513180003</v>
      </c>
      <c r="K25" s="4">
        <v>-64025300.99064</v>
      </c>
      <c r="L25" s="4">
        <v>-78624000</v>
      </c>
      <c r="M25" s="4">
        <v>-97254000</v>
      </c>
      <c r="N25" s="4">
        <v>-98754000</v>
      </c>
      <c r="O25" s="4">
        <v>-1500000</v>
      </c>
      <c r="Q25" s="92">
        <v>-0.13024703493304648</v>
      </c>
      <c r="R25" s="92">
        <v>-0.10280366686189868</v>
      </c>
      <c r="S25" s="92">
        <v>-9.6367493666479107E-2</v>
      </c>
      <c r="T25" s="92">
        <v>-7.7794219328776421E-2</v>
      </c>
      <c r="U25" s="92">
        <v>-9.5573848591738259E-2</v>
      </c>
      <c r="V25" s="92">
        <v>-9.296309276284237E-2</v>
      </c>
      <c r="W25" s="92">
        <v>-0.11486265567567569</v>
      </c>
      <c r="X25" s="92">
        <v>-0.10236185664666878</v>
      </c>
      <c r="Y25" s="92">
        <v>-0.10971447616931451</v>
      </c>
      <c r="AB25" s="62"/>
    </row>
    <row r="26" spans="1:29" s="81" customFormat="1" ht="25.5" customHeight="1">
      <c r="A26" s="34"/>
      <c r="B26" s="34"/>
      <c r="C26" s="93" t="s">
        <v>177</v>
      </c>
      <c r="D26" s="256" t="s">
        <v>178</v>
      </c>
      <c r="E26" s="256"/>
      <c r="F26" s="91">
        <v>0</v>
      </c>
      <c r="G26" s="91">
        <v>321550.13331</v>
      </c>
      <c r="H26" s="91">
        <v>79857.717440000008</v>
      </c>
      <c r="I26" s="91">
        <v>12645.278200000002</v>
      </c>
      <c r="J26" s="91">
        <v>6530.9684599999991</v>
      </c>
      <c r="K26" s="91">
        <v>8415.4</v>
      </c>
      <c r="L26" s="91">
        <v>8200</v>
      </c>
      <c r="M26" s="91">
        <v>9692.1</v>
      </c>
      <c r="N26" s="91">
        <v>9692.1</v>
      </c>
      <c r="O26" s="91">
        <v>0</v>
      </c>
      <c r="Q26" s="95">
        <v>0</v>
      </c>
      <c r="R26" s="95">
        <v>8.7146530663497553E-4</v>
      </c>
      <c r="S26" s="95">
        <v>2.1607372914772435E-4</v>
      </c>
      <c r="T26" s="95">
        <v>3.0012408653446792E-5</v>
      </c>
      <c r="U26" s="95">
        <v>1.2206207967179744E-5</v>
      </c>
      <c r="V26" s="95">
        <v>1.2218944678616864E-5</v>
      </c>
      <c r="W26" s="95">
        <v>1.1081081081081081E-5</v>
      </c>
      <c r="X26" s="95">
        <v>1.0201136722450269E-5</v>
      </c>
      <c r="Y26" s="95">
        <v>1.0767803577380292E-5</v>
      </c>
      <c r="AB26" s="62"/>
    </row>
    <row r="27" spans="1:29" s="81" customFormat="1" ht="12.75">
      <c r="A27" s="34"/>
      <c r="B27" s="34"/>
      <c r="C27" s="34" t="s">
        <v>179</v>
      </c>
      <c r="D27" s="34" t="s">
        <v>180</v>
      </c>
      <c r="E27" s="34"/>
      <c r="F27" s="4">
        <v>1276931359.2655802</v>
      </c>
      <c r="G27" s="4">
        <v>1660572459.0134699</v>
      </c>
      <c r="H27" s="4">
        <v>1398473100.5700002</v>
      </c>
      <c r="I27" s="4">
        <v>2220122971.5994201</v>
      </c>
      <c r="J27" s="4">
        <v>2556218653.8361096</v>
      </c>
      <c r="K27" s="4">
        <v>4002031833.6092486</v>
      </c>
      <c r="L27" s="4">
        <v>5822870411.4019728</v>
      </c>
      <c r="M27" s="4">
        <v>7332240033.1298237</v>
      </c>
      <c r="N27" s="4">
        <v>6054463095.078764</v>
      </c>
      <c r="O27" s="4">
        <v>-1277776938.0510597</v>
      </c>
      <c r="Q27" s="92">
        <v>3.9698212184465258</v>
      </c>
      <c r="R27" s="92">
        <v>4.5004841773416988</v>
      </c>
      <c r="S27" s="92">
        <v>3.783896004540503</v>
      </c>
      <c r="T27" s="92">
        <v>5.2692583611601691</v>
      </c>
      <c r="U27" s="92">
        <v>4.77750531018608</v>
      </c>
      <c r="V27" s="92">
        <v>5.810847443607555</v>
      </c>
      <c r="W27" s="92">
        <v>5.582396493566435</v>
      </c>
      <c r="X27" s="92">
        <v>7.7173350522364208</v>
      </c>
      <c r="Y27" s="92">
        <v>6.7264338352169357</v>
      </c>
      <c r="AB27" s="62"/>
    </row>
    <row r="28" spans="1:29" s="81" customFormat="1" ht="12.75">
      <c r="A28" s="34"/>
      <c r="B28" s="34"/>
      <c r="C28" s="34" t="s">
        <v>181</v>
      </c>
      <c r="D28" s="34" t="s">
        <v>182</v>
      </c>
      <c r="E28" s="34"/>
      <c r="F28" s="4">
        <v>0</v>
      </c>
      <c r="G28" s="4">
        <v>0</v>
      </c>
      <c r="H28" s="4">
        <v>0</v>
      </c>
      <c r="I28" s="4">
        <v>-8562845.1938399989</v>
      </c>
      <c r="J28" s="4">
        <v>-41343881.915440001</v>
      </c>
      <c r="K28" s="4">
        <v>-65847446.077140003</v>
      </c>
      <c r="L28" s="4">
        <v>-90000000</v>
      </c>
      <c r="M28" s="4">
        <v>-120000000</v>
      </c>
      <c r="N28" s="4">
        <v>-120000000</v>
      </c>
      <c r="O28" s="4">
        <v>0</v>
      </c>
      <c r="Q28" s="92">
        <v>0</v>
      </c>
      <c r="R28" s="92">
        <v>0</v>
      </c>
      <c r="S28" s="92">
        <v>0</v>
      </c>
      <c r="T28" s="92">
        <v>-2.0323128137562745E-2</v>
      </c>
      <c r="U28" s="92">
        <v>-7.7270625929555067E-2</v>
      </c>
      <c r="V28" s="92">
        <v>-9.5608800632742436E-2</v>
      </c>
      <c r="W28" s="92">
        <v>-0.1554054054054054</v>
      </c>
      <c r="X28" s="92"/>
      <c r="Y28" s="92">
        <v>-0.13331852016442619</v>
      </c>
      <c r="AB28" s="62"/>
    </row>
    <row r="29" spans="1:29" s="81" customFormat="1" ht="12.75">
      <c r="A29" s="34"/>
      <c r="B29" s="87" t="s">
        <v>23</v>
      </c>
      <c r="C29" s="87" t="s">
        <v>24</v>
      </c>
      <c r="D29" s="34"/>
      <c r="E29" s="34"/>
      <c r="F29" s="62">
        <v>1638321140.5769901</v>
      </c>
      <c r="G29" s="62">
        <v>2030515292.5928202</v>
      </c>
      <c r="H29" s="62">
        <v>1586015325.0462902</v>
      </c>
      <c r="I29" s="62">
        <v>2286045652.8077202</v>
      </c>
      <c r="J29" s="62">
        <v>3038252424.620131</v>
      </c>
      <c r="K29" s="62">
        <v>3942831366.1983094</v>
      </c>
      <c r="L29" s="62">
        <v>5064823445.9868431</v>
      </c>
      <c r="M29" s="62">
        <v>6005313028.4042683</v>
      </c>
      <c r="N29" s="62">
        <v>6001421073.3042688</v>
      </c>
      <c r="O29" s="62">
        <v>-3891955.0999994278</v>
      </c>
      <c r="Q29" s="88">
        <v>5.0933372254501581</v>
      </c>
      <c r="R29" s="88">
        <v>5.5031034006148181</v>
      </c>
      <c r="S29" s="88">
        <v>4.2913353493439406</v>
      </c>
      <c r="T29" s="88">
        <v>5.4257198020760686</v>
      </c>
      <c r="U29" s="88">
        <v>5.6784137266682535</v>
      </c>
      <c r="V29" s="88">
        <v>5.724889885292737</v>
      </c>
      <c r="W29" s="88">
        <v>6.8232750435560083</v>
      </c>
      <c r="X29" s="88">
        <v>6.3207167965522242</v>
      </c>
      <c r="Y29" s="88">
        <v>6.667504803137728</v>
      </c>
      <c r="AA29" s="78"/>
      <c r="AB29" s="62"/>
    </row>
    <row r="30" spans="1:29" s="81" customFormat="1" ht="12.75">
      <c r="A30" s="34"/>
      <c r="B30" s="34"/>
      <c r="C30" s="34" t="s">
        <v>183</v>
      </c>
      <c r="D30" s="34" t="s">
        <v>184</v>
      </c>
      <c r="E30" s="34"/>
      <c r="F30" s="4">
        <v>1020456936.53925</v>
      </c>
      <c r="G30" s="4">
        <v>1309295829.2901301</v>
      </c>
      <c r="H30" s="4">
        <v>989894071.58667016</v>
      </c>
      <c r="I30" s="4">
        <v>1654451679.4912</v>
      </c>
      <c r="J30" s="4">
        <v>2084358940.3161707</v>
      </c>
      <c r="K30" s="4">
        <v>2736933067.0912085</v>
      </c>
      <c r="L30" s="4">
        <v>3581135899.2042003</v>
      </c>
      <c r="M30" s="4">
        <v>4185746143.8666148</v>
      </c>
      <c r="N30" s="4">
        <v>4184371729.5666151</v>
      </c>
      <c r="O30" s="4">
        <v>-1374414.2999997139</v>
      </c>
      <c r="Q30" s="92">
        <v>3.172474048655507</v>
      </c>
      <c r="R30" s="92">
        <v>3.5484541076156146</v>
      </c>
      <c r="S30" s="92">
        <v>2.678389896000466</v>
      </c>
      <c r="T30" s="92">
        <v>3.9266894027109069</v>
      </c>
      <c r="U30" s="92">
        <v>3.8956119386541297</v>
      </c>
      <c r="V30" s="92">
        <v>3.9739565244509651</v>
      </c>
      <c r="W30" s="92">
        <v>4.8235021379037892</v>
      </c>
      <c r="X30" s="92">
        <v>4.4055848267199398</v>
      </c>
      <c r="Y30" s="92">
        <v>4.6487853900306799</v>
      </c>
      <c r="AB30" s="62"/>
    </row>
    <row r="31" spans="1:29" s="81" customFormat="1" ht="12.75">
      <c r="A31" s="34"/>
      <c r="B31" s="34"/>
      <c r="C31" s="34" t="s">
        <v>185</v>
      </c>
      <c r="D31" s="34" t="s">
        <v>186</v>
      </c>
      <c r="E31" s="34"/>
      <c r="F31" s="4">
        <v>113428328.94733</v>
      </c>
      <c r="G31" s="4"/>
      <c r="H31" s="4">
        <v>106477132.68623</v>
      </c>
      <c r="I31" s="4">
        <v>121099775.75593001</v>
      </c>
      <c r="J31" s="4">
        <v>220165395.77269995</v>
      </c>
      <c r="K31" s="4">
        <v>287559998.90621531</v>
      </c>
      <c r="L31" s="4">
        <v>331672787.31501603</v>
      </c>
      <c r="M31" s="4">
        <v>365484944.87142897</v>
      </c>
      <c r="N31" s="4">
        <v>364858901.77142894</v>
      </c>
      <c r="O31" s="4">
        <v>-626043.10000002384</v>
      </c>
      <c r="Q31" s="92">
        <v>0.35263460620704373</v>
      </c>
      <c r="R31" s="92">
        <v>0.38106987144722604</v>
      </c>
      <c r="S31" s="92">
        <v>0.28809878200884836</v>
      </c>
      <c r="T31" s="92">
        <v>0.28741921690799482</v>
      </c>
      <c r="U31" s="92">
        <v>0.41148332355872563</v>
      </c>
      <c r="V31" s="92">
        <v>0.41752973339569965</v>
      </c>
      <c r="W31" s="92">
        <v>0.4469814305608325</v>
      </c>
      <c r="X31" s="92">
        <v>0.38468050191709185</v>
      </c>
      <c r="Y31" s="92">
        <v>0.40535374044153871</v>
      </c>
      <c r="AA31" s="98"/>
      <c r="AB31" s="62"/>
    </row>
    <row r="32" spans="1:29" s="81" customFormat="1" ht="12.75">
      <c r="A32" s="34"/>
      <c r="B32" s="34"/>
      <c r="C32" s="34" t="s">
        <v>187</v>
      </c>
      <c r="D32" s="34" t="s">
        <v>188</v>
      </c>
      <c r="E32" s="34"/>
      <c r="F32" s="4">
        <v>158607498.74542999</v>
      </c>
      <c r="G32" s="4">
        <v>197624914.75988004</v>
      </c>
      <c r="H32" s="4">
        <v>141846102.93502</v>
      </c>
      <c r="I32" s="4">
        <v>110343970.09196998</v>
      </c>
      <c r="J32" s="4">
        <v>194064308.13447997</v>
      </c>
      <c r="K32" s="4">
        <v>257478131.69736537</v>
      </c>
      <c r="L32" s="4">
        <v>244517981.41189525</v>
      </c>
      <c r="M32" s="4">
        <v>256293616.38231981</v>
      </c>
      <c r="N32" s="4">
        <v>247415235.88511673</v>
      </c>
      <c r="O32" s="4">
        <v>-8878380.4972030818</v>
      </c>
      <c r="Q32" s="92">
        <v>0.49309104154703709</v>
      </c>
      <c r="R32" s="92">
        <v>0.53560312716117831</v>
      </c>
      <c r="S32" s="92">
        <v>0.38379780200040908</v>
      </c>
      <c r="T32" s="92">
        <v>0.26189129811662926</v>
      </c>
      <c r="U32" s="92">
        <v>0.36270107850073963</v>
      </c>
      <c r="V32" s="92">
        <v>0.37385163476052652</v>
      </c>
      <c r="W32" s="92">
        <v>0.31332537731337196</v>
      </c>
      <c r="X32" s="92">
        <v>0.26975435889097971</v>
      </c>
      <c r="Y32" s="92">
        <v>0.27487527595280159</v>
      </c>
      <c r="AB32" s="62"/>
    </row>
    <row r="33" spans="1:28" s="81" customFormat="1" ht="12.75">
      <c r="A33" s="34"/>
      <c r="B33" s="34"/>
      <c r="C33" s="34" t="s">
        <v>189</v>
      </c>
      <c r="D33" s="34" t="s">
        <v>190</v>
      </c>
      <c r="E33" s="34"/>
      <c r="F33" s="4">
        <v>38018826.917719997</v>
      </c>
      <c r="G33" s="4">
        <v>38110834.244800001</v>
      </c>
      <c r="H33" s="4">
        <v>26308779.91773</v>
      </c>
      <c r="I33" s="4">
        <v>24881007.115990002</v>
      </c>
      <c r="J33" s="4">
        <v>50505131.206800006</v>
      </c>
      <c r="K33" s="4">
        <v>55992647.619620085</v>
      </c>
      <c r="L33" s="4">
        <v>118937156.17354718</v>
      </c>
      <c r="M33" s="4">
        <v>130627888.91909771</v>
      </c>
      <c r="N33" s="4">
        <v>138829742.0163008</v>
      </c>
      <c r="O33" s="4">
        <v>8201853.0972030908</v>
      </c>
      <c r="Q33" s="92">
        <v>0.11819581742061386</v>
      </c>
      <c r="R33" s="92">
        <v>0.10328799901084189</v>
      </c>
      <c r="S33" s="92">
        <v>7.1184556338236879E-2</v>
      </c>
      <c r="T33" s="92">
        <v>5.9052789623435041E-2</v>
      </c>
      <c r="U33" s="92">
        <v>9.439275946524793E-2</v>
      </c>
      <c r="V33" s="92">
        <v>8.1299886359938456E-2</v>
      </c>
      <c r="W33" s="92">
        <v>0.1763356275318205</v>
      </c>
      <c r="X33" s="92">
        <v>0.13748856848657795</v>
      </c>
      <c r="Y33" s="92">
        <v>0.15423813133685235</v>
      </c>
      <c r="AB33" s="62"/>
    </row>
    <row r="34" spans="1:28" s="81" customFormat="1" ht="12.75">
      <c r="A34" s="34"/>
      <c r="B34" s="34"/>
      <c r="C34" s="34" t="s">
        <v>191</v>
      </c>
      <c r="D34" s="34" t="s">
        <v>192</v>
      </c>
      <c r="E34" s="34"/>
      <c r="F34" s="4">
        <v>307809549.4272601</v>
      </c>
      <c r="G34" s="4">
        <v>344877924.22080994</v>
      </c>
      <c r="H34" s="4">
        <v>321489237.92063999</v>
      </c>
      <c r="I34" s="4">
        <v>375269220.35263014</v>
      </c>
      <c r="J34" s="4">
        <v>489158649.18998009</v>
      </c>
      <c r="K34" s="4">
        <v>604867520.88390005</v>
      </c>
      <c r="L34" s="4">
        <v>788559621.88218355</v>
      </c>
      <c r="M34" s="4">
        <v>1067160434.3648069</v>
      </c>
      <c r="N34" s="4">
        <v>1065945464.0648072</v>
      </c>
      <c r="O34" s="4">
        <v>-1214970.2999997139</v>
      </c>
      <c r="Q34" s="92">
        <v>0.95694171161995645</v>
      </c>
      <c r="R34" s="92">
        <v>0.93468829537995746</v>
      </c>
      <c r="S34" s="92">
        <v>0.86986431299597966</v>
      </c>
      <c r="T34" s="92">
        <v>0.89066709471710193</v>
      </c>
      <c r="U34" s="92">
        <v>0.91422462648941016</v>
      </c>
      <c r="V34" s="92">
        <v>0.87825210632560613</v>
      </c>
      <c r="W34" s="92">
        <v>1.0631304702461941</v>
      </c>
      <c r="X34" s="92">
        <v>1.1232085405376349</v>
      </c>
      <c r="Y34" s="92">
        <v>1.1842522653758549</v>
      </c>
      <c r="AB34" s="62"/>
    </row>
    <row r="35" spans="1:28" s="81" customFormat="1" ht="12.75">
      <c r="A35" s="34"/>
      <c r="B35" s="87" t="s">
        <v>25</v>
      </c>
      <c r="C35" s="87" t="s">
        <v>26</v>
      </c>
      <c r="D35" s="34"/>
      <c r="E35" s="34"/>
      <c r="F35" s="62">
        <v>141225418.90898001</v>
      </c>
      <c r="G35" s="62">
        <v>154369122.23637998</v>
      </c>
      <c r="H35" s="62">
        <v>154878633.07600001</v>
      </c>
      <c r="I35" s="62">
        <v>201104015.51465002</v>
      </c>
      <c r="J35" s="62">
        <v>237587069.63018</v>
      </c>
      <c r="K35" s="62">
        <v>396873179.23894</v>
      </c>
      <c r="L35" s="62">
        <v>354779730</v>
      </c>
      <c r="M35" s="62">
        <v>558182443.29999995</v>
      </c>
      <c r="N35" s="62">
        <v>620745477.89999998</v>
      </c>
      <c r="O35" s="62">
        <v>62563034.600000024</v>
      </c>
      <c r="Q35" s="88">
        <v>0.4390523112309786</v>
      </c>
      <c r="R35" s="88">
        <v>0.41837126005792635</v>
      </c>
      <c r="S35" s="88">
        <v>0.41906035993549434</v>
      </c>
      <c r="T35" s="88">
        <v>0.47730194622960354</v>
      </c>
      <c r="U35" s="88">
        <v>0.44404397295447851</v>
      </c>
      <c r="V35" s="88">
        <v>0.57624966389564403</v>
      </c>
      <c r="W35" s="88">
        <v>0.32090132702702701</v>
      </c>
      <c r="X35" s="88">
        <v>0.58749862467108716</v>
      </c>
      <c r="Y35" s="88">
        <v>0.68964057093656261</v>
      </c>
      <c r="AB35" s="62"/>
    </row>
    <row r="36" spans="1:28" s="81" customFormat="1" ht="12.75">
      <c r="A36" s="34"/>
      <c r="B36" s="34"/>
      <c r="C36" s="34" t="s">
        <v>193</v>
      </c>
      <c r="D36" s="34" t="s">
        <v>194</v>
      </c>
      <c r="E36" s="34"/>
      <c r="F36" s="4">
        <v>101640927.90402001</v>
      </c>
      <c r="G36" s="4">
        <v>111954073.85253999</v>
      </c>
      <c r="H36" s="4">
        <v>107810269.37947001</v>
      </c>
      <c r="I36" s="4">
        <v>131851855.95957999</v>
      </c>
      <c r="J36" s="4">
        <v>160262264.62404996</v>
      </c>
      <c r="K36" s="4">
        <v>306765963.80247998</v>
      </c>
      <c r="L36" s="4">
        <v>289186000</v>
      </c>
      <c r="M36" s="4">
        <v>466801965.39999998</v>
      </c>
      <c r="N36" s="4">
        <v>467806000</v>
      </c>
      <c r="O36" s="4">
        <v>1004034.6000000238</v>
      </c>
      <c r="Q36" s="92">
        <v>0.31598903835210129</v>
      </c>
      <c r="R36" s="92">
        <v>0.30341797807584447</v>
      </c>
      <c r="S36" s="92">
        <v>0.29170589508453149</v>
      </c>
      <c r="T36" s="92">
        <v>0.31293829366081616</v>
      </c>
      <c r="U36" s="92">
        <v>0.29952594983016462</v>
      </c>
      <c r="V36" s="92">
        <v>0.44541630118414882</v>
      </c>
      <c r="W36" s="92">
        <v>0.25290574594594595</v>
      </c>
      <c r="X36" s="92">
        <v>0.49131877212924957</v>
      </c>
      <c r="Y36" s="92">
        <v>0.51972669703366292</v>
      </c>
      <c r="AB36" s="62"/>
    </row>
    <row r="37" spans="1:28" s="81" customFormat="1" ht="12.75">
      <c r="A37" s="34"/>
      <c r="B37" s="34"/>
      <c r="C37" s="34" t="s">
        <v>195</v>
      </c>
      <c r="D37" s="34" t="s">
        <v>196</v>
      </c>
      <c r="E37" s="34"/>
      <c r="F37" s="4">
        <v>1330274.433</v>
      </c>
      <c r="G37" s="4">
        <v>1159394.3250199999</v>
      </c>
      <c r="H37" s="4">
        <v>1186675.923</v>
      </c>
      <c r="I37" s="4">
        <v>1347196.6757400001</v>
      </c>
      <c r="J37" s="4">
        <v>1323782.73013</v>
      </c>
      <c r="K37" s="4">
        <v>1305031.1727499999</v>
      </c>
      <c r="L37" s="4">
        <v>1376730</v>
      </c>
      <c r="M37" s="4">
        <v>1419577.7</v>
      </c>
      <c r="N37" s="4">
        <v>1419577.7</v>
      </c>
      <c r="O37" s="4">
        <v>0</v>
      </c>
      <c r="Q37" s="92">
        <v>4.1356582185573627E-3</v>
      </c>
      <c r="R37" s="92">
        <v>3.1421909876502073E-3</v>
      </c>
      <c r="S37" s="92">
        <v>3.2108292121557011E-3</v>
      </c>
      <c r="T37" s="92">
        <v>3.1974478164405996E-3</v>
      </c>
      <c r="U37" s="92">
        <v>2.4741150422471592E-3</v>
      </c>
      <c r="V37" s="92">
        <v>1.8948717474751929E-3</v>
      </c>
      <c r="W37" s="92">
        <v>1.8604459459459458E-3</v>
      </c>
      <c r="X37" s="92">
        <v>1.4941350384170087E-3</v>
      </c>
      <c r="Y37" s="92">
        <v>1.5771333185201643E-3</v>
      </c>
      <c r="AB37" s="62"/>
    </row>
    <row r="38" spans="1:28" s="81" customFormat="1" ht="12.75">
      <c r="A38" s="34"/>
      <c r="B38" s="34"/>
      <c r="C38" s="34" t="s">
        <v>197</v>
      </c>
      <c r="D38" s="34" t="s">
        <v>198</v>
      </c>
      <c r="E38" s="34"/>
      <c r="F38" s="4">
        <v>38254216.571960002</v>
      </c>
      <c r="G38" s="4">
        <v>41255654.058820002</v>
      </c>
      <c r="H38" s="4">
        <v>45881687.773529999</v>
      </c>
      <c r="I38" s="4">
        <v>53407133.38493</v>
      </c>
      <c r="J38" s="4">
        <v>57650553.764669999</v>
      </c>
      <c r="K38" s="4">
        <v>68657119.839570001</v>
      </c>
      <c r="L38" s="4">
        <v>64217000</v>
      </c>
      <c r="M38" s="4">
        <v>89960900.200000003</v>
      </c>
      <c r="N38" s="4">
        <v>151519900.19999999</v>
      </c>
      <c r="O38" s="4">
        <v>61558999.999999985</v>
      </c>
      <c r="Q38" s="92">
        <v>0.11892761466031998</v>
      </c>
      <c r="R38" s="92">
        <v>0.11181109099443168</v>
      </c>
      <c r="S38" s="92">
        <v>0.12414363563880716</v>
      </c>
      <c r="T38" s="92">
        <v>0.12675693541939312</v>
      </c>
      <c r="U38" s="92">
        <v>0.10774736595108886</v>
      </c>
      <c r="V38" s="92">
        <v>9.968837477872404E-2</v>
      </c>
      <c r="W38" s="92">
        <v>6.6135135135135137E-2</v>
      </c>
      <c r="X38" s="92">
        <v>9.4685717503420697E-2</v>
      </c>
      <c r="Y38" s="92">
        <v>0.1683367405843795</v>
      </c>
      <c r="AB38" s="62"/>
    </row>
    <row r="39" spans="1:28" s="81" customFormat="1" ht="12.75">
      <c r="A39" s="34"/>
      <c r="B39" s="34"/>
      <c r="C39" s="34" t="s">
        <v>199</v>
      </c>
      <c r="D39" s="34" t="s">
        <v>200</v>
      </c>
      <c r="E39" s="34"/>
      <c r="F39" s="4">
        <v>0</v>
      </c>
      <c r="G39" s="4">
        <v>0</v>
      </c>
      <c r="H39" s="4">
        <v>0</v>
      </c>
      <c r="I39" s="4">
        <v>14497829.4944</v>
      </c>
      <c r="J39" s="4">
        <v>18350468.511330001</v>
      </c>
      <c r="K39" s="4">
        <v>20145064.424139999</v>
      </c>
      <c r="L39" s="4">
        <v>0</v>
      </c>
      <c r="M39" s="4">
        <v>0</v>
      </c>
      <c r="N39" s="4">
        <v>0</v>
      </c>
      <c r="O39" s="4">
        <v>0</v>
      </c>
      <c r="Q39" s="92">
        <v>0</v>
      </c>
      <c r="R39" s="92">
        <v>0</v>
      </c>
      <c r="S39" s="92">
        <v>0</v>
      </c>
      <c r="T39" s="92">
        <v>3.4409269332953588E-2</v>
      </c>
      <c r="U39" s="92">
        <v>3.4296542130977818E-2</v>
      </c>
      <c r="V39" s="92">
        <v>2.9250116185295928E-2</v>
      </c>
      <c r="W39" s="92">
        <v>0</v>
      </c>
      <c r="X39" s="92">
        <v>0</v>
      </c>
      <c r="Y39" s="92">
        <v>0</v>
      </c>
      <c r="AB39" s="62"/>
    </row>
    <row r="40" spans="1:28" s="81" customFormat="1" ht="12.75">
      <c r="A40" s="34"/>
      <c r="B40" s="87" t="s">
        <v>27</v>
      </c>
      <c r="C40" s="87" t="s">
        <v>28</v>
      </c>
      <c r="D40" s="34"/>
      <c r="E40" s="34"/>
      <c r="F40" s="62">
        <v>2195907230.8499999</v>
      </c>
      <c r="G40" s="62">
        <v>2486268106.1528802</v>
      </c>
      <c r="H40" s="62">
        <v>2208953720.3796201</v>
      </c>
      <c r="I40" s="62">
        <v>2837709688.6933498</v>
      </c>
      <c r="J40" s="62">
        <v>3946188205.2398396</v>
      </c>
      <c r="K40" s="62">
        <v>4773365848.7948704</v>
      </c>
      <c r="L40" s="62">
        <v>6220202752</v>
      </c>
      <c r="M40" s="62">
        <v>7430951345.8285942</v>
      </c>
      <c r="N40" s="62">
        <v>6646775762.1046982</v>
      </c>
      <c r="O40" s="62">
        <v>-784175583.72389603</v>
      </c>
      <c r="Q40" s="88">
        <v>6.826803222831197</v>
      </c>
      <c r="R40" s="88">
        <v>6.7382848677484803</v>
      </c>
      <c r="S40" s="88">
        <v>5.9768408511772764</v>
      </c>
      <c r="T40" s="88">
        <v>6.7350438218836546</v>
      </c>
      <c r="U40" s="88">
        <v>7.3753217774365538</v>
      </c>
      <c r="V40" s="88">
        <v>6.9308046245245087</v>
      </c>
      <c r="W40" s="88">
        <v>8.3561476378378376</v>
      </c>
      <c r="X40" s="88">
        <v>7.8212307607921208</v>
      </c>
      <c r="Y40" s="88">
        <v>7.3844859039047863</v>
      </c>
      <c r="AB40" s="62"/>
    </row>
    <row r="41" spans="1:28" s="81" customFormat="1" ht="12.75">
      <c r="A41" s="34"/>
      <c r="B41" s="34"/>
      <c r="C41" s="34" t="s">
        <v>201</v>
      </c>
      <c r="D41" s="34" t="s">
        <v>202</v>
      </c>
      <c r="E41" s="34"/>
      <c r="F41" s="4">
        <v>898246494.95000005</v>
      </c>
      <c r="G41" s="4">
        <v>1088304243.8129101</v>
      </c>
      <c r="H41" s="4">
        <v>1053282544.4555502</v>
      </c>
      <c r="I41" s="4">
        <v>1229680059.2521698</v>
      </c>
      <c r="J41" s="4">
        <v>1526860402.49262</v>
      </c>
      <c r="K41" s="4">
        <v>2011385392.4660702</v>
      </c>
      <c r="L41" s="4">
        <v>2630000000</v>
      </c>
      <c r="M41" s="4">
        <v>3316951345.8285942</v>
      </c>
      <c r="N41" s="4">
        <v>2760000000</v>
      </c>
      <c r="O41" s="4">
        <v>-556951345.82859421</v>
      </c>
      <c r="Q41" s="92">
        <v>2.7925369434881957</v>
      </c>
      <c r="R41" s="92">
        <v>2.9495226196414319</v>
      </c>
      <c r="S41" s="92">
        <v>2.8499022326515728</v>
      </c>
      <c r="T41" s="92">
        <v>2.9185328995981101</v>
      </c>
      <c r="U41" s="92">
        <v>2.8536618609970583</v>
      </c>
      <c r="V41" s="92">
        <v>2.9204799341589207</v>
      </c>
      <c r="W41" s="92">
        <v>3.5315493243243243</v>
      </c>
      <c r="X41" s="92">
        <v>3.4911602418993728</v>
      </c>
      <c r="Y41" s="92">
        <v>3.0663259637818019</v>
      </c>
      <c r="AB41" s="62"/>
    </row>
    <row r="42" spans="1:28" s="81" customFormat="1" ht="12.75">
      <c r="A42" s="34"/>
      <c r="B42" s="34"/>
      <c r="C42" s="34" t="s">
        <v>203</v>
      </c>
      <c r="D42" s="34" t="s">
        <v>204</v>
      </c>
      <c r="E42" s="34"/>
      <c r="F42" s="4">
        <v>1411498025.97</v>
      </c>
      <c r="G42" s="4">
        <v>1633296041.2516799</v>
      </c>
      <c r="H42" s="4">
        <v>1503778277.1800001</v>
      </c>
      <c r="I42" s="4">
        <v>1902346584.5795</v>
      </c>
      <c r="J42" s="4">
        <v>2750742356.15347</v>
      </c>
      <c r="K42" s="4">
        <v>3158209424.29322</v>
      </c>
      <c r="L42" s="4">
        <v>4060202752</v>
      </c>
      <c r="M42" s="4">
        <v>4694000000</v>
      </c>
      <c r="N42" s="4">
        <v>4546775762.1046982</v>
      </c>
      <c r="O42" s="4">
        <v>-147224237.89530182</v>
      </c>
      <c r="Q42" s="92">
        <v>4.3881722949570694</v>
      </c>
      <c r="R42" s="92">
        <v>4.4265596184432408</v>
      </c>
      <c r="S42" s="92">
        <v>4.068823785324847</v>
      </c>
      <c r="T42" s="92">
        <v>4.5150452361648092</v>
      </c>
      <c r="U42" s="92">
        <v>5.1410649843100416</v>
      </c>
      <c r="V42" s="92">
        <v>4.5856389760350398</v>
      </c>
      <c r="W42" s="92">
        <v>5.4867604756756752</v>
      </c>
      <c r="X42" s="92">
        <v>4.9405325755183664</v>
      </c>
      <c r="Y42" s="92">
        <v>5.0514118010273288</v>
      </c>
      <c r="AB42" s="62"/>
    </row>
    <row r="43" spans="1:28" s="81" customFormat="1" ht="12.75">
      <c r="A43" s="34"/>
      <c r="B43" s="34"/>
      <c r="C43" s="34" t="s">
        <v>205</v>
      </c>
      <c r="D43" s="34" t="s">
        <v>206</v>
      </c>
      <c r="E43" s="34"/>
      <c r="F43" s="4">
        <v>-113837290.06999999</v>
      </c>
      <c r="G43" s="4">
        <v>-235332178.91170979</v>
      </c>
      <c r="H43" s="4">
        <v>-348107101.25593001</v>
      </c>
      <c r="I43" s="4">
        <v>-294316955.13831997</v>
      </c>
      <c r="J43" s="4">
        <v>-331414553.40625</v>
      </c>
      <c r="K43" s="4">
        <v>-396228967.96441996</v>
      </c>
      <c r="L43" s="4">
        <v>-470000000</v>
      </c>
      <c r="M43" s="4">
        <v>-580000000</v>
      </c>
      <c r="N43" s="4">
        <v>-660000000</v>
      </c>
      <c r="O43" s="4">
        <v>-80000000</v>
      </c>
      <c r="Q43" s="92">
        <v>-0.35390601561406837</v>
      </c>
      <c r="R43" s="92">
        <v>-0.63779737033619233</v>
      </c>
      <c r="S43" s="92">
        <v>-0.94188516679914358</v>
      </c>
      <c r="T43" s="92">
        <v>-0.69853431387926468</v>
      </c>
      <c r="U43" s="92">
        <v>-0.61940506787054461</v>
      </c>
      <c r="V43" s="92">
        <v>-0.57531428566945142</v>
      </c>
      <c r="W43" s="92">
        <v>-0.66216216216216217</v>
      </c>
      <c r="X43" s="92">
        <v>-0.61046205662561837</v>
      </c>
      <c r="Y43" s="92">
        <v>-0.73325186090434391</v>
      </c>
      <c r="AB43" s="62"/>
    </row>
    <row r="44" spans="1:28" s="81" customFormat="1" ht="12.75">
      <c r="A44" s="34"/>
      <c r="B44" s="87" t="s">
        <v>29</v>
      </c>
      <c r="C44" s="87" t="s">
        <v>30</v>
      </c>
      <c r="D44" s="34"/>
      <c r="E44" s="34"/>
      <c r="F44" s="62">
        <v>754440177.83012998</v>
      </c>
      <c r="G44" s="62">
        <v>863406516.69153988</v>
      </c>
      <c r="H44" s="62">
        <v>776886254.26550996</v>
      </c>
      <c r="I44" s="62">
        <v>826982908.00896013</v>
      </c>
      <c r="J44" s="62">
        <v>847805078.57579005</v>
      </c>
      <c r="K44" s="62">
        <v>790010402.78056014</v>
      </c>
      <c r="L44" s="62">
        <v>968000000</v>
      </c>
      <c r="M44" s="62">
        <v>1204000000</v>
      </c>
      <c r="N44" s="62">
        <v>1254500000</v>
      </c>
      <c r="O44" s="62">
        <v>50500000</v>
      </c>
      <c r="Q44" s="88">
        <v>2.3454609398277864</v>
      </c>
      <c r="R44" s="88">
        <v>2.3400047049392061</v>
      </c>
      <c r="S44" s="88">
        <v>2.1020474346625138</v>
      </c>
      <c r="T44" s="88">
        <v>1.9627681251473534</v>
      </c>
      <c r="U44" s="88">
        <v>1.5845253530327503</v>
      </c>
      <c r="V44" s="88">
        <v>1.1470748160642978</v>
      </c>
      <c r="W44" s="88">
        <v>1.3391891891891892</v>
      </c>
      <c r="X44" s="88">
        <v>1.267235027891801</v>
      </c>
      <c r="Y44" s="88">
        <v>1.393734029552272</v>
      </c>
      <c r="AB44" s="62"/>
    </row>
    <row r="45" spans="1:28" s="81" customFormat="1" ht="12.75">
      <c r="A45" s="34"/>
      <c r="B45" s="34"/>
      <c r="C45" s="34" t="s">
        <v>207</v>
      </c>
      <c r="D45" s="34" t="s">
        <v>208</v>
      </c>
      <c r="E45" s="34"/>
      <c r="F45" s="4">
        <v>165173986.43890998</v>
      </c>
      <c r="G45" s="4">
        <v>185739830.63016</v>
      </c>
      <c r="H45" s="4">
        <v>162568531.66082999</v>
      </c>
      <c r="I45" s="4">
        <v>169400217.37551004</v>
      </c>
      <c r="J45" s="4">
        <v>225970393.98611</v>
      </c>
      <c r="K45" s="4">
        <v>213393764.92559999</v>
      </c>
      <c r="L45" s="4">
        <v>280000000</v>
      </c>
      <c r="M45" s="4">
        <v>350000000</v>
      </c>
      <c r="N45" s="4">
        <v>300000000</v>
      </c>
      <c r="O45" s="4">
        <v>-50000000</v>
      </c>
      <c r="Q45" s="92">
        <v>0.51350543734607013</v>
      </c>
      <c r="R45" s="92">
        <v>0.50339216715046187</v>
      </c>
      <c r="S45" s="92">
        <v>0.43986717882861426</v>
      </c>
      <c r="T45" s="92">
        <v>0.40205588753725663</v>
      </c>
      <c r="U45" s="92">
        <v>0.42233271226362679</v>
      </c>
      <c r="V45" s="92">
        <v>0.30984226636733586</v>
      </c>
      <c r="W45" s="92">
        <v>0.47297297297297303</v>
      </c>
      <c r="X45" s="92">
        <v>0.36838227554994213</v>
      </c>
      <c r="Y45" s="92">
        <v>0.33329630041106545</v>
      </c>
      <c r="AB45" s="62"/>
    </row>
    <row r="46" spans="1:28" s="81" customFormat="1" ht="12.75">
      <c r="A46" s="34"/>
      <c r="B46" s="34"/>
      <c r="C46" s="34" t="s">
        <v>209</v>
      </c>
      <c r="D46" s="34" t="s">
        <v>210</v>
      </c>
      <c r="E46" s="34"/>
      <c r="F46" s="4">
        <v>28985060</v>
      </c>
      <c r="G46" s="4">
        <v>28707227.273930002</v>
      </c>
      <c r="H46" s="4">
        <v>26588173.246080004</v>
      </c>
      <c r="I46" s="4">
        <v>23362520.991239998</v>
      </c>
      <c r="J46" s="4">
        <v>27822494.677539997</v>
      </c>
      <c r="K46" s="4">
        <v>15018230.507199999</v>
      </c>
      <c r="L46" s="4">
        <v>18000000</v>
      </c>
      <c r="M46" s="4">
        <v>22000000</v>
      </c>
      <c r="N46" s="4">
        <v>10000000</v>
      </c>
      <c r="O46" s="4">
        <v>-12000000</v>
      </c>
      <c r="Q46" s="92">
        <v>9.0110956529507541E-2</v>
      </c>
      <c r="R46" s="92">
        <v>7.7802339440477278E-2</v>
      </c>
      <c r="S46" s="92">
        <v>7.1940520323820825E-2</v>
      </c>
      <c r="T46" s="92">
        <v>5.544880200135284E-2</v>
      </c>
      <c r="U46" s="92">
        <v>5.1999509457101981E-2</v>
      </c>
      <c r="V46" s="92">
        <v>2.1806085003468985E-2</v>
      </c>
      <c r="W46" s="92">
        <v>4.8648648648648644E-2</v>
      </c>
      <c r="X46" s="92">
        <v>2.3155457320282076E-2</v>
      </c>
      <c r="Y46" s="92">
        <v>1.1109876680368849E-2</v>
      </c>
      <c r="AB46" s="62"/>
    </row>
    <row r="47" spans="1:28" s="81" customFormat="1" ht="12.75">
      <c r="A47" s="34"/>
      <c r="B47" s="34"/>
      <c r="C47" s="34" t="s">
        <v>211</v>
      </c>
      <c r="D47" s="34" t="s">
        <v>212</v>
      </c>
      <c r="E47" s="34"/>
      <c r="F47" s="4">
        <v>26537329.300000001</v>
      </c>
      <c r="G47" s="4">
        <v>30286544.528849993</v>
      </c>
      <c r="H47" s="4">
        <v>25933023.78689</v>
      </c>
      <c r="I47" s="4">
        <v>34174159.466799997</v>
      </c>
      <c r="J47" s="4">
        <v>37537243.607009999</v>
      </c>
      <c r="K47" s="4">
        <v>32506140.072069999</v>
      </c>
      <c r="L47" s="4">
        <v>50000000</v>
      </c>
      <c r="M47" s="4">
        <v>75000000</v>
      </c>
      <c r="N47" s="4">
        <v>55000000</v>
      </c>
      <c r="O47" s="4">
        <v>-20000000</v>
      </c>
      <c r="Q47" s="92">
        <v>8.2501265374697402E-2</v>
      </c>
      <c r="R47" s="92">
        <v>8.2082605729485086E-2</v>
      </c>
      <c r="S47" s="92">
        <v>7.0167860256211717E-2</v>
      </c>
      <c r="T47" s="92">
        <v>8.1109234853026679E-2</v>
      </c>
      <c r="U47" s="92">
        <v>7.015611923225433E-2</v>
      </c>
      <c r="V47" s="92">
        <v>4.7198080573234089E-2</v>
      </c>
      <c r="W47" s="92">
        <v>6.0810810810810807E-2</v>
      </c>
      <c r="X47" s="92">
        <v>7.8939059046416168E-2</v>
      </c>
      <c r="Y47" s="92">
        <v>6.1104321742028664E-2</v>
      </c>
      <c r="AB47" s="62"/>
    </row>
    <row r="48" spans="1:28" s="81" customFormat="1" ht="12.75">
      <c r="A48" s="34"/>
      <c r="B48" s="34"/>
      <c r="C48" s="34" t="s">
        <v>213</v>
      </c>
      <c r="D48" s="34" t="s">
        <v>214</v>
      </c>
      <c r="E48" s="34"/>
      <c r="F48" s="4">
        <v>9320721.0399999991</v>
      </c>
      <c r="G48" s="4">
        <v>11163367.130728189</v>
      </c>
      <c r="H48" s="4"/>
      <c r="I48" s="4">
        <v>20376964.957110003</v>
      </c>
      <c r="J48" s="4">
        <v>35539365.949529998</v>
      </c>
      <c r="K48" s="4">
        <v>39740171.274209999</v>
      </c>
      <c r="L48" s="4">
        <v>50000000</v>
      </c>
      <c r="M48" s="4">
        <v>65000000</v>
      </c>
      <c r="N48" s="4">
        <v>65000000</v>
      </c>
      <c r="O48" s="4">
        <v>0</v>
      </c>
      <c r="Q48" s="92">
        <v>2.8976965666419392E-2</v>
      </c>
      <c r="R48" s="92">
        <v>3.0254962296283078E-2</v>
      </c>
      <c r="S48" s="92">
        <v>0</v>
      </c>
      <c r="T48" s="92">
        <v>4.8362858431200834E-2</v>
      </c>
      <c r="U48" s="92">
        <v>6.6422138532524724E-2</v>
      </c>
      <c r="V48" s="92">
        <v>5.7701708096861828E-2</v>
      </c>
      <c r="W48" s="92">
        <v>6.7567567567567571E-2</v>
      </c>
      <c r="X48" s="92">
        <v>6.8413851173560677E-2</v>
      </c>
      <c r="Y48" s="92">
        <v>7.2214198422397513E-2</v>
      </c>
      <c r="AB48" s="62"/>
    </row>
    <row r="49" spans="1:28" s="81" customFormat="1" ht="12.75">
      <c r="A49" s="34"/>
      <c r="B49" s="34"/>
      <c r="C49" s="34" t="s">
        <v>215</v>
      </c>
      <c r="D49" s="34" t="s">
        <v>216</v>
      </c>
      <c r="E49" s="34"/>
      <c r="F49" s="4">
        <v>94442479.349999994</v>
      </c>
      <c r="G49" s="4">
        <v>113113144.91612183</v>
      </c>
      <c r="H49" s="4">
        <v>134536755.33533001</v>
      </c>
      <c r="I49" s="4">
        <v>130778405.8363</v>
      </c>
      <c r="J49" s="4">
        <v>141687201.98700002</v>
      </c>
      <c r="K49" s="4">
        <v>146932192.403</v>
      </c>
      <c r="L49" s="4">
        <v>150000000</v>
      </c>
      <c r="M49" s="4">
        <v>160000000</v>
      </c>
      <c r="N49" s="4">
        <v>160000000</v>
      </c>
      <c r="O49" s="4">
        <v>0</v>
      </c>
      <c r="Q49" s="92">
        <v>0.29360995461961309</v>
      </c>
      <c r="R49" s="92">
        <v>0.30655929296020895</v>
      </c>
      <c r="S49" s="92">
        <v>0.36402065278889284</v>
      </c>
      <c r="T49" s="92">
        <v>0.31039055819312422</v>
      </c>
      <c r="U49" s="92">
        <v>0.26480964719604932</v>
      </c>
      <c r="V49" s="92">
        <v>0.21334176990756779</v>
      </c>
      <c r="W49" s="92">
        <v>0.20270270270270271</v>
      </c>
      <c r="X49" s="92">
        <v>0.16840332596568783</v>
      </c>
      <c r="Y49" s="92">
        <v>0.17775802688590159</v>
      </c>
      <c r="AB49" s="62"/>
    </row>
    <row r="50" spans="1:28" s="81" customFormat="1" ht="12.75">
      <c r="A50" s="34"/>
      <c r="B50" s="34"/>
      <c r="C50" s="34" t="s">
        <v>217</v>
      </c>
      <c r="D50" s="34" t="s">
        <v>218</v>
      </c>
      <c r="E50" s="34"/>
      <c r="F50" s="4">
        <v>2322419.1819899995</v>
      </c>
      <c r="G50" s="4">
        <v>1713215.5144399998</v>
      </c>
      <c r="H50" s="4">
        <v>2129818.0369500001</v>
      </c>
      <c r="I50" s="4">
        <v>5818505.0787800001</v>
      </c>
      <c r="J50" s="4">
        <v>9112250.3622500002</v>
      </c>
      <c r="K50" s="4">
        <v>8291412.3624800015</v>
      </c>
      <c r="L50" s="4">
        <v>10000000</v>
      </c>
      <c r="M50" s="4">
        <v>12000000</v>
      </c>
      <c r="N50" s="4">
        <v>20000000</v>
      </c>
      <c r="O50" s="4">
        <v>8000000</v>
      </c>
      <c r="Q50" s="92">
        <v>7.2201131876765239E-3</v>
      </c>
      <c r="R50" s="92">
        <v>4.6431574083157755E-3</v>
      </c>
      <c r="S50" s="92">
        <v>5.7627207538912626E-3</v>
      </c>
      <c r="T50" s="92">
        <v>1.3809688439792564E-2</v>
      </c>
      <c r="U50" s="92">
        <v>1.7030555828259578E-2</v>
      </c>
      <c r="V50" s="92">
        <v>1.2038917813145316E-2</v>
      </c>
      <c r="W50" s="92">
        <v>1.3513513513513514E-2</v>
      </c>
      <c r="X50" s="92">
        <v>1.2630249447426588E-2</v>
      </c>
      <c r="Y50" s="92">
        <v>2.2219753360737698E-2</v>
      </c>
    </row>
    <row r="51" spans="1:28" s="81" customFormat="1" ht="12.75">
      <c r="A51" s="34"/>
      <c r="B51" s="34"/>
      <c r="C51" s="34" t="s">
        <v>219</v>
      </c>
      <c r="D51" s="34" t="s">
        <v>220</v>
      </c>
      <c r="E51" s="34"/>
      <c r="F51" s="4">
        <v>214168020.90090001</v>
      </c>
      <c r="G51" s="4">
        <v>232427163.21365002</v>
      </c>
      <c r="H51" s="4">
        <v>172302424.62452999</v>
      </c>
      <c r="I51" s="4">
        <v>202629478.00199997</v>
      </c>
      <c r="J51" s="4">
        <v>281835594.3283</v>
      </c>
      <c r="K51" s="4">
        <v>320911629.875</v>
      </c>
      <c r="L51" s="4">
        <v>400000000</v>
      </c>
      <c r="M51" s="4">
        <v>500000000</v>
      </c>
      <c r="N51" s="4">
        <v>640000000</v>
      </c>
      <c r="O51" s="4">
        <v>140000000</v>
      </c>
      <c r="Q51" s="92">
        <v>0.66582181376928884</v>
      </c>
      <c r="R51" s="92">
        <v>0.6299241955686099</v>
      </c>
      <c r="S51" s="92">
        <v>0.46620450249894951</v>
      </c>
      <c r="T51" s="92">
        <v>0.48092249160881478</v>
      </c>
      <c r="U51" s="92">
        <v>0.52674329971039768</v>
      </c>
      <c r="V51" s="92">
        <v>0.46595544503735958</v>
      </c>
      <c r="W51" s="92">
        <v>0.445945945945946</v>
      </c>
      <c r="X51" s="92">
        <v>0.52626039364277444</v>
      </c>
      <c r="Y51" s="92">
        <v>0.71103210754360635</v>
      </c>
    </row>
    <row r="52" spans="1:28" s="81" customFormat="1" ht="12.75">
      <c r="A52" s="34"/>
      <c r="B52" s="34"/>
      <c r="C52" s="34" t="s">
        <v>211</v>
      </c>
      <c r="D52" s="34" t="s">
        <v>221</v>
      </c>
      <c r="E52" s="34"/>
      <c r="F52" s="4">
        <v>213490161.63999999</v>
      </c>
      <c r="G52" s="4">
        <v>260256023.48366001</v>
      </c>
      <c r="H52" s="4">
        <v>252827527.5749</v>
      </c>
      <c r="I52" s="4">
        <v>240442656.30122</v>
      </c>
      <c r="J52" s="4">
        <v>88300533.678050011</v>
      </c>
      <c r="K52" s="4">
        <v>13216861.361</v>
      </c>
      <c r="L52" s="4">
        <v>10000000</v>
      </c>
      <c r="M52" s="4">
        <v>20000000</v>
      </c>
      <c r="N52" s="4">
        <v>4500000</v>
      </c>
      <c r="O52" s="4">
        <v>-15500000</v>
      </c>
      <c r="Q52" s="92">
        <v>0.66371443340188274</v>
      </c>
      <c r="R52" s="92">
        <v>0.70534598438536467</v>
      </c>
      <c r="S52" s="92">
        <v>0.68408399921213359</v>
      </c>
      <c r="T52" s="92">
        <v>0.57066860408278441</v>
      </c>
      <c r="U52" s="92">
        <v>0.16503137081253605</v>
      </c>
      <c r="V52" s="92">
        <v>1.9190543265324024E-2</v>
      </c>
      <c r="W52" s="92">
        <v>2.7027027027027029E-2</v>
      </c>
      <c r="X52" s="92">
        <v>2.1050415745710978E-2</v>
      </c>
      <c r="Y52" s="92">
        <v>4.999444506165982E-3</v>
      </c>
    </row>
    <row r="53" spans="1:28" s="81" customFormat="1" ht="12.75">
      <c r="A53" s="34"/>
      <c r="B53" s="87" t="s">
        <v>31</v>
      </c>
      <c r="C53" s="87" t="s">
        <v>32</v>
      </c>
      <c r="D53" s="34"/>
      <c r="E53" s="34"/>
      <c r="F53" s="62">
        <v>13063740.948150001</v>
      </c>
      <c r="G53" s="62">
        <v>16355040.052769994</v>
      </c>
      <c r="H53" s="62">
        <v>17071698.4826</v>
      </c>
      <c r="I53" s="62">
        <v>16597696.429370001</v>
      </c>
      <c r="J53" s="62">
        <v>19353935.093839999</v>
      </c>
      <c r="K53" s="62">
        <v>21623528.140180007</v>
      </c>
      <c r="L53" s="62">
        <v>28000000</v>
      </c>
      <c r="M53" s="62">
        <v>31500000</v>
      </c>
      <c r="N53" s="62">
        <v>31500000</v>
      </c>
      <c r="O53" s="62">
        <v>0</v>
      </c>
      <c r="Q53" s="88">
        <v>4.0613550314937845E-2</v>
      </c>
      <c r="R53" s="88">
        <v>4.4325436434739789E-2</v>
      </c>
      <c r="S53" s="88">
        <v>4.6191472437118145E-2</v>
      </c>
      <c r="T53" s="88">
        <v>3.939311101467953E-2</v>
      </c>
      <c r="U53" s="88">
        <v>3.6171994733336911E-2</v>
      </c>
      <c r="V53" s="88">
        <v>3.1396807531593802E-2</v>
      </c>
      <c r="W53" s="88">
        <v>3.783783783783784E-2</v>
      </c>
      <c r="X53" s="88">
        <v>3.3154404799494788E-2</v>
      </c>
      <c r="Y53" s="88">
        <v>3.4996111543161873E-2</v>
      </c>
    </row>
    <row r="54" spans="1:28" s="81" customFormat="1" ht="12.75">
      <c r="A54" s="34"/>
      <c r="B54" s="34"/>
      <c r="C54" s="34" t="s">
        <v>222</v>
      </c>
      <c r="D54" s="34" t="s">
        <v>223</v>
      </c>
      <c r="E54" s="34"/>
      <c r="F54" s="4">
        <v>13063740.948150001</v>
      </c>
      <c r="G54" s="4">
        <v>16355040.052769994</v>
      </c>
      <c r="H54" s="4">
        <v>17071698.4826</v>
      </c>
      <c r="I54" s="4">
        <v>16597696.429370001</v>
      </c>
      <c r="J54" s="4">
        <v>19353935.093839999</v>
      </c>
      <c r="K54" s="4">
        <v>21623528.140180007</v>
      </c>
      <c r="L54" s="4">
        <v>28000000</v>
      </c>
      <c r="M54" s="4">
        <v>31500000</v>
      </c>
      <c r="N54" s="4">
        <v>31500000</v>
      </c>
      <c r="O54" s="4">
        <v>0</v>
      </c>
      <c r="Q54" s="92">
        <v>4.0613550314937845E-2</v>
      </c>
      <c r="R54" s="92">
        <v>4.4325436434739789E-2</v>
      </c>
      <c r="S54" s="92">
        <v>4.6191472437118145E-2</v>
      </c>
      <c r="T54" s="92">
        <v>3.939311101467953E-2</v>
      </c>
      <c r="U54" s="92">
        <v>3.6171994733336911E-2</v>
      </c>
      <c r="V54" s="92">
        <v>3.1396807531593802E-2</v>
      </c>
      <c r="W54" s="92">
        <v>3.783783783783784E-2</v>
      </c>
      <c r="X54" s="92">
        <v>3.3154404799494788E-2</v>
      </c>
      <c r="Y54" s="92">
        <v>3.4996111543161873E-2</v>
      </c>
    </row>
    <row r="55" spans="1:28" s="81" customFormat="1" ht="12.75">
      <c r="A55" s="34"/>
      <c r="B55" s="87" t="s">
        <v>33</v>
      </c>
      <c r="C55" s="87" t="s">
        <v>224</v>
      </c>
      <c r="D55" s="34"/>
      <c r="E55" s="34"/>
      <c r="F55" s="62">
        <v>682218223.59000003</v>
      </c>
      <c r="G55" s="62">
        <v>790178368.66197002</v>
      </c>
      <c r="H55" s="62">
        <v>740742385.54960012</v>
      </c>
      <c r="I55" s="62">
        <v>938914781.31457007</v>
      </c>
      <c r="J55" s="62">
        <v>1255537126.8589399</v>
      </c>
      <c r="K55" s="62">
        <v>1464126116.3324301</v>
      </c>
      <c r="L55" s="62">
        <v>1932512864.56252</v>
      </c>
      <c r="M55" s="62">
        <v>2194040000</v>
      </c>
      <c r="N55" s="62">
        <v>2114040000</v>
      </c>
      <c r="O55" s="62">
        <v>-80000000</v>
      </c>
      <c r="Q55" s="88">
        <v>2.1209318417680123</v>
      </c>
      <c r="R55" s="88">
        <v>2.1415417473282479</v>
      </c>
      <c r="S55" s="88">
        <v>2.0042517456592543</v>
      </c>
      <c r="T55" s="88">
        <v>2.2284281659832912</v>
      </c>
      <c r="U55" s="88">
        <v>2.3465658079377039</v>
      </c>
      <c r="V55" s="88">
        <v>2.125873519735737</v>
      </c>
      <c r="W55" s="88">
        <v>2.6063687358952974</v>
      </c>
      <c r="X55" s="88">
        <v>2.3092727081359858</v>
      </c>
      <c r="Y55" s="88">
        <v>2.348672369736696</v>
      </c>
    </row>
    <row r="56" spans="1:28" s="81" customFormat="1" ht="12.75">
      <c r="A56" s="34"/>
      <c r="B56" s="34"/>
      <c r="C56" s="34" t="s">
        <v>225</v>
      </c>
      <c r="D56" s="34" t="s">
        <v>226</v>
      </c>
      <c r="E56" s="34"/>
      <c r="F56" s="4">
        <v>682206942.13999999</v>
      </c>
      <c r="G56" s="4">
        <v>790176344.15862</v>
      </c>
      <c r="H56" s="4">
        <v>740730384.46000004</v>
      </c>
      <c r="I56" s="4">
        <v>938878121.31457007</v>
      </c>
      <c r="J56" s="4">
        <v>1255518006.20894</v>
      </c>
      <c r="K56" s="4">
        <v>1464076330.0824304</v>
      </c>
      <c r="L56" s="4">
        <v>1934672864.56252</v>
      </c>
      <c r="M56" s="4">
        <v>2200000000</v>
      </c>
      <c r="N56" s="4">
        <v>2120000000</v>
      </c>
      <c r="O56" s="4">
        <v>-80000000</v>
      </c>
      <c r="Q56" s="92">
        <v>2.1208967691391982</v>
      </c>
      <c r="R56" s="92">
        <v>2.1415362605184165</v>
      </c>
      <c r="S56" s="92">
        <v>2.0042192739049036</v>
      </c>
      <c r="T56" s="92">
        <v>2.2283411568338023</v>
      </c>
      <c r="U56" s="92">
        <v>2.3465300719466642</v>
      </c>
      <c r="V56" s="92">
        <v>2.1258012313793309</v>
      </c>
      <c r="W56" s="92">
        <v>2.6144227899493515</v>
      </c>
      <c r="X56" s="92">
        <v>2.3155457320282076</v>
      </c>
      <c r="Y56" s="92">
        <v>2.3552938562381955</v>
      </c>
    </row>
    <row r="57" spans="1:28" s="81" customFormat="1" ht="12.75">
      <c r="A57" s="34"/>
      <c r="B57" s="34"/>
      <c r="C57" s="34" t="s">
        <v>227</v>
      </c>
      <c r="D57" s="34" t="s">
        <v>228</v>
      </c>
      <c r="E57" s="34"/>
      <c r="F57" s="4">
        <v>11281.45</v>
      </c>
      <c r="G57" s="4">
        <v>2024.5033500000002</v>
      </c>
      <c r="H57" s="4">
        <v>12001.089599999999</v>
      </c>
      <c r="I57" s="4">
        <v>36660</v>
      </c>
      <c r="J57" s="4">
        <v>19120.650000000001</v>
      </c>
      <c r="K57" s="4">
        <v>49786.25</v>
      </c>
      <c r="L57" s="4">
        <v>40000</v>
      </c>
      <c r="M57" s="4">
        <v>40000</v>
      </c>
      <c r="N57" s="4">
        <v>40000</v>
      </c>
      <c r="O57" s="4">
        <v>0</v>
      </c>
      <c r="Q57" s="92">
        <v>3.5072628814286149E-5</v>
      </c>
      <c r="R57" s="92">
        <v>5.4868098312693721E-6</v>
      </c>
      <c r="S57" s="92">
        <v>3.247175435055825E-5</v>
      </c>
      <c r="T57" s="92">
        <v>8.7009149489123859E-5</v>
      </c>
      <c r="U57" s="92">
        <v>3.5735991039781472E-5</v>
      </c>
      <c r="V57" s="92">
        <v>7.2288356406800485E-5</v>
      </c>
      <c r="W57" s="92">
        <v>5.405405405405406E-5</v>
      </c>
      <c r="X57" s="92">
        <v>4.2100831491421953E-5</v>
      </c>
      <c r="Y57" s="92">
        <v>4.4439506721475393E-5</v>
      </c>
    </row>
    <row r="58" spans="1:28" s="81" customFormat="1" ht="12.75">
      <c r="A58" s="34"/>
      <c r="B58" s="34"/>
      <c r="C58" s="34" t="s">
        <v>229</v>
      </c>
      <c r="D58" s="34" t="s">
        <v>230</v>
      </c>
      <c r="E58" s="34"/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-2200000</v>
      </c>
      <c r="M58" s="4">
        <v>-6000000</v>
      </c>
      <c r="N58" s="4">
        <v>-6000000</v>
      </c>
      <c r="O58" s="4"/>
      <c r="Q58" s="92">
        <v>0</v>
      </c>
      <c r="R58" s="92">
        <v>0</v>
      </c>
      <c r="S58" s="92">
        <v>0</v>
      </c>
      <c r="T58" s="92">
        <v>0</v>
      </c>
      <c r="U58" s="92">
        <v>0</v>
      </c>
      <c r="V58" s="92">
        <v>0</v>
      </c>
      <c r="W58" s="92">
        <v>-8.1081081081081086E-3</v>
      </c>
      <c r="X58" s="92"/>
      <c r="Y58" s="92">
        <v>-6.665926008221309E-3</v>
      </c>
    </row>
    <row r="59" spans="1:28" s="81" customFormat="1" ht="12.75">
      <c r="A59" s="34"/>
      <c r="B59" s="87" t="s">
        <v>35</v>
      </c>
      <c r="C59" s="87" t="s">
        <v>231</v>
      </c>
      <c r="D59" s="34"/>
      <c r="E59" s="34"/>
      <c r="F59" s="62">
        <v>711510280.55527997</v>
      </c>
      <c r="G59" s="62">
        <v>916369247.5981878</v>
      </c>
      <c r="H59" s="62">
        <v>799732968.6415</v>
      </c>
      <c r="I59" s="62">
        <v>866496428.79970598</v>
      </c>
      <c r="J59" s="62">
        <v>2287742983.9912195</v>
      </c>
      <c r="K59" s="62">
        <v>4262153923.6840291</v>
      </c>
      <c r="L59" s="62">
        <v>4384870997.2899818</v>
      </c>
      <c r="M59" s="62">
        <v>4120905188.0384493</v>
      </c>
      <c r="N59" s="62">
        <v>3055477247.6902409</v>
      </c>
      <c r="O59" s="62">
        <v>-1065427940.3482084</v>
      </c>
      <c r="Q59" s="88">
        <v>2.2119972137858106</v>
      </c>
      <c r="R59" s="88">
        <v>2.4835443205340484</v>
      </c>
      <c r="S59" s="88">
        <v>2.1638645630784636</v>
      </c>
      <c r="T59" s="88">
        <v>2.0565498446597266</v>
      </c>
      <c r="U59" s="88">
        <v>4.2757313573143776</v>
      </c>
      <c r="V59" s="88">
        <v>6.1885380380308668</v>
      </c>
      <c r="W59" s="88">
        <v>5.1428123037856182</v>
      </c>
      <c r="X59" s="88">
        <v>4.3373383728433312</v>
      </c>
      <c r="Y59" s="88">
        <v>3.3945975421511401</v>
      </c>
    </row>
    <row r="60" spans="1:28" s="81" customFormat="1" ht="12.75">
      <c r="A60" s="34"/>
      <c r="B60" s="34"/>
      <c r="C60" s="34" t="s">
        <v>232</v>
      </c>
      <c r="D60" s="34" t="s">
        <v>233</v>
      </c>
      <c r="E60" s="34"/>
      <c r="F60" s="27">
        <v>580202396.93859005</v>
      </c>
      <c r="G60" s="27">
        <v>738461268.96853793</v>
      </c>
      <c r="H60" s="27">
        <v>610796994.28551996</v>
      </c>
      <c r="I60" s="27">
        <v>637740293.16587591</v>
      </c>
      <c r="J60" s="27">
        <v>1993784539.2095795</v>
      </c>
      <c r="K60" s="27">
        <v>3943956577.8125997</v>
      </c>
      <c r="L60" s="27">
        <v>4078923238.589982</v>
      </c>
      <c r="M60" s="27">
        <v>3799463647.5384493</v>
      </c>
      <c r="N60" s="27">
        <v>2729291480.8902407</v>
      </c>
      <c r="O60" s="27">
        <v>-1070172166.6482086</v>
      </c>
      <c r="Q60" s="99">
        <v>1.8037772897088835</v>
      </c>
      <c r="R60" s="99">
        <v>2.0013780419717406</v>
      </c>
      <c r="S60" s="99">
        <v>1.6526541020490952</v>
      </c>
      <c r="T60" s="99">
        <v>1.5136181261131305</v>
      </c>
      <c r="U60" s="99">
        <v>3.7263307695318084</v>
      </c>
      <c r="V60" s="99">
        <v>5.7265236636593917</v>
      </c>
      <c r="W60" s="99">
        <v>4.9307789200018339</v>
      </c>
      <c r="X60" s="99">
        <v>3.9990144695699921</v>
      </c>
      <c r="Y60" s="99">
        <v>3.0322091777471845</v>
      </c>
    </row>
    <row r="61" spans="1:28" s="81" customFormat="1" ht="12.75">
      <c r="A61" s="34"/>
      <c r="B61" s="34"/>
      <c r="C61" s="34"/>
      <c r="D61" s="34" t="s">
        <v>234</v>
      </c>
      <c r="E61" s="34" t="s">
        <v>235</v>
      </c>
      <c r="F61" s="4">
        <v>72699471.319019988</v>
      </c>
      <c r="G61" s="4">
        <v>66201596.373290002</v>
      </c>
      <c r="H61" s="4">
        <v>48785710.665489994</v>
      </c>
      <c r="I61" s="4">
        <v>88747047.915809989</v>
      </c>
      <c r="J61" s="4">
        <v>78104015.419120014</v>
      </c>
      <c r="K61" s="4">
        <v>97956560.108559996</v>
      </c>
      <c r="L61" s="4">
        <v>50410900</v>
      </c>
      <c r="M61" s="4">
        <v>79748020.299999997</v>
      </c>
      <c r="N61" s="4">
        <v>77275021.299999997</v>
      </c>
      <c r="O61" s="4">
        <v>-2472999</v>
      </c>
      <c r="Q61" s="92">
        <v>0.22601363943170688</v>
      </c>
      <c r="R61" s="92">
        <v>0.1794195943546818</v>
      </c>
      <c r="S61" s="92">
        <v>0.13200114867463372</v>
      </c>
      <c r="T61" s="92">
        <v>0.21063298305578695</v>
      </c>
      <c r="U61" s="92">
        <v>0.14597434685476837</v>
      </c>
      <c r="V61" s="92">
        <v>0.14223040959123776</v>
      </c>
      <c r="W61" s="92">
        <v>6.933905405405405E-2</v>
      </c>
      <c r="X61" s="92">
        <v>8.3936449110619926E-2</v>
      </c>
      <c r="Y61" s="92">
        <v>8.5851595711587597E-2</v>
      </c>
    </row>
    <row r="62" spans="1:28" s="81" customFormat="1" ht="25.5">
      <c r="A62" s="34"/>
      <c r="B62" s="34"/>
      <c r="C62" s="34"/>
      <c r="D62" s="93" t="s">
        <v>236</v>
      </c>
      <c r="E62" s="96" t="s">
        <v>237</v>
      </c>
      <c r="F62" s="91">
        <v>38917236.780000001</v>
      </c>
      <c r="G62" s="91">
        <v>36911040.811290011</v>
      </c>
      <c r="H62" s="91">
        <v>32715352.622779999</v>
      </c>
      <c r="I62" s="91">
        <v>32771197.772420004</v>
      </c>
      <c r="J62" s="91">
        <v>35598488.153920002</v>
      </c>
      <c r="K62" s="91">
        <v>36631761.323019996</v>
      </c>
      <c r="L62" s="91">
        <v>29626386.399999999</v>
      </c>
      <c r="M62" s="91">
        <v>29983955.899999999</v>
      </c>
      <c r="N62" s="4">
        <v>29983955.899999999</v>
      </c>
      <c r="O62" s="91">
        <v>0</v>
      </c>
      <c r="Q62" s="95">
        <v>0.1209888622528686</v>
      </c>
      <c r="R62" s="95">
        <v>0.1000363183423584</v>
      </c>
      <c r="S62" s="95">
        <v>8.8519036959677708E-2</v>
      </c>
      <c r="T62" s="95">
        <v>7.7779433876653981E-2</v>
      </c>
      <c r="U62" s="95">
        <v>6.6532636374718027E-2</v>
      </c>
      <c r="V62" s="95">
        <v>5.3188376676839871E-2</v>
      </c>
      <c r="W62" s="95">
        <v>4.0035657297297293E-2</v>
      </c>
      <c r="X62" s="95">
        <v>3.1558736869803178E-2</v>
      </c>
      <c r="Y62" s="95">
        <v>3.3311805243861792E-2</v>
      </c>
    </row>
    <row r="63" spans="1:28" s="81" customFormat="1" ht="25.5">
      <c r="A63" s="34"/>
      <c r="B63" s="34"/>
      <c r="C63" s="34"/>
      <c r="D63" s="93" t="s">
        <v>238</v>
      </c>
      <c r="E63" s="96" t="s">
        <v>239</v>
      </c>
      <c r="F63" s="91">
        <v>3023401.3752799998</v>
      </c>
      <c r="G63" s="91">
        <v>5532164.3034400009</v>
      </c>
      <c r="H63" s="91">
        <v>7721794.6631100001</v>
      </c>
      <c r="I63" s="91">
        <v>4408996.2269200003</v>
      </c>
      <c r="J63" s="91">
        <v>1966808.1289300001</v>
      </c>
      <c r="K63" s="91">
        <v>3189146.54672</v>
      </c>
      <c r="L63" s="91">
        <v>2684455</v>
      </c>
      <c r="M63" s="91">
        <v>2131976.6</v>
      </c>
      <c r="N63" s="4">
        <v>2131976.6</v>
      </c>
      <c r="O63" s="91">
        <v>0</v>
      </c>
      <c r="P63" s="97"/>
      <c r="Q63" s="95">
        <v>9.3993798839508824E-3</v>
      </c>
      <c r="R63" s="95">
        <v>1.499327402363255E-2</v>
      </c>
      <c r="S63" s="95">
        <v>2.0893121191759088E-2</v>
      </c>
      <c r="T63" s="95">
        <v>1.046434838529911E-2</v>
      </c>
      <c r="U63" s="95">
        <v>3.6759125695210075E-3</v>
      </c>
      <c r="V63" s="95">
        <v>4.6305588832822788E-3</v>
      </c>
      <c r="W63" s="95">
        <v>3.627641891891892E-3</v>
      </c>
      <c r="X63" s="95">
        <v>2.2439496895063681E-3</v>
      </c>
      <c r="Y63" s="95">
        <v>2.3685997111432067E-3</v>
      </c>
    </row>
    <row r="64" spans="1:28" s="81" customFormat="1" ht="12.75">
      <c r="A64" s="34"/>
      <c r="B64" s="34"/>
      <c r="C64" s="34"/>
      <c r="D64" s="34" t="s">
        <v>240</v>
      </c>
      <c r="E64" s="34" t="s">
        <v>241</v>
      </c>
      <c r="F64" s="4">
        <v>320614275.13999999</v>
      </c>
      <c r="G64" s="4">
        <v>484206710.99084789</v>
      </c>
      <c r="H64" s="4">
        <v>401937822.69999999</v>
      </c>
      <c r="I64" s="4">
        <v>393278757.00290602</v>
      </c>
      <c r="J64" s="4">
        <v>1756082581.2119195</v>
      </c>
      <c r="K64" s="4">
        <v>3566813529.4575796</v>
      </c>
      <c r="L64" s="4">
        <v>3630178601.1899819</v>
      </c>
      <c r="M64" s="4">
        <v>3338308379.0384493</v>
      </c>
      <c r="N64" s="4">
        <v>2270603822.8902407</v>
      </c>
      <c r="O64" s="4">
        <v>-1067704556.1482086</v>
      </c>
      <c r="Q64" s="92">
        <v>0.99675001569360588</v>
      </c>
      <c r="R64" s="92">
        <v>1.3122972319266311</v>
      </c>
      <c r="S64" s="92">
        <v>1.0875367719038307</v>
      </c>
      <c r="T64" s="92">
        <v>0.93341107907699583</v>
      </c>
      <c r="U64" s="92">
        <v>3.2820720732457045</v>
      </c>
      <c r="V64" s="92">
        <v>5.1789216431048235</v>
      </c>
      <c r="W64" s="92">
        <v>4.5039146802721044</v>
      </c>
      <c r="X64" s="92">
        <v>3.5136389633074931</v>
      </c>
      <c r="Y64" s="92">
        <v>2.5226128462284643</v>
      </c>
    </row>
    <row r="65" spans="1:25" s="81" customFormat="1" ht="12.75">
      <c r="A65" s="34"/>
      <c r="B65" s="34"/>
      <c r="C65" s="34"/>
      <c r="D65" s="34" t="s">
        <v>242</v>
      </c>
      <c r="E65" s="34" t="s">
        <v>243</v>
      </c>
      <c r="F65" s="4">
        <v>42120596.729999997</v>
      </c>
      <c r="G65" s="4">
        <v>49209413.629330002</v>
      </c>
      <c r="H65" s="4">
        <v>31836651.193769999</v>
      </c>
      <c r="I65" s="4">
        <v>47984418.017189994</v>
      </c>
      <c r="J65" s="4">
        <v>27298972.954869997</v>
      </c>
      <c r="K65" s="4">
        <v>69822697.216690004</v>
      </c>
      <c r="L65" s="4">
        <v>72000000</v>
      </c>
      <c r="M65" s="4">
        <v>100000000</v>
      </c>
      <c r="N65" s="4">
        <v>100000000</v>
      </c>
      <c r="O65" s="4">
        <v>0</v>
      </c>
      <c r="Q65" s="92">
        <v>0.13094771102540231</v>
      </c>
      <c r="R65" s="92">
        <v>0.13336737353010994</v>
      </c>
      <c r="S65" s="92">
        <v>8.6141504760409951E-2</v>
      </c>
      <c r="T65" s="92">
        <v>0.11388661757791305</v>
      </c>
      <c r="U65" s="92">
        <v>5.1021061151711428E-2</v>
      </c>
      <c r="V65" s="92">
        <v>0.10138076319634846</v>
      </c>
      <c r="W65" s="92">
        <v>8.1081081081081072E-2</v>
      </c>
      <c r="X65" s="92">
        <v>0.1052520787285549</v>
      </c>
      <c r="Y65" s="92">
        <v>0.11109876680368848</v>
      </c>
    </row>
    <row r="66" spans="1:25" s="81" customFormat="1" ht="12.75">
      <c r="A66" s="34"/>
      <c r="B66" s="34"/>
      <c r="C66" s="34"/>
      <c r="D66" s="93" t="s">
        <v>244</v>
      </c>
      <c r="E66" s="96" t="s">
        <v>245</v>
      </c>
      <c r="F66" s="91">
        <v>3630439.0014599999</v>
      </c>
      <c r="G66" s="91">
        <v>3648697.6399099999</v>
      </c>
      <c r="H66" s="91">
        <v>4222342.0686700018</v>
      </c>
      <c r="I66" s="91">
        <v>5408799.8216400007</v>
      </c>
      <c r="J66" s="91">
        <v>5365622.8809499992</v>
      </c>
      <c r="K66" s="91">
        <v>6190984.3855600003</v>
      </c>
      <c r="L66" s="91">
        <v>4129200</v>
      </c>
      <c r="M66" s="91">
        <v>3681211.5</v>
      </c>
      <c r="N66" s="91">
        <v>3686600</v>
      </c>
      <c r="O66" s="91">
        <v>5388.5</v>
      </c>
      <c r="P66" s="97"/>
      <c r="Q66" s="95">
        <v>1.1286584573003843E-2</v>
      </c>
      <c r="R66" s="95">
        <v>9.8887018793955284E-3</v>
      </c>
      <c r="S66" s="95">
        <v>1.1424533855482609E-2</v>
      </c>
      <c r="T66" s="95">
        <v>1.2837290568407564E-2</v>
      </c>
      <c r="U66" s="95">
        <v>1.0028207785638859E-2</v>
      </c>
      <c r="V66" s="95">
        <v>8.9891503331200485E-3</v>
      </c>
      <c r="W66" s="95">
        <v>5.5190540540540544E-3</v>
      </c>
      <c r="X66" s="95">
        <v>3.8745516261446166E-3</v>
      </c>
      <c r="Y66" s="95">
        <v>4.0957671369847796E-3</v>
      </c>
    </row>
    <row r="67" spans="1:25" s="81" customFormat="1" ht="12.75">
      <c r="A67" s="34"/>
      <c r="B67" s="34"/>
      <c r="C67" s="34"/>
      <c r="D67" s="34" t="s">
        <v>246</v>
      </c>
      <c r="E67" s="34" t="s">
        <v>247</v>
      </c>
      <c r="F67" s="4">
        <v>18987427.882459998</v>
      </c>
      <c r="G67" s="4">
        <v>18761565.82584</v>
      </c>
      <c r="H67" s="4">
        <v>19173023.982529998</v>
      </c>
      <c r="I67" s="4">
        <v>21969783.439160001</v>
      </c>
      <c r="J67" s="4">
        <v>24054736.182940003</v>
      </c>
      <c r="K67" s="4">
        <v>28402310.783330001</v>
      </c>
      <c r="L67" s="4">
        <v>41073696</v>
      </c>
      <c r="M67" s="4">
        <v>37410104.200000003</v>
      </c>
      <c r="N67" s="91">
        <v>37410104.200000003</v>
      </c>
      <c r="O67" s="4">
        <v>0</v>
      </c>
      <c r="Q67" s="92">
        <v>5.9029558280145437E-2</v>
      </c>
      <c r="R67" s="92">
        <v>5.0847603597804061E-2</v>
      </c>
      <c r="S67" s="92">
        <v>5.1877099969162475E-2</v>
      </c>
      <c r="T67" s="92">
        <v>5.2143267089513098E-2</v>
      </c>
      <c r="U67" s="92">
        <v>4.4957668107404883E-2</v>
      </c>
      <c r="V67" s="92">
        <v>4.1239425839103609E-2</v>
      </c>
      <c r="W67" s="92">
        <v>3.9423913513513514E-2</v>
      </c>
      <c r="X67" s="92">
        <v>3.9374912325018427E-2</v>
      </c>
      <c r="Y67" s="92">
        <v>4.1562164426174872E-2</v>
      </c>
    </row>
    <row r="68" spans="1:25" s="81" customFormat="1" ht="25.5">
      <c r="A68" s="34"/>
      <c r="B68" s="34"/>
      <c r="C68" s="34"/>
      <c r="D68" s="93" t="s">
        <v>248</v>
      </c>
      <c r="E68" s="96" t="s">
        <v>249</v>
      </c>
      <c r="F68" s="91">
        <v>16452.078000000001</v>
      </c>
      <c r="G68" s="91">
        <v>87756.470260000002</v>
      </c>
      <c r="H68" s="91">
        <v>654752.17999999993</v>
      </c>
      <c r="I68" s="91">
        <v>116450.75</v>
      </c>
      <c r="J68" s="91">
        <v>46.4</v>
      </c>
      <c r="K68" s="91">
        <v>40832</v>
      </c>
      <c r="L68" s="91">
        <v>0</v>
      </c>
      <c r="M68" s="91">
        <v>0</v>
      </c>
      <c r="N68" s="91">
        <v>0</v>
      </c>
      <c r="O68" s="91">
        <v>0</v>
      </c>
      <c r="Q68" s="95">
        <v>5.1147469954454722E-5</v>
      </c>
      <c r="R68" s="95">
        <v>2.3783762263473966E-4</v>
      </c>
      <c r="S68" s="95">
        <v>1.7715851358573722E-3</v>
      </c>
      <c r="T68" s="95">
        <v>2.7638518043836854E-4</v>
      </c>
      <c r="U68" s="95">
        <v>8.6720377405886333E-8</v>
      </c>
      <c r="V68" s="95">
        <v>5.9287015366742374E-5</v>
      </c>
      <c r="W68" s="95">
        <v>0</v>
      </c>
      <c r="X68" s="95">
        <v>0</v>
      </c>
      <c r="Y68" s="95">
        <v>0</v>
      </c>
    </row>
    <row r="69" spans="1:25" s="81" customFormat="1" ht="12.75">
      <c r="A69" s="34"/>
      <c r="B69" s="34"/>
      <c r="C69" s="34"/>
      <c r="D69" s="93" t="s">
        <v>250</v>
      </c>
      <c r="E69" s="96" t="s">
        <v>251</v>
      </c>
      <c r="F69" s="91">
        <v>17253.699000000001</v>
      </c>
      <c r="G69" s="91">
        <v>652.65</v>
      </c>
      <c r="H69" s="91">
        <v>46321.010359999993</v>
      </c>
      <c r="I69" s="91">
        <v>478691.4809400001</v>
      </c>
      <c r="J69" s="91">
        <v>2345594.8765800004</v>
      </c>
      <c r="K69" s="91">
        <v>2096968.11075</v>
      </c>
      <c r="L69" s="91">
        <v>3000000</v>
      </c>
      <c r="M69" s="91">
        <v>3200000</v>
      </c>
      <c r="N69" s="91">
        <v>3200000</v>
      </c>
      <c r="O69" s="91">
        <v>0</v>
      </c>
      <c r="Q69" s="95">
        <v>5.3639610218581841E-5</v>
      </c>
      <c r="R69" s="95">
        <v>1.7688123046958434E-6</v>
      </c>
      <c r="S69" s="95">
        <v>1.2533232563146464E-4</v>
      </c>
      <c r="T69" s="95">
        <v>1.1361303498166545E-3</v>
      </c>
      <c r="U69" s="95">
        <v>4.3838550202226507E-3</v>
      </c>
      <c r="V69" s="95">
        <v>3.0447438432015081E-3</v>
      </c>
      <c r="W69" s="95">
        <v>4.0540540540540543E-3</v>
      </c>
      <c r="X69" s="95"/>
      <c r="Y69" s="95">
        <v>3.5551605377180315E-3</v>
      </c>
    </row>
    <row r="70" spans="1:25" s="81" customFormat="1" ht="12.75">
      <c r="A70" s="34"/>
      <c r="B70" s="34"/>
      <c r="C70" s="34"/>
      <c r="D70" s="93" t="s">
        <v>252</v>
      </c>
      <c r="E70" s="96" t="s">
        <v>253</v>
      </c>
      <c r="F70" s="91">
        <v>74885393.939999998</v>
      </c>
      <c r="G70" s="91">
        <v>73156698.831</v>
      </c>
      <c r="H70" s="91">
        <v>0</v>
      </c>
      <c r="I70" s="91">
        <v>0</v>
      </c>
      <c r="J70" s="91">
        <v>0</v>
      </c>
      <c r="K70" s="91">
        <v>0</v>
      </c>
      <c r="L70" s="91"/>
      <c r="M70" s="91"/>
      <c r="N70" s="91"/>
      <c r="O70" s="91">
        <v>0</v>
      </c>
      <c r="Q70" s="95">
        <v>0.23280940174084122</v>
      </c>
      <c r="R70" s="95">
        <v>0.19826931596292169</v>
      </c>
      <c r="S70" s="95"/>
      <c r="T70" s="95"/>
      <c r="U70" s="95"/>
      <c r="V70" s="95">
        <v>0</v>
      </c>
      <c r="W70" s="95"/>
      <c r="X70" s="95"/>
      <c r="Y70" s="95">
        <v>0</v>
      </c>
    </row>
    <row r="71" spans="1:25" s="81" customFormat="1" ht="12.75">
      <c r="A71" s="34"/>
      <c r="B71" s="34"/>
      <c r="C71" s="34"/>
      <c r="D71" s="34" t="s">
        <v>252</v>
      </c>
      <c r="E71" s="34" t="s">
        <v>254</v>
      </c>
      <c r="F71" s="4">
        <v>5290448.9933700003</v>
      </c>
      <c r="G71" s="4">
        <v>744971.44333000004</v>
      </c>
      <c r="H71" s="4">
        <v>63703223.198809996</v>
      </c>
      <c r="I71" s="4">
        <v>42576150.738890007</v>
      </c>
      <c r="J71" s="4">
        <v>62967673.000349998</v>
      </c>
      <c r="K71" s="4">
        <v>132811787.88039</v>
      </c>
      <c r="L71" s="4">
        <v>245820000</v>
      </c>
      <c r="M71" s="4">
        <v>205000000</v>
      </c>
      <c r="N71" s="4">
        <v>205000000</v>
      </c>
      <c r="O71" s="4">
        <v>0</v>
      </c>
      <c r="Q71" s="92">
        <v>1.6447349747184963E-2</v>
      </c>
      <c r="R71" s="92">
        <v>2.0190219192662627E-3</v>
      </c>
      <c r="S71" s="92">
        <v>0.1723639672726501</v>
      </c>
      <c r="T71" s="92">
        <v>0.10105059095230637</v>
      </c>
      <c r="U71" s="92">
        <v>0.11768492170174119</v>
      </c>
      <c r="V71" s="92">
        <v>0.19283930517606807</v>
      </c>
      <c r="W71" s="92">
        <v>0.18378378378378379</v>
      </c>
      <c r="X71" s="92">
        <v>0.21576676139353751</v>
      </c>
      <c r="Y71" s="92">
        <v>0.2277524719475614</v>
      </c>
    </row>
    <row r="72" spans="1:25" s="81" customFormat="1" ht="12.75">
      <c r="A72" s="34"/>
      <c r="B72" s="34"/>
      <c r="C72" s="34" t="s">
        <v>255</v>
      </c>
      <c r="D72" s="34" t="s">
        <v>256</v>
      </c>
      <c r="E72" s="34"/>
      <c r="F72" s="4">
        <v>66810337.130680002</v>
      </c>
      <c r="G72" s="4">
        <v>110313480.5729</v>
      </c>
      <c r="H72" s="4">
        <v>119723819.05066998</v>
      </c>
      <c r="I72" s="4">
        <v>143866784.46301004</v>
      </c>
      <c r="J72" s="4">
        <v>188103764.73695999</v>
      </c>
      <c r="K72" s="4">
        <v>193234528.62024</v>
      </c>
      <c r="L72" s="4">
        <v>199238154.69999999</v>
      </c>
      <c r="M72" s="4">
        <v>190953316.09999999</v>
      </c>
      <c r="N72" s="4">
        <v>195226348</v>
      </c>
      <c r="O72" s="4">
        <v>4273031.900000006</v>
      </c>
      <c r="Q72" s="92">
        <v>0.20770505166815076</v>
      </c>
      <c r="R72" s="92">
        <v>0.29897164147884991</v>
      </c>
      <c r="S72" s="92">
        <v>0.32394078968663326</v>
      </c>
      <c r="T72" s="92">
        <v>0.34145462509169672</v>
      </c>
      <c r="U72" s="92">
        <v>0.35156097994519875</v>
      </c>
      <c r="V72" s="92">
        <v>0.28057157297446583</v>
      </c>
      <c r="W72" s="92">
        <v>0.10945932432432433</v>
      </c>
      <c r="X72" s="92">
        <v>0.20098233459635828</v>
      </c>
      <c r="Y72" s="92">
        <v>0.21689406510387735</v>
      </c>
    </row>
    <row r="73" spans="1:25" s="81" customFormat="1" ht="12.75">
      <c r="A73" s="34"/>
      <c r="B73" s="34"/>
      <c r="C73" s="34"/>
      <c r="D73" s="34" t="s">
        <v>257</v>
      </c>
      <c r="E73" s="34" t="s">
        <v>256</v>
      </c>
      <c r="F73" s="4">
        <v>60300812.655680001</v>
      </c>
      <c r="G73" s="4">
        <v>100831671.14389999</v>
      </c>
      <c r="H73" s="4">
        <v>98093504.080169961</v>
      </c>
      <c r="I73" s="4">
        <v>113329023.88603003</v>
      </c>
      <c r="J73" s="4">
        <v>131296659.48773001</v>
      </c>
      <c r="K73" s="4">
        <v>143900102.72212002</v>
      </c>
      <c r="L73" s="4">
        <v>133289900</v>
      </c>
      <c r="M73" s="4">
        <v>185374316.09999999</v>
      </c>
      <c r="N73" s="4">
        <v>175042348</v>
      </c>
      <c r="O73" s="4">
        <v>-10331968.099999994</v>
      </c>
      <c r="Q73" s="92">
        <v>0.18746774745023673</v>
      </c>
      <c r="R73" s="92">
        <v>0.27327403757354651</v>
      </c>
      <c r="S73" s="92">
        <v>0.26541491431551034</v>
      </c>
      <c r="T73" s="92">
        <v>0.26897604966601407</v>
      </c>
      <c r="U73" s="92">
        <v>0.24538999704543304</v>
      </c>
      <c r="V73" s="92">
        <v>0.20893925356000528</v>
      </c>
      <c r="W73" s="92">
        <v>0.10138054054054055</v>
      </c>
      <c r="X73" s="92">
        <v>0.19511032112409218</v>
      </c>
      <c r="Y73" s="92">
        <v>0.19446989001222087</v>
      </c>
    </row>
    <row r="74" spans="1:25" s="81" customFormat="1" ht="12.75">
      <c r="A74" s="34"/>
      <c r="B74" s="34"/>
      <c r="C74" s="34"/>
      <c r="D74" s="34" t="s">
        <v>258</v>
      </c>
      <c r="E74" s="34" t="s">
        <v>259</v>
      </c>
      <c r="F74" s="4">
        <v>6509524.4749999996</v>
      </c>
      <c r="G74" s="4">
        <v>9481809.4289999995</v>
      </c>
      <c r="H74" s="4">
        <v>21630314.9705</v>
      </c>
      <c r="I74" s="4">
        <v>30537760.576980002</v>
      </c>
      <c r="J74" s="4">
        <v>56807105.249229997</v>
      </c>
      <c r="K74" s="4">
        <v>49334425.898120001</v>
      </c>
      <c r="L74" s="4">
        <v>65948254.700000003</v>
      </c>
      <c r="M74" s="4">
        <v>5579000</v>
      </c>
      <c r="N74" s="4">
        <v>20184000</v>
      </c>
      <c r="O74" s="4">
        <v>14605000</v>
      </c>
      <c r="Q74" s="92">
        <v>2.0237304217913997E-2</v>
      </c>
      <c r="R74" s="92">
        <v>2.5697603905303405E-2</v>
      </c>
      <c r="S74" s="92">
        <v>5.8525875371122846E-2</v>
      </c>
      <c r="T74" s="92">
        <v>7.2478575425682645E-2</v>
      </c>
      <c r="U74" s="92">
        <v>0.10617098289976577</v>
      </c>
      <c r="V74" s="92">
        <v>7.1632319414460563E-2</v>
      </c>
      <c r="W74" s="92">
        <v>8.0787837837837835E-3</v>
      </c>
      <c r="X74" s="92">
        <v>5.8720134722660775E-3</v>
      </c>
      <c r="Y74" s="92">
        <v>2.2424175091656482E-2</v>
      </c>
    </row>
    <row r="75" spans="1:25" s="81" customFormat="1" ht="12.75">
      <c r="A75" s="34"/>
      <c r="B75" s="34"/>
      <c r="C75" s="34" t="s">
        <v>260</v>
      </c>
      <c r="D75" s="34" t="s">
        <v>261</v>
      </c>
      <c r="E75" s="34"/>
      <c r="F75" s="4">
        <v>56833513.789310008</v>
      </c>
      <c r="G75" s="4">
        <v>58975575.323030002</v>
      </c>
      <c r="H75" s="4">
        <v>63946013.141179994</v>
      </c>
      <c r="I75" s="4">
        <v>77868050.350160003</v>
      </c>
      <c r="J75" s="4">
        <v>93995917.853930011</v>
      </c>
      <c r="K75" s="4">
        <v>109430132.74262001</v>
      </c>
      <c r="L75" s="4">
        <v>74078604</v>
      </c>
      <c r="M75" s="4">
        <v>106731913.90000001</v>
      </c>
      <c r="N75" s="4">
        <v>106798108.30000001</v>
      </c>
      <c r="O75" s="4">
        <v>66194.40000000596</v>
      </c>
      <c r="Q75" s="92">
        <v>0.17668834532299332</v>
      </c>
      <c r="R75" s="92">
        <v>0.15983562906288518</v>
      </c>
      <c r="S75" s="92">
        <v>0.17302089223781536</v>
      </c>
      <c r="T75" s="92">
        <v>0.18481267957838773</v>
      </c>
      <c r="U75" s="92">
        <v>0.17567589376951506</v>
      </c>
      <c r="V75" s="92">
        <v>0.15888974239558118</v>
      </c>
      <c r="W75" s="92">
        <v>0.10228892432432432</v>
      </c>
      <c r="X75" s="92">
        <v>0.11233755804652143</v>
      </c>
      <c r="Y75" s="92">
        <v>0.11865138129096768</v>
      </c>
    </row>
    <row r="76" spans="1:25" s="81" customFormat="1" ht="12.75">
      <c r="A76" s="34"/>
      <c r="B76" s="34"/>
      <c r="C76" s="34"/>
      <c r="D76" s="34" t="s">
        <v>262</v>
      </c>
      <c r="E76" s="34" t="s">
        <v>263</v>
      </c>
      <c r="F76" s="4">
        <v>4056950.4209099999</v>
      </c>
      <c r="G76" s="4">
        <v>3664582.4669299996</v>
      </c>
      <c r="H76" s="4">
        <v>13495513.277290002</v>
      </c>
      <c r="I76" s="4">
        <v>15057048.794760002</v>
      </c>
      <c r="J76" s="4">
        <v>18664217.038079999</v>
      </c>
      <c r="K76" s="4">
        <v>9951452.0438899994</v>
      </c>
      <c r="L76" s="4">
        <v>6098274</v>
      </c>
      <c r="M76" s="4">
        <v>10191492.5</v>
      </c>
      <c r="N76" s="4">
        <v>10257686.9</v>
      </c>
      <c r="O76" s="4">
        <v>66194.400000000373</v>
      </c>
      <c r="Q76" s="92">
        <v>1.2612555675958176E-2</v>
      </c>
      <c r="R76" s="92">
        <v>9.9317529442709447E-3</v>
      </c>
      <c r="S76" s="92">
        <v>3.6515267078320805E-2</v>
      </c>
      <c r="T76" s="92">
        <v>3.5736525080422944E-2</v>
      </c>
      <c r="U76" s="92">
        <v>3.4882929860510156E-2</v>
      </c>
      <c r="V76" s="92">
        <v>1.4449252797989474E-2</v>
      </c>
      <c r="W76" s="92">
        <v>7.901316216216217E-3</v>
      </c>
      <c r="X76" s="92">
        <v>1.0726757709714768E-2</v>
      </c>
      <c r="Y76" s="92">
        <v>1.1396163648483502E-2</v>
      </c>
    </row>
    <row r="77" spans="1:25" s="81" customFormat="1" ht="12.75">
      <c r="A77" s="34"/>
      <c r="B77" s="34"/>
      <c r="C77" s="34"/>
      <c r="D77" s="34" t="s">
        <v>264</v>
      </c>
      <c r="E77" s="34" t="s">
        <v>265</v>
      </c>
      <c r="F77" s="4">
        <v>5570772.6200999999</v>
      </c>
      <c r="G77" s="4">
        <v>7342467.7234700006</v>
      </c>
      <c r="H77" s="4">
        <v>1139742.4289600002</v>
      </c>
      <c r="I77" s="4">
        <v>12987618.22748</v>
      </c>
      <c r="J77" s="4">
        <v>20327692.483789999</v>
      </c>
      <c r="K77" s="4">
        <v>13979716.486430001</v>
      </c>
      <c r="L77" s="4">
        <v>5478300</v>
      </c>
      <c r="M77" s="4">
        <v>6875181.2000000002</v>
      </c>
      <c r="N77" s="4">
        <v>6875181.2000000002</v>
      </c>
      <c r="O77" s="4">
        <v>0</v>
      </c>
      <c r="Q77" s="92">
        <v>1.7318841134211966E-2</v>
      </c>
      <c r="R77" s="92">
        <v>1.9899559114541967E-2</v>
      </c>
      <c r="S77" s="92">
        <v>3.0838396686995581E-3</v>
      </c>
      <c r="T77" s="92">
        <v>3.0824921327399814E-2</v>
      </c>
      <c r="U77" s="92">
        <v>3.7991921637609213E-2</v>
      </c>
      <c r="V77" s="92">
        <v>2.0298189316067718E-2</v>
      </c>
      <c r="W77" s="92">
        <v>7.4963513513513508E-3</v>
      </c>
      <c r="X77" s="92">
        <v>7.2362711293548054E-3</v>
      </c>
      <c r="Y77" s="92">
        <v>7.6382415287190308E-3</v>
      </c>
    </row>
    <row r="78" spans="1:25" s="81" customFormat="1" ht="12.75">
      <c r="A78" s="34"/>
      <c r="B78" s="34"/>
      <c r="C78" s="34"/>
      <c r="D78" s="34" t="s">
        <v>266</v>
      </c>
      <c r="E78" s="34" t="s">
        <v>267</v>
      </c>
      <c r="F78" s="4">
        <v>46711424.603300005</v>
      </c>
      <c r="G78" s="4">
        <v>47780440.490630001</v>
      </c>
      <c r="H78" s="4">
        <v>45129640.944529995</v>
      </c>
      <c r="I78" s="4">
        <v>48130207.953919999</v>
      </c>
      <c r="J78" s="4">
        <v>51497033.334150009</v>
      </c>
      <c r="K78" s="4">
        <v>85139150.696950004</v>
      </c>
      <c r="L78" s="4">
        <v>62212500</v>
      </c>
      <c r="M78" s="4">
        <v>89485660.299999997</v>
      </c>
      <c r="N78" s="4">
        <v>89485660.299999997</v>
      </c>
      <c r="O78" s="4">
        <v>0</v>
      </c>
      <c r="Q78" s="92">
        <v>0.14522002548414031</v>
      </c>
      <c r="R78" s="92">
        <v>0.12949456992816033</v>
      </c>
      <c r="S78" s="92">
        <v>0.12210879707786479</v>
      </c>
      <c r="T78" s="92">
        <v>0.11423263662862092</v>
      </c>
      <c r="U78" s="92">
        <v>9.6246598405624953E-2</v>
      </c>
      <c r="V78" s="92">
        <v>0.12361986029784164</v>
      </c>
      <c r="W78" s="92">
        <v>8.6189189189189191E-2</v>
      </c>
      <c r="X78" s="92">
        <v>9.4185517629723187E-2</v>
      </c>
      <c r="Y78" s="92">
        <v>9.9417465059437826E-2</v>
      </c>
    </row>
    <row r="79" spans="1:25" s="81" customFormat="1" ht="12.75">
      <c r="A79" s="34"/>
      <c r="B79" s="34"/>
      <c r="C79" s="34"/>
      <c r="D79" s="34" t="s">
        <v>268</v>
      </c>
      <c r="E79" s="34" t="s">
        <v>269</v>
      </c>
      <c r="F79" s="4">
        <v>494366.14500000002</v>
      </c>
      <c r="G79" s="4">
        <v>188084.64199999999</v>
      </c>
      <c r="H79" s="4">
        <v>4181116.4903999995</v>
      </c>
      <c r="I79" s="4">
        <v>1693175.3739999998</v>
      </c>
      <c r="J79" s="4">
        <v>3506974.9979100004</v>
      </c>
      <c r="K79" s="4">
        <v>359813.51535000006</v>
      </c>
      <c r="L79" s="4">
        <v>289530</v>
      </c>
      <c r="M79" s="4">
        <v>179579.9</v>
      </c>
      <c r="N79" s="4">
        <v>179579.9</v>
      </c>
      <c r="O79" s="4">
        <v>0</v>
      </c>
      <c r="Q79" s="92">
        <v>1.5369230286828876E-3</v>
      </c>
      <c r="R79" s="92">
        <v>5.097470759119169E-4</v>
      </c>
      <c r="S79" s="92">
        <v>1.1312988412930191E-2</v>
      </c>
      <c r="T79" s="92">
        <v>4.0185965419440584E-3</v>
      </c>
      <c r="U79" s="92">
        <v>6.5544438657707468E-3</v>
      </c>
      <c r="V79" s="92">
        <v>5.224399836823337E-4</v>
      </c>
      <c r="W79" s="92">
        <v>7.0206756756756761E-4</v>
      </c>
      <c r="X79" s="92">
        <v>1.8901157772866013E-4</v>
      </c>
      <c r="Y79" s="92">
        <v>1.9951105432729696E-4</v>
      </c>
    </row>
    <row r="80" spans="1:25" s="81" customFormat="1" ht="12.75">
      <c r="A80" s="34"/>
      <c r="B80" s="34"/>
      <c r="C80" s="34" t="s">
        <v>270</v>
      </c>
      <c r="D80" s="34" t="s">
        <v>254</v>
      </c>
      <c r="E80" s="34"/>
      <c r="F80" s="4">
        <v>7664032.6966999993</v>
      </c>
      <c r="G80" s="4">
        <v>8618922.7337200008</v>
      </c>
      <c r="H80" s="4">
        <v>5266142.1641299995</v>
      </c>
      <c r="I80" s="4">
        <v>7021300.8206599997</v>
      </c>
      <c r="J80" s="4">
        <v>11858762.190749999</v>
      </c>
      <c r="K80" s="4">
        <v>15532684.508569999</v>
      </c>
      <c r="L80" s="4">
        <v>32631000</v>
      </c>
      <c r="M80" s="4">
        <v>23756310.5</v>
      </c>
      <c r="N80" s="4">
        <v>24161310.5</v>
      </c>
      <c r="O80" s="4">
        <v>405000</v>
      </c>
      <c r="Q80" s="92">
        <v>2.3826527085783436E-2</v>
      </c>
      <c r="R80" s="92">
        <v>2.3359008020572548E-2</v>
      </c>
      <c r="S80" s="92">
        <v>1.4248779104919486E-2</v>
      </c>
      <c r="T80" s="92">
        <v>1.6664413876511564E-2</v>
      </c>
      <c r="U80" s="92">
        <v>2.2163714067855503E-2</v>
      </c>
      <c r="V80" s="92">
        <v>2.2553059001429045E-2</v>
      </c>
      <c r="W80" s="92">
        <v>2.8513513513513518E-4</v>
      </c>
      <c r="X80" s="92">
        <v>2.5004010630459948E-2</v>
      </c>
      <c r="Y80" s="92">
        <v>2.6842918009110098E-2</v>
      </c>
    </row>
    <row r="81" spans="1:25" s="81" customFormat="1" ht="12.75">
      <c r="A81" s="34"/>
      <c r="B81" s="34"/>
      <c r="C81" s="34"/>
      <c r="D81" s="34" t="s">
        <v>271</v>
      </c>
      <c r="E81" s="34" t="s">
        <v>254</v>
      </c>
      <c r="F81" s="4">
        <v>1223980.1367000001</v>
      </c>
      <c r="G81" s="4">
        <v>1261307.9837200001</v>
      </c>
      <c r="H81" s="4">
        <v>81638.099470000001</v>
      </c>
      <c r="I81" s="4">
        <v>565907.13327999995</v>
      </c>
      <c r="J81" s="4">
        <v>728488.95368999988</v>
      </c>
      <c r="K81" s="4">
        <v>970070.56892999995</v>
      </c>
      <c r="L81" s="4">
        <v>631000</v>
      </c>
      <c r="M81" s="4">
        <v>211079</v>
      </c>
      <c r="N81" s="4">
        <v>616079</v>
      </c>
      <c r="O81" s="4">
        <v>405000</v>
      </c>
      <c r="Q81" s="92">
        <v>3.8052024350183995E-3</v>
      </c>
      <c r="R81" s="92">
        <v>3.4183974283536972E-3</v>
      </c>
      <c r="S81" s="92">
        <v>2.2089096906969844E-4</v>
      </c>
      <c r="T81" s="92">
        <v>1.3431287058516381E-3</v>
      </c>
      <c r="U81" s="92">
        <v>1.3615266594831042E-3</v>
      </c>
      <c r="V81" s="92">
        <v>1.408517553070568E-3</v>
      </c>
      <c r="W81" s="92">
        <v>2.8513513513513518E-4</v>
      </c>
      <c r="X81" s="92">
        <v>2.2216503525944635E-4</v>
      </c>
      <c r="Y81" s="92">
        <v>6.844561715364959E-4</v>
      </c>
    </row>
    <row r="82" spans="1:25" s="81" customFormat="1" ht="12.75">
      <c r="A82" s="34"/>
      <c r="B82" s="34"/>
      <c r="C82" s="34"/>
      <c r="D82" s="34" t="s">
        <v>272</v>
      </c>
      <c r="E82" s="34" t="s">
        <v>273</v>
      </c>
      <c r="F82" s="4">
        <v>6429685.2999999998</v>
      </c>
      <c r="G82" s="4">
        <v>7345277.7000000002</v>
      </c>
      <c r="H82" s="4">
        <v>5181626.0646599997</v>
      </c>
      <c r="I82" s="4">
        <v>6451712.68738</v>
      </c>
      <c r="J82" s="4">
        <v>11128315.237059999</v>
      </c>
      <c r="K82" s="4">
        <v>14556596.93964</v>
      </c>
      <c r="L82" s="4">
        <v>32000000</v>
      </c>
      <c r="M82" s="4">
        <v>23545231.5</v>
      </c>
      <c r="N82" s="4">
        <v>23545231.5</v>
      </c>
      <c r="O82" s="4">
        <v>0</v>
      </c>
      <c r="Q82" s="92">
        <v>1.9989094125273971E-2</v>
      </c>
      <c r="R82" s="92">
        <v>1.9907174714116269E-2</v>
      </c>
      <c r="S82" s="92">
        <v>1.4020101033833575E-2</v>
      </c>
      <c r="T82" s="92">
        <v>1.5312548654586018E-2</v>
      </c>
      <c r="U82" s="92">
        <v>2.0798527957963761E-2</v>
      </c>
      <c r="V82" s="92">
        <v>2.1135804918884987E-2</v>
      </c>
      <c r="W82" s="92">
        <v>0</v>
      </c>
      <c r="X82" s="92">
        <v>2.4781845595200507E-2</v>
      </c>
      <c r="Y82" s="92">
        <v>2.6158461837573602E-2</v>
      </c>
    </row>
    <row r="83" spans="1:25" s="81" customFormat="1" ht="12.75">
      <c r="A83" s="34"/>
      <c r="B83" s="34"/>
      <c r="C83" s="34"/>
      <c r="D83" s="34" t="s">
        <v>274</v>
      </c>
      <c r="E83" s="34" t="s">
        <v>275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Q83" s="92">
        <v>0</v>
      </c>
      <c r="R83" s="92">
        <v>0</v>
      </c>
      <c r="S83" s="92">
        <v>0</v>
      </c>
      <c r="T83" s="92">
        <v>0</v>
      </c>
      <c r="U83" s="92">
        <v>0</v>
      </c>
      <c r="V83" s="92">
        <v>0</v>
      </c>
      <c r="W83" s="92">
        <v>0</v>
      </c>
      <c r="X83" s="92">
        <v>0</v>
      </c>
      <c r="Y83" s="92">
        <v>0</v>
      </c>
    </row>
    <row r="84" spans="1:25" s="81" customFormat="1" ht="12.75">
      <c r="A84" s="34"/>
      <c r="B84" s="34"/>
      <c r="C84" s="34"/>
      <c r="D84" s="34" t="s">
        <v>276</v>
      </c>
      <c r="E84" s="34" t="s">
        <v>277</v>
      </c>
      <c r="F84" s="4">
        <v>10367.26</v>
      </c>
      <c r="G84" s="4">
        <v>12337.05</v>
      </c>
      <c r="H84" s="4">
        <v>2878</v>
      </c>
      <c r="I84" s="4">
        <v>3681</v>
      </c>
      <c r="J84" s="4">
        <v>1958</v>
      </c>
      <c r="K84" s="4">
        <v>6017</v>
      </c>
      <c r="L84" s="4">
        <v>0</v>
      </c>
      <c r="M84" s="4">
        <v>0</v>
      </c>
      <c r="N84" s="4">
        <v>0</v>
      </c>
      <c r="O84" s="4">
        <v>0</v>
      </c>
      <c r="Q84" s="92">
        <v>3.2230525491066861E-5</v>
      </c>
      <c r="R84" s="92">
        <v>3.3435878102578491E-5</v>
      </c>
      <c r="S84" s="92">
        <v>7.7871020162124808E-6</v>
      </c>
      <c r="T84" s="92">
        <v>8.7365160739079349E-6</v>
      </c>
      <c r="U84" s="92">
        <v>3.6594504086363241E-6</v>
      </c>
      <c r="V84" s="92">
        <v>8.7365294734935566E-6</v>
      </c>
      <c r="W84" s="92">
        <v>0</v>
      </c>
      <c r="X84" s="92">
        <v>0</v>
      </c>
      <c r="Y84" s="92">
        <v>0</v>
      </c>
    </row>
    <row r="85" spans="1:25" s="81" customFormat="1" ht="12.75">
      <c r="A85" s="86">
        <v>2</v>
      </c>
      <c r="B85" s="87" t="s">
        <v>37</v>
      </c>
      <c r="C85" s="34"/>
      <c r="D85" s="34"/>
      <c r="E85" s="34"/>
      <c r="F85" s="62">
        <v>1117304008.2221801</v>
      </c>
      <c r="G85" s="62">
        <v>1092315073.7646799</v>
      </c>
      <c r="H85" s="62">
        <v>952233148.29014003</v>
      </c>
      <c r="I85" s="62">
        <v>1411504430.3859699</v>
      </c>
      <c r="J85" s="62">
        <v>1667959801.1678984</v>
      </c>
      <c r="K85" s="62">
        <v>1767153206.3273959</v>
      </c>
      <c r="L85" s="62">
        <v>1933278637.6746981</v>
      </c>
      <c r="M85" s="62">
        <v>1912702240.6492374</v>
      </c>
      <c r="N85" s="62">
        <v>1863202922.5267267</v>
      </c>
      <c r="O85" s="62">
        <v>-49499318.122510672</v>
      </c>
      <c r="Q85" s="88">
        <v>3.4735595825971521</v>
      </c>
      <c r="R85" s="88">
        <v>2.9603927726648491</v>
      </c>
      <c r="S85" s="88">
        <v>2.5764894610682791</v>
      </c>
      <c r="T85" s="88">
        <v>3.3500763771962214</v>
      </c>
      <c r="U85" s="88">
        <v>3.1173729192915358</v>
      </c>
      <c r="V85" s="88">
        <v>2.5658610721718356</v>
      </c>
      <c r="W85" s="88">
        <v>2.5698046261944323</v>
      </c>
      <c r="X85" s="88">
        <v>2.0131588681709687</v>
      </c>
      <c r="Y85" s="88">
        <v>2.0699954699774765</v>
      </c>
    </row>
    <row r="86" spans="1:25" s="81" customFormat="1" ht="12.75">
      <c r="A86" s="34"/>
      <c r="B86" s="87" t="s">
        <v>38</v>
      </c>
      <c r="C86" s="87" t="s">
        <v>39</v>
      </c>
      <c r="D86" s="34"/>
      <c r="E86" s="34"/>
      <c r="F86" s="62">
        <v>1027674962.79145</v>
      </c>
      <c r="G86" s="62">
        <v>1003117310.3731198</v>
      </c>
      <c r="H86" s="62">
        <v>784979741.40013003</v>
      </c>
      <c r="I86" s="62">
        <v>1249708972.8052399</v>
      </c>
      <c r="J86" s="62">
        <v>1364259170.3991985</v>
      </c>
      <c r="K86" s="62">
        <v>1430120513.172436</v>
      </c>
      <c r="L86" s="62">
        <v>1372823637.6746981</v>
      </c>
      <c r="M86" s="62">
        <v>1489549140.6492374</v>
      </c>
      <c r="N86" s="62">
        <v>1440032822.5267267</v>
      </c>
      <c r="O86" s="62">
        <v>-49516318.122510672</v>
      </c>
      <c r="Q86" s="88">
        <v>3.1949139970234195</v>
      </c>
      <c r="R86" s="88">
        <v>2.718648956778325</v>
      </c>
      <c r="S86" s="88">
        <v>2.1239462567557004</v>
      </c>
      <c r="T86" s="88">
        <v>2.9660696899266377</v>
      </c>
      <c r="U86" s="88">
        <v>2.5497644425961181</v>
      </c>
      <c r="V86" s="88">
        <v>2.0764982572675281</v>
      </c>
      <c r="W86" s="88">
        <v>1.8153343559241621</v>
      </c>
      <c r="X86" s="88">
        <v>1.5677814342166481</v>
      </c>
      <c r="Y86" s="88">
        <v>1.5998587073955413</v>
      </c>
    </row>
    <row r="87" spans="1:25" s="81" customFormat="1" ht="12.75">
      <c r="A87" s="34"/>
      <c r="B87" s="34"/>
      <c r="C87" s="34" t="s">
        <v>278</v>
      </c>
      <c r="D87" s="34" t="s">
        <v>279</v>
      </c>
      <c r="E87" s="34"/>
      <c r="F87" s="4">
        <v>76908088.424589992</v>
      </c>
      <c r="G87" s="4">
        <v>27167318.971730016</v>
      </c>
      <c r="H87" s="4">
        <v>21404205.487220012</v>
      </c>
      <c r="I87" s="4">
        <v>28753377.546039987</v>
      </c>
      <c r="J87" s="4">
        <v>477263147.37865996</v>
      </c>
      <c r="K87" s="4">
        <v>182255285.92807996</v>
      </c>
      <c r="L87" s="4">
        <v>235152000</v>
      </c>
      <c r="M87" s="4">
        <v>230755000</v>
      </c>
      <c r="N87" s="4">
        <v>230755000</v>
      </c>
      <c r="O87" s="4">
        <v>0</v>
      </c>
      <c r="Q87" s="92">
        <v>0.23909770801908811</v>
      </c>
      <c r="R87" s="92">
        <v>7.3628879311718187E-2</v>
      </c>
      <c r="S87" s="92">
        <v>5.7914083288727318E-2</v>
      </c>
      <c r="T87" s="92">
        <v>6.8243505870720408E-2</v>
      </c>
      <c r="U87" s="92">
        <v>0.89199224703876168</v>
      </c>
      <c r="V87" s="92">
        <v>0.26462999455055108</v>
      </c>
      <c r="W87" s="92">
        <v>0.20258759459459461</v>
      </c>
      <c r="X87" s="92">
        <v>0.24287443427007685</v>
      </c>
      <c r="Y87" s="92">
        <v>0.25636595933785139</v>
      </c>
    </row>
    <row r="88" spans="1:25" s="81" customFormat="1" ht="12.75">
      <c r="A88" s="34"/>
      <c r="B88" s="34"/>
      <c r="C88" s="34" t="s">
        <v>280</v>
      </c>
      <c r="D88" s="34" t="s">
        <v>281</v>
      </c>
      <c r="E88" s="34"/>
      <c r="F88" s="4">
        <v>112971867.44240001</v>
      </c>
      <c r="G88" s="4">
        <v>158475316.4936699</v>
      </c>
      <c r="H88" s="4">
        <v>155106627.92381003</v>
      </c>
      <c r="I88" s="4">
        <v>175118982.48681</v>
      </c>
      <c r="J88" s="4">
        <v>195871306.94335997</v>
      </c>
      <c r="K88" s="4">
        <v>309695449.82137626</v>
      </c>
      <c r="L88" s="4">
        <v>253670400</v>
      </c>
      <c r="M88" s="4">
        <v>234189598.39999998</v>
      </c>
      <c r="N88" s="4">
        <v>249214598.39999998</v>
      </c>
      <c r="O88" s="4">
        <v>15025000</v>
      </c>
      <c r="Q88" s="92">
        <v>0.35121552400303446</v>
      </c>
      <c r="R88" s="92">
        <v>0.42949986946230212</v>
      </c>
      <c r="S88" s="92">
        <v>0.41967725331251576</v>
      </c>
      <c r="T88" s="92">
        <v>0.41562885230709529</v>
      </c>
      <c r="U88" s="92">
        <v>0.36607831166190474</v>
      </c>
      <c r="V88" s="92">
        <v>0.44966983964954271</v>
      </c>
      <c r="W88" s="92">
        <v>0.2883654054054054</v>
      </c>
      <c r="X88" s="92">
        <v>0.24648942048205452</v>
      </c>
      <c r="Y88" s="92">
        <v>0.27687434551716472</v>
      </c>
    </row>
    <row r="89" spans="1:25" s="81" customFormat="1" ht="12.75">
      <c r="A89" s="34"/>
      <c r="B89" s="34"/>
      <c r="C89" s="34" t="s">
        <v>282</v>
      </c>
      <c r="D89" s="34" t="s">
        <v>283</v>
      </c>
      <c r="E89" s="34"/>
      <c r="F89" s="4">
        <v>346363561.98021996</v>
      </c>
      <c r="G89" s="4">
        <v>332867786.20643002</v>
      </c>
      <c r="H89" s="4">
        <v>303557404.93877</v>
      </c>
      <c r="I89" s="4">
        <v>361829731.65182996</v>
      </c>
      <c r="J89" s="4">
        <v>336392330.48272002</v>
      </c>
      <c r="K89" s="4">
        <v>499754639.21224999</v>
      </c>
      <c r="L89" s="4">
        <v>312445928.10000002</v>
      </c>
      <c r="M89" s="4">
        <v>387541840.89999998</v>
      </c>
      <c r="N89" s="4">
        <v>385461222.80000001</v>
      </c>
      <c r="O89" s="4">
        <v>-2080618.0999999642</v>
      </c>
      <c r="Q89" s="92">
        <v>1.0768013548015769</v>
      </c>
      <c r="R89" s="92">
        <v>0.90213841427840158</v>
      </c>
      <c r="S89" s="92">
        <v>0.8213455455298555</v>
      </c>
      <c r="T89" s="92">
        <v>0.8587697002428708</v>
      </c>
      <c r="U89" s="92">
        <v>0.62870840206696377</v>
      </c>
      <c r="V89" s="92">
        <v>0.72563090161092914</v>
      </c>
      <c r="W89" s="92">
        <v>0.40481071364864868</v>
      </c>
      <c r="X89" s="92">
        <v>0.40789584349015895</v>
      </c>
      <c r="Y89" s="92">
        <v>0.42824266503721814</v>
      </c>
    </row>
    <row r="90" spans="1:25" s="81" customFormat="1" ht="12.75">
      <c r="A90" s="34"/>
      <c r="B90" s="34"/>
      <c r="C90" s="34" t="s">
        <v>284</v>
      </c>
      <c r="D90" s="34" t="s">
        <v>285</v>
      </c>
      <c r="E90" s="34"/>
      <c r="F90" s="4">
        <v>2157697.2105</v>
      </c>
      <c r="G90" s="4">
        <v>2399439.39005</v>
      </c>
      <c r="H90" s="4">
        <v>5325488.1821999997</v>
      </c>
      <c r="I90" s="4">
        <v>5312104.6785999993</v>
      </c>
      <c r="J90" s="4">
        <v>5199348.6769900005</v>
      </c>
      <c r="K90" s="4">
        <v>6715601.94893</v>
      </c>
      <c r="L90" s="4">
        <v>4690252</v>
      </c>
      <c r="M90" s="4">
        <v>4321600</v>
      </c>
      <c r="N90" s="4">
        <v>4321600</v>
      </c>
      <c r="O90" s="4">
        <v>0</v>
      </c>
      <c r="Q90" s="92">
        <v>6.7080130087433026E-3</v>
      </c>
      <c r="R90" s="92">
        <v>6.5029616448208519E-3</v>
      </c>
      <c r="S90" s="92">
        <v>1.440935363478991E-2</v>
      </c>
      <c r="T90" s="92">
        <v>1.2607793510152253E-2</v>
      </c>
      <c r="U90" s="92">
        <v>9.7174456795984607E-3</v>
      </c>
      <c r="V90" s="92">
        <v>9.7508815620870395E-3</v>
      </c>
      <c r="W90" s="92">
        <v>3.5682890540540534E-3</v>
      </c>
      <c r="X90" s="92">
        <v>4.5485738343332286E-3</v>
      </c>
      <c r="Y90" s="92">
        <v>4.8012443061882012E-3</v>
      </c>
    </row>
    <row r="91" spans="1:25" s="81" customFormat="1" ht="12.75">
      <c r="A91" s="34"/>
      <c r="B91" s="34"/>
      <c r="C91" s="34" t="s">
        <v>286</v>
      </c>
      <c r="D91" s="34" t="s">
        <v>287</v>
      </c>
      <c r="E91" s="34"/>
      <c r="F91" s="4">
        <v>222514736.78</v>
      </c>
      <c r="G91" s="4">
        <v>231746662.91395</v>
      </c>
      <c r="H91" s="4">
        <v>102765760.48222999</v>
      </c>
      <c r="I91" s="4">
        <v>198145306.08298999</v>
      </c>
      <c r="J91" s="4">
        <v>160996054.21967</v>
      </c>
      <c r="K91" s="4">
        <v>304154630.44069993</v>
      </c>
      <c r="L91" s="4">
        <v>285352011.37469798</v>
      </c>
      <c r="M91" s="4">
        <v>348241882.14923745</v>
      </c>
      <c r="N91" s="4">
        <v>250030306.32241678</v>
      </c>
      <c r="O91" s="4">
        <v>-98211575.826820672</v>
      </c>
      <c r="Q91" s="92">
        <v>0.6917707181961118</v>
      </c>
      <c r="R91" s="92">
        <v>0.62807990336994501</v>
      </c>
      <c r="S91" s="92">
        <v>0.27805679661180754</v>
      </c>
      <c r="T91" s="92">
        <v>0.47027972060946749</v>
      </c>
      <c r="U91" s="92">
        <v>0.3008973832497483</v>
      </c>
      <c r="V91" s="92">
        <v>0.44162471220620164</v>
      </c>
      <c r="W91" s="92">
        <v>0.48909154241064862</v>
      </c>
      <c r="X91" s="92">
        <v>0.3665318199655167</v>
      </c>
      <c r="Y91" s="92">
        <v>0.27778058695968977</v>
      </c>
    </row>
    <row r="92" spans="1:25" s="81" customFormat="1" ht="12.75">
      <c r="A92" s="34"/>
      <c r="B92" s="34"/>
      <c r="C92" s="34" t="s">
        <v>288</v>
      </c>
      <c r="D92" s="34" t="s">
        <v>289</v>
      </c>
      <c r="E92" s="34"/>
      <c r="F92" s="4">
        <v>167672800</v>
      </c>
      <c r="G92" s="4">
        <v>156000000</v>
      </c>
      <c r="H92" s="4">
        <v>75000000</v>
      </c>
      <c r="I92" s="4">
        <v>122878436.10000001</v>
      </c>
      <c r="J92" s="4">
        <v>16000000</v>
      </c>
      <c r="K92" s="4">
        <v>5000000</v>
      </c>
      <c r="L92" s="4">
        <v>80000000</v>
      </c>
      <c r="M92" s="4">
        <v>80000000</v>
      </c>
      <c r="N92" s="4">
        <v>80000000</v>
      </c>
      <c r="O92" s="4">
        <v>0</v>
      </c>
      <c r="Q92" s="92">
        <v>0.52127393878021333</v>
      </c>
      <c r="R92" s="92">
        <v>0.42279126565931446</v>
      </c>
      <c r="S92" s="92">
        <v>0.20293003864348019</v>
      </c>
      <c r="T92" s="92">
        <v>0.2916407041902524</v>
      </c>
      <c r="U92" s="92">
        <v>2.9903578415822869E-2</v>
      </c>
      <c r="V92" s="92">
        <v>7.2598715917347144E-3</v>
      </c>
      <c r="W92" s="92">
        <v>0.20270270270270271</v>
      </c>
      <c r="X92" s="92">
        <v>8.4201662982843914E-2</v>
      </c>
      <c r="Y92" s="92">
        <v>8.8879013442950794E-2</v>
      </c>
    </row>
    <row r="93" spans="1:25" s="81" customFormat="1" ht="12.75">
      <c r="A93" s="34"/>
      <c r="B93" s="34"/>
      <c r="C93" s="34" t="s">
        <v>290</v>
      </c>
      <c r="D93" s="34" t="s">
        <v>291</v>
      </c>
      <c r="E93" s="34"/>
      <c r="F93" s="4">
        <v>99086210.953740001</v>
      </c>
      <c r="G93" s="4">
        <v>94460786.397289991</v>
      </c>
      <c r="H93" s="4">
        <v>121820254.38590001</v>
      </c>
      <c r="I93" s="4">
        <v>357671034.25897002</v>
      </c>
      <c r="J93" s="4">
        <v>172536982.69779834</v>
      </c>
      <c r="K93" s="4">
        <v>122544905.8211</v>
      </c>
      <c r="L93" s="4">
        <v>201513046.19999999</v>
      </c>
      <c r="M93" s="4">
        <v>204499219.19999999</v>
      </c>
      <c r="N93" s="4">
        <v>240250095.00430983</v>
      </c>
      <c r="O93" s="4">
        <v>35750875.804309845</v>
      </c>
      <c r="Q93" s="92">
        <v>0.30804674021465123</v>
      </c>
      <c r="R93" s="92">
        <v>0.25600766305182304</v>
      </c>
      <c r="S93" s="92">
        <v>0.32961318573452369</v>
      </c>
      <c r="T93" s="92">
        <v>0.84889941319607909</v>
      </c>
      <c r="U93" s="92">
        <v>0.32246707448331791</v>
      </c>
      <c r="V93" s="92">
        <v>0.17793205609648199</v>
      </c>
      <c r="W93" s="92">
        <v>0.2242081081081081</v>
      </c>
      <c r="X93" s="92">
        <v>0.21523967919166404</v>
      </c>
      <c r="Y93" s="92">
        <v>0.26691489279447816</v>
      </c>
    </row>
    <row r="94" spans="1:25" s="81" customFormat="1" ht="12.75">
      <c r="A94" s="34"/>
      <c r="B94" s="87" t="s">
        <v>40</v>
      </c>
      <c r="C94" s="87" t="s">
        <v>41</v>
      </c>
      <c r="D94" s="34"/>
      <c r="E94" s="34"/>
      <c r="F94" s="62">
        <v>1123606.2656500002</v>
      </c>
      <c r="G94" s="62">
        <v>823330.31208000006</v>
      </c>
      <c r="H94" s="62">
        <v>1219072.3991400001</v>
      </c>
      <c r="I94" s="62">
        <v>2028489.9599699997</v>
      </c>
      <c r="J94" s="62">
        <v>4128606.4423400001</v>
      </c>
      <c r="K94" s="62">
        <v>7517236.0250399997</v>
      </c>
      <c r="L94" s="62">
        <v>2455000</v>
      </c>
      <c r="M94" s="62">
        <v>6153100</v>
      </c>
      <c r="N94" s="62">
        <v>6170100</v>
      </c>
      <c r="O94" s="62">
        <v>17000</v>
      </c>
      <c r="Q94" s="88">
        <v>3.4931525192726694E-3</v>
      </c>
      <c r="R94" s="88">
        <v>2.2313901583332152E-3</v>
      </c>
      <c r="S94" s="88">
        <v>3.2984854542224052E-3</v>
      </c>
      <c r="T94" s="88">
        <v>4.8144349744739931E-3</v>
      </c>
      <c r="U94" s="88">
        <v>7.7162566560366047E-3</v>
      </c>
      <c r="V94" s="88">
        <v>1.0914833653310536E-2</v>
      </c>
      <c r="W94" s="88">
        <v>4.1621621621621622E-4</v>
      </c>
      <c r="X94" s="88">
        <v>6.4762656562467116E-3</v>
      </c>
      <c r="Y94" s="88">
        <v>6.8549050105543826E-3</v>
      </c>
    </row>
    <row r="95" spans="1:25" s="81" customFormat="1" ht="25.5" customHeight="1">
      <c r="A95" s="34"/>
      <c r="B95" s="34"/>
      <c r="C95" s="93" t="s">
        <v>292</v>
      </c>
      <c r="D95" s="256" t="s">
        <v>293</v>
      </c>
      <c r="E95" s="256"/>
      <c r="F95" s="91">
        <v>1123606.2656500002</v>
      </c>
      <c r="G95" s="91">
        <v>823330.31208000006</v>
      </c>
      <c r="H95" s="91">
        <v>1219072.3991400001</v>
      </c>
      <c r="I95" s="91">
        <v>2028489.9599699997</v>
      </c>
      <c r="J95" s="91">
        <v>4128606.4423400001</v>
      </c>
      <c r="K95" s="91">
        <v>7517236.0250399997</v>
      </c>
      <c r="L95" s="91">
        <v>2455000</v>
      </c>
      <c r="M95" s="91">
        <v>6153100</v>
      </c>
      <c r="N95" s="91">
        <v>6170100</v>
      </c>
      <c r="O95" s="91">
        <v>17000</v>
      </c>
      <c r="P95" s="97"/>
      <c r="Q95" s="95">
        <v>3.4931525192726694E-3</v>
      </c>
      <c r="R95" s="95">
        <v>2.2313901583332152E-3</v>
      </c>
      <c r="S95" s="95">
        <v>3.2984854542224052E-3</v>
      </c>
      <c r="T95" s="95">
        <v>4.8144349744739931E-3</v>
      </c>
      <c r="U95" s="95">
        <v>7.7162566560366047E-3</v>
      </c>
      <c r="V95" s="95">
        <v>1.0914833653310536E-2</v>
      </c>
      <c r="W95" s="95">
        <v>4.1621621621621622E-4</v>
      </c>
      <c r="X95" s="95">
        <v>6.4762656562467116E-3</v>
      </c>
      <c r="Y95" s="95">
        <v>6.8549050105543826E-3</v>
      </c>
    </row>
    <row r="96" spans="1:25" s="81" customFormat="1" ht="12.75">
      <c r="A96" s="34"/>
      <c r="B96" s="34"/>
      <c r="C96" s="34" t="s">
        <v>294</v>
      </c>
      <c r="D96" s="34" t="s">
        <v>295</v>
      </c>
      <c r="E96" s="34"/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Q96" s="92">
        <v>0</v>
      </c>
      <c r="R96" s="92">
        <v>0</v>
      </c>
      <c r="S96" s="92">
        <v>0</v>
      </c>
      <c r="T96" s="92">
        <v>0</v>
      </c>
      <c r="U96" s="92">
        <v>0</v>
      </c>
      <c r="V96" s="92">
        <v>0</v>
      </c>
      <c r="W96" s="92">
        <v>0</v>
      </c>
      <c r="X96" s="92">
        <v>0</v>
      </c>
      <c r="Y96" s="92">
        <v>0</v>
      </c>
    </row>
    <row r="97" spans="1:25" s="81" customFormat="1" ht="12.75">
      <c r="A97" s="34"/>
      <c r="B97" s="87" t="s">
        <v>42</v>
      </c>
      <c r="C97" s="87" t="s">
        <v>43</v>
      </c>
      <c r="D97" s="34"/>
      <c r="E97" s="34"/>
      <c r="F97" s="62">
        <v>88505439.165080026</v>
      </c>
      <c r="G97" s="62">
        <v>88374433.079479992</v>
      </c>
      <c r="H97" s="62">
        <v>166034334.49086994</v>
      </c>
      <c r="I97" s="62">
        <v>159766967.62075999</v>
      </c>
      <c r="J97" s="62">
        <v>299572024.32635993</v>
      </c>
      <c r="K97" s="62">
        <v>329515457.12992001</v>
      </c>
      <c r="L97" s="62">
        <v>558000000</v>
      </c>
      <c r="M97" s="62">
        <v>417000000</v>
      </c>
      <c r="N97" s="62">
        <v>417000000</v>
      </c>
      <c r="O97" s="62">
        <v>0</v>
      </c>
      <c r="Q97" s="88">
        <v>0.2751524330544598</v>
      </c>
      <c r="R97" s="88">
        <v>0.23951242572819059</v>
      </c>
      <c r="S97" s="88">
        <v>0.44924471885835682</v>
      </c>
      <c r="T97" s="88">
        <v>0.37919225229510956</v>
      </c>
      <c r="U97" s="88">
        <v>0.55989222003938133</v>
      </c>
      <c r="V97" s="88">
        <v>0.47844798125099691</v>
      </c>
      <c r="W97" s="88">
        <v>0.75405405405405401</v>
      </c>
      <c r="X97" s="88">
        <v>0.43890116829807385</v>
      </c>
      <c r="Y97" s="88">
        <v>0.46328185757138096</v>
      </c>
    </row>
    <row r="98" spans="1:25" s="81" customFormat="1" ht="12.75">
      <c r="A98" s="34"/>
      <c r="B98" s="34"/>
      <c r="C98" s="34" t="s">
        <v>296</v>
      </c>
      <c r="D98" s="34" t="s">
        <v>297</v>
      </c>
      <c r="E98" s="34"/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Q98" s="92">
        <v>0</v>
      </c>
      <c r="R98" s="92">
        <v>0</v>
      </c>
      <c r="S98" s="92">
        <v>0</v>
      </c>
      <c r="T98" s="92">
        <v>0</v>
      </c>
      <c r="U98" s="92">
        <v>0</v>
      </c>
      <c r="V98" s="92">
        <v>0</v>
      </c>
      <c r="W98" s="92">
        <v>0</v>
      </c>
      <c r="X98" s="92">
        <v>0</v>
      </c>
      <c r="Y98" s="92">
        <v>0</v>
      </c>
    </row>
    <row r="99" spans="1:25" s="81" customFormat="1" ht="12.75">
      <c r="A99" s="34"/>
      <c r="B99" s="34"/>
      <c r="C99" s="34" t="s">
        <v>298</v>
      </c>
      <c r="D99" s="34" t="s">
        <v>299</v>
      </c>
      <c r="E99" s="34"/>
      <c r="F99" s="4">
        <v>88505439.165080026</v>
      </c>
      <c r="G99" s="4">
        <v>88374433.079479992</v>
      </c>
      <c r="H99" s="4">
        <v>166034334.49086994</v>
      </c>
      <c r="I99" s="4">
        <v>159766967.62075999</v>
      </c>
      <c r="J99" s="4">
        <v>299572024.32635993</v>
      </c>
      <c r="K99" s="4">
        <v>329515457.12992001</v>
      </c>
      <c r="L99" s="4">
        <v>558000000</v>
      </c>
      <c r="M99" s="4">
        <v>417000000</v>
      </c>
      <c r="N99" s="4">
        <v>417000000</v>
      </c>
      <c r="O99" s="4">
        <v>0</v>
      </c>
      <c r="Q99" s="92">
        <v>0.2751524330544598</v>
      </c>
      <c r="R99" s="92">
        <v>0.23951242572819059</v>
      </c>
      <c r="S99" s="92">
        <v>0.44924471885835682</v>
      </c>
      <c r="T99" s="92">
        <v>0.37919225229510956</v>
      </c>
      <c r="U99" s="92">
        <v>0.55989222003938133</v>
      </c>
      <c r="V99" s="92">
        <v>0.47844798125099691</v>
      </c>
      <c r="W99" s="92">
        <v>0.75405405405405401</v>
      </c>
      <c r="X99" s="92">
        <v>0.43890116829807385</v>
      </c>
      <c r="Y99" s="92">
        <v>0.46328185757138096</v>
      </c>
    </row>
    <row r="100" spans="1:25" s="81" customFormat="1" ht="12.75">
      <c r="A100" s="34"/>
      <c r="B100" s="34"/>
      <c r="C100" s="34"/>
      <c r="D100" s="34"/>
      <c r="E100" s="34"/>
      <c r="Q100" s="100"/>
      <c r="R100" s="100"/>
      <c r="S100" s="100"/>
      <c r="T100" s="100"/>
      <c r="U100" s="100"/>
      <c r="V100" s="100"/>
      <c r="W100" s="100"/>
      <c r="X100" s="100"/>
      <c r="Y100" s="100">
        <v>0</v>
      </c>
    </row>
    <row r="101" spans="1:25" s="81" customFormat="1" ht="12.75">
      <c r="A101" s="87" t="s">
        <v>116</v>
      </c>
      <c r="B101" s="34"/>
      <c r="C101" s="34"/>
      <c r="D101" s="34"/>
      <c r="E101" s="34"/>
      <c r="F101" s="3">
        <v>32165966400</v>
      </c>
      <c r="G101" s="3">
        <v>36897640200</v>
      </c>
      <c r="H101" s="3">
        <v>36958550100</v>
      </c>
      <c r="I101" s="3">
        <v>42133500000</v>
      </c>
      <c r="J101" s="3">
        <v>53505302200</v>
      </c>
      <c r="K101" s="3">
        <v>70441515810</v>
      </c>
      <c r="L101" s="3">
        <v>79215619268.287582</v>
      </c>
      <c r="M101" s="3">
        <v>95010000000</v>
      </c>
      <c r="N101" s="3">
        <v>90010000000</v>
      </c>
      <c r="O101" s="3">
        <v>-5000000000</v>
      </c>
      <c r="Q101" s="101">
        <v>100</v>
      </c>
      <c r="R101" s="101">
        <v>100</v>
      </c>
      <c r="S101" s="101">
        <v>100</v>
      </c>
      <c r="T101" s="101">
        <v>100</v>
      </c>
      <c r="U101" s="101">
        <v>100</v>
      </c>
      <c r="V101" s="101">
        <v>100</v>
      </c>
      <c r="W101" s="101">
        <v>100</v>
      </c>
      <c r="X101" s="101">
        <v>100</v>
      </c>
      <c r="Y101" s="101">
        <v>100</v>
      </c>
    </row>
    <row r="102" spans="1:25" s="81" customFormat="1" ht="12.75">
      <c r="A102" s="87"/>
      <c r="B102" s="34"/>
      <c r="C102" s="34"/>
      <c r="D102" s="34"/>
      <c r="E102" s="34"/>
      <c r="F102" s="3"/>
      <c r="G102" s="3"/>
      <c r="H102" s="3"/>
      <c r="I102" s="3"/>
      <c r="J102" s="3"/>
      <c r="K102" s="3"/>
      <c r="L102" s="3"/>
      <c r="M102" s="3"/>
      <c r="N102" s="3"/>
      <c r="O102" s="3"/>
      <c r="Q102" s="101"/>
      <c r="R102" s="101"/>
      <c r="S102" s="101"/>
      <c r="T102" s="101"/>
      <c r="U102" s="101"/>
      <c r="V102" s="101"/>
      <c r="W102" s="101"/>
      <c r="X102" s="101"/>
      <c r="Y102" s="102"/>
    </row>
    <row r="103" spans="1:25" s="81" customFormat="1" ht="46.5" customHeight="1">
      <c r="A103" s="248"/>
      <c r="B103" s="248"/>
      <c r="C103" s="248"/>
      <c r="D103" s="248"/>
      <c r="E103" s="248"/>
      <c r="F103" s="248"/>
      <c r="G103" s="248"/>
      <c r="H103" s="248"/>
      <c r="I103" s="248"/>
      <c r="J103" s="248"/>
      <c r="K103" s="248"/>
      <c r="L103" s="248"/>
      <c r="M103" s="248"/>
      <c r="N103" s="3"/>
      <c r="O103" s="3"/>
      <c r="Q103" s="101"/>
      <c r="R103" s="101"/>
      <c r="S103" s="101"/>
      <c r="T103" s="101"/>
      <c r="U103" s="101"/>
      <c r="V103" s="101"/>
      <c r="W103" s="101"/>
      <c r="X103" s="101"/>
      <c r="Y103" s="102"/>
    </row>
    <row r="104" spans="1:25" s="81" customFormat="1" ht="12.75">
      <c r="A104" s="87"/>
      <c r="B104" s="34"/>
      <c r="C104" s="34"/>
      <c r="D104" s="34"/>
      <c r="E104" s="34"/>
      <c r="F104" s="3"/>
      <c r="G104" s="3"/>
      <c r="H104" s="3"/>
      <c r="I104" s="3"/>
      <c r="J104" s="3"/>
      <c r="K104" s="3"/>
      <c r="L104" s="3"/>
      <c r="M104" s="3"/>
      <c r="N104" s="3"/>
      <c r="O104" s="3"/>
      <c r="Q104" s="101"/>
      <c r="R104" s="101"/>
      <c r="S104" s="101"/>
      <c r="T104" s="101"/>
      <c r="U104" s="101"/>
      <c r="V104" s="101"/>
      <c r="W104" s="101"/>
      <c r="X104" s="101"/>
      <c r="Y104" s="102"/>
    </row>
    <row r="105" spans="1:25" s="81" customFormat="1" ht="12.75">
      <c r="A105" s="87"/>
      <c r="B105" s="34"/>
      <c r="C105" s="34"/>
      <c r="D105" s="34"/>
      <c r="E105" s="34"/>
      <c r="F105" s="3"/>
      <c r="G105" s="3"/>
      <c r="H105" s="3"/>
      <c r="I105" s="3"/>
      <c r="J105" s="3"/>
      <c r="K105" s="3"/>
      <c r="L105" s="3"/>
      <c r="M105" s="3"/>
      <c r="N105" s="3"/>
      <c r="O105" s="3"/>
      <c r="Q105" s="101"/>
      <c r="R105" s="101"/>
      <c r="S105" s="101"/>
      <c r="T105" s="101"/>
      <c r="U105" s="101"/>
      <c r="V105" s="101"/>
      <c r="W105" s="101"/>
      <c r="X105" s="101"/>
      <c r="Y105" s="102"/>
    </row>
    <row r="106" spans="1:25" s="81" customFormat="1" ht="12.75">
      <c r="A106" s="87"/>
      <c r="B106" s="34"/>
      <c r="C106" s="34"/>
      <c r="D106" s="34"/>
      <c r="E106" s="34"/>
      <c r="F106" s="3"/>
      <c r="G106" s="3"/>
      <c r="H106" s="3"/>
      <c r="I106" s="3"/>
      <c r="J106" s="3"/>
      <c r="K106" s="3"/>
      <c r="L106" s="3"/>
      <c r="M106" s="3"/>
      <c r="N106" s="3"/>
      <c r="O106" s="3"/>
      <c r="Q106" s="101"/>
      <c r="R106" s="101"/>
      <c r="S106" s="101"/>
      <c r="T106" s="101"/>
      <c r="U106" s="101"/>
      <c r="V106" s="101"/>
      <c r="W106" s="101"/>
      <c r="X106" s="101"/>
      <c r="Y106" s="102"/>
    </row>
    <row r="107" spans="1:25" s="81" customFormat="1" ht="11.25">
      <c r="Y107" s="103"/>
    </row>
    <row r="108" spans="1:25" s="81" customFormat="1" ht="11.25">
      <c r="Y108" s="103"/>
    </row>
    <row r="109" spans="1:25" s="81" customFormat="1" ht="11.25">
      <c r="Y109" s="103"/>
    </row>
    <row r="110" spans="1:25" s="81" customFormat="1" ht="11.25">
      <c r="N110" s="4"/>
      <c r="Y110" s="103"/>
    </row>
    <row r="111" spans="1:25" s="81" customFormat="1" ht="11.25">
      <c r="Y111" s="103"/>
    </row>
    <row r="112" spans="1:25" s="81" customFormat="1" ht="11.25">
      <c r="Y112" s="103"/>
    </row>
    <row r="113" spans="25:25" s="81" customFormat="1" ht="11.25">
      <c r="Y113" s="103"/>
    </row>
    <row r="114" spans="25:25" s="81" customFormat="1" ht="11.25">
      <c r="Y114" s="103"/>
    </row>
    <row r="115" spans="25:25" s="81" customFormat="1" ht="11.25">
      <c r="Y115" s="103"/>
    </row>
    <row r="116" spans="25:25" s="81" customFormat="1" ht="11.25">
      <c r="Y116" s="103"/>
    </row>
    <row r="117" spans="25:25" s="81" customFormat="1" ht="11.25">
      <c r="Y117" s="103"/>
    </row>
    <row r="118" spans="25:25" s="81" customFormat="1" ht="11.25">
      <c r="Y118" s="103"/>
    </row>
    <row r="119" spans="25:25" s="81" customFormat="1" ht="11.25">
      <c r="Y119" s="103"/>
    </row>
    <row r="120" spans="25:25" s="81" customFormat="1" ht="11.25">
      <c r="Y120" s="103"/>
    </row>
    <row r="121" spans="25:25" s="81" customFormat="1" ht="11.25">
      <c r="Y121" s="103"/>
    </row>
    <row r="122" spans="25:25" s="81" customFormat="1" ht="11.25">
      <c r="Y122" s="103"/>
    </row>
    <row r="123" spans="25:25" s="81" customFormat="1" ht="11.25">
      <c r="Y123" s="103"/>
    </row>
    <row r="124" spans="25:25" s="81" customFormat="1" ht="11.25">
      <c r="Y124" s="103"/>
    </row>
    <row r="125" spans="25:25" s="81" customFormat="1" ht="11.25">
      <c r="Y125" s="103"/>
    </row>
    <row r="126" spans="25:25" s="81" customFormat="1" ht="11.25">
      <c r="Y126" s="103"/>
    </row>
    <row r="127" spans="25:25" s="81" customFormat="1" ht="11.25">
      <c r="Y127" s="103"/>
    </row>
    <row r="128" spans="25:25" s="81" customFormat="1" ht="11.25">
      <c r="Y128" s="103"/>
    </row>
    <row r="129" spans="25:25" s="81" customFormat="1" ht="11.25">
      <c r="Y129" s="103"/>
    </row>
    <row r="130" spans="25:25" s="81" customFormat="1" ht="11.25">
      <c r="Y130" s="103"/>
    </row>
    <row r="131" spans="25:25" s="81" customFormat="1" ht="11.25">
      <c r="Y131" s="103"/>
    </row>
    <row r="132" spans="25:25" s="81" customFormat="1" ht="11.25">
      <c r="Y132" s="103"/>
    </row>
    <row r="133" spans="25:25" s="81" customFormat="1" ht="11.25">
      <c r="Y133" s="103"/>
    </row>
    <row r="134" spans="25:25" s="81" customFormat="1" ht="11.25">
      <c r="Y134" s="103"/>
    </row>
    <row r="135" spans="25:25" s="81" customFormat="1" ht="11.25">
      <c r="Y135" s="103"/>
    </row>
    <row r="136" spans="25:25" s="81" customFormat="1" ht="11.25">
      <c r="Y136" s="103"/>
    </row>
    <row r="137" spans="25:25" s="81" customFormat="1" ht="11.25">
      <c r="Y137" s="103"/>
    </row>
    <row r="138" spans="25:25" s="81" customFormat="1" ht="11.25">
      <c r="Y138" s="103"/>
    </row>
    <row r="139" spans="25:25" s="81" customFormat="1" ht="11.25">
      <c r="Y139" s="103"/>
    </row>
    <row r="140" spans="25:25" s="81" customFormat="1" ht="11.25">
      <c r="Y140" s="103"/>
    </row>
    <row r="141" spans="25:25" s="81" customFormat="1" ht="11.25">
      <c r="Y141" s="103"/>
    </row>
    <row r="142" spans="25:25" s="81" customFormat="1" ht="11.25">
      <c r="Y142" s="103"/>
    </row>
    <row r="143" spans="25:25" s="81" customFormat="1" ht="11.25">
      <c r="Y143" s="103"/>
    </row>
    <row r="144" spans="25:25" s="81" customFormat="1" ht="11.25">
      <c r="Y144" s="103"/>
    </row>
    <row r="145" spans="25:25" s="81" customFormat="1" ht="11.25">
      <c r="Y145" s="103"/>
    </row>
    <row r="146" spans="25:25" s="81" customFormat="1" ht="11.25">
      <c r="Y146" s="103"/>
    </row>
    <row r="147" spans="25:25" s="81" customFormat="1" ht="11.25">
      <c r="Y147" s="103"/>
    </row>
    <row r="148" spans="25:25" s="81" customFormat="1" ht="11.25">
      <c r="Y148" s="103"/>
    </row>
    <row r="149" spans="25:25" s="81" customFormat="1" ht="11.25">
      <c r="Y149" s="103"/>
    </row>
    <row r="150" spans="25:25" s="81" customFormat="1" ht="11.25">
      <c r="Y150" s="103"/>
    </row>
    <row r="151" spans="25:25" s="81" customFormat="1" ht="11.25">
      <c r="Y151" s="103"/>
    </row>
    <row r="152" spans="25:25" s="81" customFormat="1" ht="11.25">
      <c r="Y152" s="103"/>
    </row>
    <row r="153" spans="25:25" s="81" customFormat="1" ht="11.25">
      <c r="Y153" s="103"/>
    </row>
    <row r="154" spans="25:25" s="81" customFormat="1" ht="11.25">
      <c r="Y154" s="103"/>
    </row>
    <row r="155" spans="25:25" s="81" customFormat="1" ht="11.25">
      <c r="Y155" s="103"/>
    </row>
    <row r="156" spans="25:25" s="81" customFormat="1" ht="11.25">
      <c r="Y156" s="103"/>
    </row>
    <row r="157" spans="25:25" s="81" customFormat="1" ht="11.25">
      <c r="Y157" s="103"/>
    </row>
    <row r="158" spans="25:25" s="81" customFormat="1" ht="11.25">
      <c r="Y158" s="103"/>
    </row>
    <row r="159" spans="25:25" s="81" customFormat="1" ht="11.25">
      <c r="Y159" s="103"/>
    </row>
    <row r="160" spans="25:25" s="81" customFormat="1" ht="11.25">
      <c r="Y160" s="103"/>
    </row>
    <row r="161" spans="25:25" s="81" customFormat="1" ht="11.25">
      <c r="Y161" s="103"/>
    </row>
    <row r="162" spans="25:25" s="81" customFormat="1" ht="11.25">
      <c r="Y162" s="103"/>
    </row>
    <row r="163" spans="25:25" s="81" customFormat="1" ht="11.25">
      <c r="Y163" s="103"/>
    </row>
    <row r="164" spans="25:25" s="81" customFormat="1" ht="11.25">
      <c r="Y164" s="103"/>
    </row>
    <row r="165" spans="25:25" s="81" customFormat="1" ht="11.25">
      <c r="Y165" s="103"/>
    </row>
    <row r="166" spans="25:25" s="81" customFormat="1" ht="11.25">
      <c r="Y166" s="103"/>
    </row>
    <row r="167" spans="25:25" s="81" customFormat="1" ht="11.25">
      <c r="Y167" s="103"/>
    </row>
    <row r="168" spans="25:25" s="81" customFormat="1" ht="11.25">
      <c r="Y168" s="103"/>
    </row>
    <row r="169" spans="25:25" s="81" customFormat="1" ht="11.25">
      <c r="Y169" s="103"/>
    </row>
    <row r="170" spans="25:25" s="81" customFormat="1" ht="11.25">
      <c r="Y170" s="103"/>
    </row>
    <row r="171" spans="25:25" s="81" customFormat="1" ht="11.25">
      <c r="Y171" s="103"/>
    </row>
    <row r="172" spans="25:25" s="81" customFormat="1" ht="11.25">
      <c r="Y172" s="103"/>
    </row>
    <row r="173" spans="25:25" s="81" customFormat="1" ht="11.25">
      <c r="Y173" s="103"/>
    </row>
    <row r="174" spans="25:25" s="81" customFormat="1" ht="11.25">
      <c r="Y174" s="103"/>
    </row>
    <row r="175" spans="25:25" s="81" customFormat="1" ht="11.25">
      <c r="Y175" s="103"/>
    </row>
    <row r="176" spans="25:25" s="81" customFormat="1" ht="11.25">
      <c r="Y176" s="103"/>
    </row>
    <row r="177" spans="25:25" s="81" customFormat="1" ht="11.25">
      <c r="Y177" s="103"/>
    </row>
    <row r="178" spans="25:25" s="81" customFormat="1" ht="11.25">
      <c r="Y178" s="103"/>
    </row>
    <row r="179" spans="25:25" s="81" customFormat="1" ht="11.25">
      <c r="Y179" s="103"/>
    </row>
    <row r="180" spans="25:25" s="81" customFormat="1" ht="11.25">
      <c r="Y180" s="103"/>
    </row>
    <row r="181" spans="25:25" s="81" customFormat="1" ht="11.25">
      <c r="Y181" s="103"/>
    </row>
    <row r="182" spans="25:25" s="81" customFormat="1" ht="11.25">
      <c r="Y182" s="103"/>
    </row>
    <row r="183" spans="25:25" s="81" customFormat="1" ht="11.25">
      <c r="Y183" s="103"/>
    </row>
    <row r="184" spans="25:25" s="81" customFormat="1" ht="11.25">
      <c r="Y184" s="103"/>
    </row>
    <row r="185" spans="25:25" s="81" customFormat="1" ht="11.25">
      <c r="Y185" s="103"/>
    </row>
    <row r="186" spans="25:25" s="81" customFormat="1" ht="11.25">
      <c r="Y186" s="103"/>
    </row>
    <row r="187" spans="25:25" s="81" customFormat="1" ht="11.25">
      <c r="Y187" s="103"/>
    </row>
    <row r="188" spans="25:25" s="81" customFormat="1" ht="11.25">
      <c r="Y188" s="103"/>
    </row>
    <row r="189" spans="25:25" s="81" customFormat="1" ht="11.25">
      <c r="Y189" s="103"/>
    </row>
    <row r="190" spans="25:25" s="81" customFormat="1" ht="11.25">
      <c r="Y190" s="103"/>
    </row>
    <row r="191" spans="25:25" s="81" customFormat="1" ht="11.25">
      <c r="Y191" s="103"/>
    </row>
    <row r="192" spans="25:25" s="81" customFormat="1" ht="11.25">
      <c r="Y192" s="103"/>
    </row>
    <row r="193" spans="25:25" s="81" customFormat="1" ht="11.25">
      <c r="Y193" s="103"/>
    </row>
    <row r="194" spans="25:25" s="81" customFormat="1" ht="11.25">
      <c r="Y194" s="103"/>
    </row>
    <row r="195" spans="25:25" s="81" customFormat="1" ht="11.25">
      <c r="Y195" s="103"/>
    </row>
    <row r="196" spans="25:25" s="81" customFormat="1" ht="11.25">
      <c r="Y196" s="103"/>
    </row>
    <row r="197" spans="25:25" s="81" customFormat="1" ht="11.25">
      <c r="Y197" s="103"/>
    </row>
    <row r="198" spans="25:25" s="81" customFormat="1" ht="11.25">
      <c r="Y198" s="103"/>
    </row>
    <row r="199" spans="25:25" s="81" customFormat="1" ht="11.25">
      <c r="Y199" s="103"/>
    </row>
    <row r="200" spans="25:25" s="81" customFormat="1" ht="11.25">
      <c r="Y200" s="103"/>
    </row>
    <row r="201" spans="25:25" s="81" customFormat="1" ht="11.25">
      <c r="Y201" s="103"/>
    </row>
    <row r="202" spans="25:25" s="81" customFormat="1" ht="11.25">
      <c r="Y202" s="103"/>
    </row>
    <row r="203" spans="25:25" s="81" customFormat="1" ht="11.25">
      <c r="Y203" s="103"/>
    </row>
    <row r="204" spans="25:25" s="81" customFormat="1" ht="11.25">
      <c r="Y204" s="103"/>
    </row>
    <row r="205" spans="25:25" s="81" customFormat="1" ht="11.25">
      <c r="Y205" s="103"/>
    </row>
    <row r="206" spans="25:25" s="81" customFormat="1" ht="11.25">
      <c r="Y206" s="103"/>
    </row>
    <row r="207" spans="25:25" s="81" customFormat="1" ht="11.25">
      <c r="Y207" s="103"/>
    </row>
    <row r="208" spans="25:25" s="81" customFormat="1" ht="11.25">
      <c r="Y208" s="103"/>
    </row>
    <row r="209" spans="25:25" s="81" customFormat="1" ht="11.25">
      <c r="Y209" s="103"/>
    </row>
    <row r="210" spans="25:25" s="81" customFormat="1" ht="11.25">
      <c r="Y210" s="103"/>
    </row>
    <row r="211" spans="25:25" s="81" customFormat="1" ht="11.25">
      <c r="Y211" s="103"/>
    </row>
    <row r="212" spans="25:25" s="81" customFormat="1" ht="11.25">
      <c r="Y212" s="103"/>
    </row>
    <row r="213" spans="25:25" s="81" customFormat="1" ht="11.25">
      <c r="Y213" s="103"/>
    </row>
    <row r="214" spans="25:25" s="81" customFormat="1" ht="11.25">
      <c r="Y214" s="103"/>
    </row>
    <row r="215" spans="25:25" s="81" customFormat="1" ht="11.25">
      <c r="Y215" s="103"/>
    </row>
    <row r="216" spans="25:25" s="81" customFormat="1" ht="11.25">
      <c r="Y216" s="103"/>
    </row>
    <row r="217" spans="25:25" s="81" customFormat="1" ht="11.25">
      <c r="Y217" s="103"/>
    </row>
    <row r="218" spans="25:25" s="81" customFormat="1" ht="11.25">
      <c r="Y218" s="103"/>
    </row>
    <row r="219" spans="25:25" s="81" customFormat="1" ht="11.25">
      <c r="Y219" s="103"/>
    </row>
    <row r="220" spans="25:25" s="81" customFormat="1" ht="11.25">
      <c r="Y220" s="103"/>
    </row>
    <row r="221" spans="25:25" s="81" customFormat="1" ht="11.25">
      <c r="Y221" s="103"/>
    </row>
    <row r="222" spans="25:25" s="81" customFormat="1" ht="11.25">
      <c r="Y222" s="103"/>
    </row>
    <row r="223" spans="25:25" s="81" customFormat="1" ht="11.25">
      <c r="Y223" s="103"/>
    </row>
    <row r="224" spans="25:25" s="81" customFormat="1" ht="11.25">
      <c r="Y224" s="103"/>
    </row>
    <row r="225" spans="25:25" s="81" customFormat="1" ht="11.25">
      <c r="Y225" s="103"/>
    </row>
    <row r="226" spans="25:25" s="81" customFormat="1" ht="11.25">
      <c r="Y226" s="103"/>
    </row>
    <row r="227" spans="25:25" s="81" customFormat="1" ht="11.25">
      <c r="Y227" s="103"/>
    </row>
    <row r="228" spans="25:25" s="81" customFormat="1" ht="11.25">
      <c r="Y228" s="103"/>
    </row>
    <row r="229" spans="25:25" s="81" customFormat="1" ht="11.25">
      <c r="Y229" s="103"/>
    </row>
    <row r="230" spans="25:25" s="81" customFormat="1" ht="11.25">
      <c r="Y230" s="103"/>
    </row>
    <row r="231" spans="25:25" s="81" customFormat="1" ht="11.25">
      <c r="Y231" s="103"/>
    </row>
    <row r="232" spans="25:25" s="81" customFormat="1" ht="11.25">
      <c r="Y232" s="103"/>
    </row>
    <row r="233" spans="25:25" s="81" customFormat="1" ht="11.25">
      <c r="Y233" s="103"/>
    </row>
    <row r="234" spans="25:25" s="81" customFormat="1" ht="11.25">
      <c r="Y234" s="103"/>
    </row>
    <row r="235" spans="25:25" s="81" customFormat="1" ht="11.25">
      <c r="Y235" s="103"/>
    </row>
    <row r="236" spans="25:25" s="81" customFormat="1" ht="11.25">
      <c r="Y236" s="103"/>
    </row>
    <row r="237" spans="25:25" s="81" customFormat="1" ht="11.25">
      <c r="Y237" s="103"/>
    </row>
    <row r="238" spans="25:25" s="81" customFormat="1" ht="11.25">
      <c r="Y238" s="103"/>
    </row>
    <row r="239" spans="25:25" s="81" customFormat="1" ht="11.25">
      <c r="Y239" s="103"/>
    </row>
    <row r="240" spans="25:25" s="81" customFormat="1" ht="11.25">
      <c r="Y240" s="103"/>
    </row>
    <row r="241" spans="25:25" s="81" customFormat="1" ht="11.25">
      <c r="Y241" s="103"/>
    </row>
    <row r="242" spans="25:25" s="81" customFormat="1" ht="11.25">
      <c r="Y242" s="103"/>
    </row>
    <row r="243" spans="25:25" s="81" customFormat="1" ht="11.25">
      <c r="Y243" s="103"/>
    </row>
    <row r="244" spans="25:25" s="81" customFormat="1" ht="11.25">
      <c r="Y244" s="103"/>
    </row>
    <row r="245" spans="25:25" s="81" customFormat="1" ht="11.25">
      <c r="Y245" s="103"/>
    </row>
    <row r="246" spans="25:25" s="81" customFormat="1" ht="11.25">
      <c r="Y246" s="103"/>
    </row>
    <row r="247" spans="25:25" s="81" customFormat="1" ht="11.25">
      <c r="Y247" s="103"/>
    </row>
    <row r="248" spans="25:25" s="81" customFormat="1" ht="11.25">
      <c r="Y248" s="103"/>
    </row>
    <row r="249" spans="25:25" s="81" customFormat="1" ht="11.25">
      <c r="Y249" s="103"/>
    </row>
    <row r="250" spans="25:25" s="81" customFormat="1" ht="11.25">
      <c r="Y250" s="103"/>
    </row>
    <row r="251" spans="25:25" s="81" customFormat="1" ht="11.25">
      <c r="Y251" s="103"/>
    </row>
    <row r="252" spans="25:25" s="81" customFormat="1" ht="11.25">
      <c r="Y252" s="103"/>
    </row>
    <row r="253" spans="25:25" s="81" customFormat="1" ht="11.25">
      <c r="Y253" s="103"/>
    </row>
    <row r="254" spans="25:25" s="81" customFormat="1" ht="11.25">
      <c r="Y254" s="103"/>
    </row>
    <row r="255" spans="25:25" s="81" customFormat="1" ht="11.25">
      <c r="Y255" s="103"/>
    </row>
    <row r="256" spans="25:25" s="81" customFormat="1" ht="11.25">
      <c r="Y256" s="103"/>
    </row>
    <row r="257" spans="25:25" s="81" customFormat="1" ht="11.25">
      <c r="Y257" s="103"/>
    </row>
    <row r="258" spans="25:25" s="81" customFormat="1" ht="11.25">
      <c r="Y258" s="103"/>
    </row>
    <row r="259" spans="25:25" s="81" customFormat="1" ht="11.25">
      <c r="Y259" s="103"/>
    </row>
    <row r="260" spans="25:25" s="81" customFormat="1" ht="11.25">
      <c r="Y260" s="103"/>
    </row>
    <row r="261" spans="25:25" s="81" customFormat="1" ht="11.25">
      <c r="Y261" s="103"/>
    </row>
    <row r="262" spans="25:25" s="81" customFormat="1" ht="11.25">
      <c r="Y262" s="103"/>
    </row>
    <row r="263" spans="25:25" s="81" customFormat="1" ht="11.25">
      <c r="Y263" s="103"/>
    </row>
    <row r="264" spans="25:25" s="81" customFormat="1" ht="11.25">
      <c r="Y264" s="103"/>
    </row>
    <row r="265" spans="25:25" s="81" customFormat="1" ht="11.25">
      <c r="Y265" s="103"/>
    </row>
    <row r="266" spans="25:25" s="81" customFormat="1" ht="11.25">
      <c r="Y266" s="103"/>
    </row>
    <row r="267" spans="25:25" s="81" customFormat="1" ht="11.25">
      <c r="Y267" s="103"/>
    </row>
    <row r="268" spans="25:25" s="81" customFormat="1" ht="11.25">
      <c r="Y268" s="103"/>
    </row>
    <row r="269" spans="25:25" s="81" customFormat="1" ht="11.25">
      <c r="Y269" s="103"/>
    </row>
    <row r="270" spans="25:25" s="81" customFormat="1" ht="11.25">
      <c r="Y270" s="103"/>
    </row>
    <row r="271" spans="25:25" s="81" customFormat="1" ht="11.25">
      <c r="Y271" s="103"/>
    </row>
    <row r="272" spans="25:25" s="81" customFormat="1" ht="11.25">
      <c r="Y272" s="103"/>
    </row>
    <row r="273" spans="25:25" s="81" customFormat="1" ht="11.25">
      <c r="Y273" s="103"/>
    </row>
    <row r="274" spans="25:25" s="81" customFormat="1" ht="11.25">
      <c r="Y274" s="103"/>
    </row>
    <row r="275" spans="25:25" s="81" customFormat="1" ht="11.25">
      <c r="Y275" s="103"/>
    </row>
    <row r="276" spans="25:25" s="81" customFormat="1" ht="11.25">
      <c r="Y276" s="103"/>
    </row>
    <row r="277" spans="25:25" s="81" customFormat="1" ht="11.25">
      <c r="Y277" s="103"/>
    </row>
    <row r="278" spans="25:25" s="81" customFormat="1" ht="11.25">
      <c r="Y278" s="103"/>
    </row>
    <row r="279" spans="25:25" s="81" customFormat="1" ht="11.25">
      <c r="Y279" s="103"/>
    </row>
    <row r="280" spans="25:25" s="81" customFormat="1" ht="11.25">
      <c r="Y280" s="103"/>
    </row>
    <row r="281" spans="25:25" s="81" customFormat="1" ht="11.25">
      <c r="Y281" s="103"/>
    </row>
    <row r="282" spans="25:25" s="81" customFormat="1" ht="11.25">
      <c r="Y282" s="103"/>
    </row>
    <row r="283" spans="25:25" s="81" customFormat="1" ht="11.25">
      <c r="Y283" s="103"/>
    </row>
    <row r="284" spans="25:25" s="81" customFormat="1" ht="11.25">
      <c r="Y284" s="103"/>
    </row>
    <row r="285" spans="25:25" s="81" customFormat="1" ht="11.25">
      <c r="Y285" s="103"/>
    </row>
    <row r="286" spans="25:25" s="81" customFormat="1" ht="11.25">
      <c r="Y286" s="103"/>
    </row>
    <row r="287" spans="25:25" s="81" customFormat="1" ht="11.25">
      <c r="Y287" s="103"/>
    </row>
    <row r="288" spans="25:25" s="81" customFormat="1" ht="11.25">
      <c r="Y288" s="103"/>
    </row>
    <row r="289" spans="25:25" s="81" customFormat="1" ht="11.25">
      <c r="Y289" s="103"/>
    </row>
    <row r="290" spans="25:25" s="81" customFormat="1" ht="11.25">
      <c r="Y290" s="103"/>
    </row>
    <row r="291" spans="25:25" s="81" customFormat="1" ht="11.25">
      <c r="Y291" s="103"/>
    </row>
    <row r="292" spans="25:25" s="81" customFormat="1" ht="11.25">
      <c r="Y292" s="103"/>
    </row>
    <row r="293" spans="25:25" s="81" customFormat="1" ht="11.25">
      <c r="Y293" s="103"/>
    </row>
    <row r="294" spans="25:25" s="81" customFormat="1" ht="11.25">
      <c r="Y294" s="103"/>
    </row>
    <row r="295" spans="25:25" s="81" customFormat="1" ht="11.25">
      <c r="Y295" s="103"/>
    </row>
    <row r="296" spans="25:25" s="81" customFormat="1" ht="11.25">
      <c r="Y296" s="103"/>
    </row>
    <row r="297" spans="25:25" s="81" customFormat="1" ht="11.25">
      <c r="Y297" s="103"/>
    </row>
    <row r="298" spans="25:25" s="81" customFormat="1" ht="11.25">
      <c r="Y298" s="103"/>
    </row>
    <row r="299" spans="25:25" s="81" customFormat="1" ht="11.25">
      <c r="Y299" s="103"/>
    </row>
    <row r="300" spans="25:25" s="81" customFormat="1" ht="11.25">
      <c r="Y300" s="103"/>
    </row>
    <row r="301" spans="25:25">
      <c r="Y301" s="53"/>
    </row>
    <row r="302" spans="25:25">
      <c r="Y302" s="53"/>
    </row>
    <row r="303" spans="25:25">
      <c r="Y303" s="53"/>
    </row>
    <row r="304" spans="25:25">
      <c r="Y304" s="53"/>
    </row>
    <row r="305" spans="25:25">
      <c r="Y305" s="53"/>
    </row>
    <row r="306" spans="25:25">
      <c r="Y306" s="53"/>
    </row>
    <row r="307" spans="25:25">
      <c r="Y307" s="53"/>
    </row>
    <row r="308" spans="25:25">
      <c r="Y308" s="53"/>
    </row>
    <row r="309" spans="25:25">
      <c r="Y309" s="53"/>
    </row>
    <row r="310" spans="25:25">
      <c r="Y310" s="53"/>
    </row>
    <row r="311" spans="25:25">
      <c r="Y311" s="53"/>
    </row>
    <row r="312" spans="25:25">
      <c r="Y312" s="53"/>
    </row>
    <row r="313" spans="25:25">
      <c r="Y313" s="53"/>
    </row>
    <row r="314" spans="25:25">
      <c r="Y314" s="53"/>
    </row>
    <row r="315" spans="25:25">
      <c r="Y315" s="53"/>
    </row>
    <row r="316" spans="25:25">
      <c r="Y316" s="53"/>
    </row>
    <row r="317" spans="25:25">
      <c r="Y317" s="53"/>
    </row>
    <row r="318" spans="25:25">
      <c r="Y318" s="53"/>
    </row>
    <row r="319" spans="25:25">
      <c r="Y319" s="53"/>
    </row>
    <row r="320" spans="25:25">
      <c r="Y320" s="53"/>
    </row>
    <row r="321" spans="25:25">
      <c r="Y321" s="53"/>
    </row>
    <row r="322" spans="25:25">
      <c r="Y322" s="53"/>
    </row>
    <row r="323" spans="25:25">
      <c r="Y323" s="53"/>
    </row>
    <row r="324" spans="25:25">
      <c r="Y324" s="53"/>
    </row>
    <row r="325" spans="25:25">
      <c r="Y325" s="53"/>
    </row>
    <row r="326" spans="25:25">
      <c r="Y326" s="53"/>
    </row>
    <row r="327" spans="25:25">
      <c r="Y327" s="53"/>
    </row>
    <row r="328" spans="25:25">
      <c r="Y328" s="53"/>
    </row>
    <row r="329" spans="25:25">
      <c r="Y329" s="53"/>
    </row>
    <row r="330" spans="25:25">
      <c r="Y330" s="53"/>
    </row>
    <row r="331" spans="25:25">
      <c r="Y331" s="53"/>
    </row>
    <row r="332" spans="25:25">
      <c r="Y332" s="53"/>
    </row>
    <row r="333" spans="25:25">
      <c r="Y333" s="53"/>
    </row>
    <row r="334" spans="25:25">
      <c r="Y334" s="53"/>
    </row>
    <row r="335" spans="25:25">
      <c r="Y335" s="53"/>
    </row>
    <row r="336" spans="25:25">
      <c r="Y336" s="53"/>
    </row>
    <row r="337" spans="25:25">
      <c r="Y337" s="53"/>
    </row>
    <row r="338" spans="25:25">
      <c r="Y338" s="53"/>
    </row>
    <row r="339" spans="25:25">
      <c r="Y339" s="53"/>
    </row>
    <row r="340" spans="25:25">
      <c r="Y340" s="53"/>
    </row>
    <row r="341" spans="25:25">
      <c r="Y341" s="53"/>
    </row>
    <row r="342" spans="25:25">
      <c r="Y342" s="53"/>
    </row>
    <row r="343" spans="25:25">
      <c r="Y343" s="53"/>
    </row>
    <row r="344" spans="25:25">
      <c r="Y344" s="53"/>
    </row>
    <row r="345" spans="25:25">
      <c r="Y345" s="53"/>
    </row>
    <row r="346" spans="25:25">
      <c r="Y346" s="53"/>
    </row>
    <row r="347" spans="25:25">
      <c r="Y347" s="53"/>
    </row>
    <row r="348" spans="25:25">
      <c r="Y348" s="53"/>
    </row>
    <row r="349" spans="25:25">
      <c r="Y349" s="53"/>
    </row>
    <row r="350" spans="25:25">
      <c r="Y350" s="53"/>
    </row>
    <row r="351" spans="25:25">
      <c r="Y351" s="53"/>
    </row>
    <row r="352" spans="25:25">
      <c r="Y352" s="53"/>
    </row>
    <row r="353" spans="25:25">
      <c r="Y353" s="53"/>
    </row>
    <row r="354" spans="25:25">
      <c r="Y354" s="53"/>
    </row>
    <row r="355" spans="25:25">
      <c r="Y355" s="53"/>
    </row>
    <row r="356" spans="25:25">
      <c r="Y356" s="53"/>
    </row>
    <row r="357" spans="25:25">
      <c r="Y357" s="53"/>
    </row>
    <row r="358" spans="25:25">
      <c r="Y358" s="53"/>
    </row>
    <row r="359" spans="25:25">
      <c r="Y359" s="53"/>
    </row>
    <row r="360" spans="25:25">
      <c r="Y360" s="53"/>
    </row>
    <row r="361" spans="25:25">
      <c r="Y361" s="53"/>
    </row>
    <row r="362" spans="25:25">
      <c r="Y362" s="53"/>
    </row>
    <row r="363" spans="25:25">
      <c r="Y363" s="53"/>
    </row>
    <row r="364" spans="25:25">
      <c r="Y364" s="53"/>
    </row>
    <row r="365" spans="25:25">
      <c r="Y365" s="53"/>
    </row>
    <row r="366" spans="25:25">
      <c r="Y366" s="53"/>
    </row>
    <row r="367" spans="25:25">
      <c r="Y367" s="53"/>
    </row>
    <row r="368" spans="25:25">
      <c r="Y368" s="53"/>
    </row>
    <row r="369" spans="25:25">
      <c r="Y369" s="53"/>
    </row>
    <row r="370" spans="25:25">
      <c r="Y370" s="53"/>
    </row>
    <row r="371" spans="25:25">
      <c r="Y371" s="53"/>
    </row>
    <row r="372" spans="25:25">
      <c r="Y372" s="53"/>
    </row>
    <row r="373" spans="25:25">
      <c r="Y373" s="53"/>
    </row>
    <row r="374" spans="25:25">
      <c r="Y374" s="53"/>
    </row>
    <row r="375" spans="25:25">
      <c r="Y375" s="53"/>
    </row>
    <row r="376" spans="25:25">
      <c r="Y376" s="53"/>
    </row>
    <row r="377" spans="25:25">
      <c r="Y377" s="53"/>
    </row>
    <row r="378" spans="25:25">
      <c r="Y378" s="53"/>
    </row>
    <row r="379" spans="25:25">
      <c r="Y379" s="53"/>
    </row>
    <row r="380" spans="25:25">
      <c r="Y380" s="53"/>
    </row>
    <row r="381" spans="25:25">
      <c r="Y381" s="53"/>
    </row>
    <row r="382" spans="25:25">
      <c r="Y382" s="53"/>
    </row>
    <row r="383" spans="25:25">
      <c r="Y383" s="53"/>
    </row>
    <row r="384" spans="25:25">
      <c r="Y384" s="53"/>
    </row>
    <row r="385" spans="25:25">
      <c r="Y385" s="53"/>
    </row>
    <row r="386" spans="25:25">
      <c r="Y386" s="53"/>
    </row>
    <row r="387" spans="25:25">
      <c r="Y387" s="53"/>
    </row>
    <row r="388" spans="25:25">
      <c r="Y388" s="53"/>
    </row>
    <row r="389" spans="25:25">
      <c r="Y389" s="53"/>
    </row>
    <row r="390" spans="25:25">
      <c r="Y390" s="53"/>
    </row>
    <row r="391" spans="25:25">
      <c r="Y391" s="53"/>
    </row>
    <row r="392" spans="25:25">
      <c r="Y392" s="53"/>
    </row>
    <row r="393" spans="25:25">
      <c r="Y393" s="53"/>
    </row>
    <row r="394" spans="25:25">
      <c r="Y394" s="53"/>
    </row>
    <row r="395" spans="25:25">
      <c r="Y395" s="53"/>
    </row>
    <row r="396" spans="25:25">
      <c r="Y396" s="53"/>
    </row>
    <row r="397" spans="25:25">
      <c r="Y397" s="53"/>
    </row>
    <row r="398" spans="25:25">
      <c r="Y398" s="53"/>
    </row>
    <row r="399" spans="25:25">
      <c r="Y399" s="53"/>
    </row>
    <row r="400" spans="25:25">
      <c r="Y400" s="53"/>
    </row>
    <row r="401" spans="25:25">
      <c r="Y401" s="53"/>
    </row>
    <row r="402" spans="25:25">
      <c r="Y402" s="53"/>
    </row>
    <row r="403" spans="25:25">
      <c r="Y403" s="53"/>
    </row>
    <row r="404" spans="25:25">
      <c r="Y404" s="53"/>
    </row>
    <row r="405" spans="25:25">
      <c r="Y405" s="53"/>
    </row>
    <row r="406" spans="25:25">
      <c r="Y406" s="53"/>
    </row>
    <row r="407" spans="25:25">
      <c r="Y407" s="53"/>
    </row>
    <row r="408" spans="25:25">
      <c r="Y408" s="53"/>
    </row>
    <row r="409" spans="25:25">
      <c r="Y409" s="53"/>
    </row>
    <row r="410" spans="25:25">
      <c r="Y410" s="53"/>
    </row>
    <row r="411" spans="25:25">
      <c r="Y411" s="53"/>
    </row>
    <row r="412" spans="25:25">
      <c r="Y412" s="53"/>
    </row>
    <row r="413" spans="25:25">
      <c r="Y413" s="53"/>
    </row>
    <row r="414" spans="25:25">
      <c r="Y414" s="53"/>
    </row>
    <row r="415" spans="25:25">
      <c r="Y415" s="53"/>
    </row>
    <row r="416" spans="25:25">
      <c r="Y416" s="53"/>
    </row>
    <row r="417" spans="25:25">
      <c r="Y417" s="53"/>
    </row>
    <row r="418" spans="25:25">
      <c r="Y418" s="53"/>
    </row>
    <row r="419" spans="25:25">
      <c r="Y419" s="53"/>
    </row>
    <row r="420" spans="25:25">
      <c r="Y420" s="53"/>
    </row>
    <row r="421" spans="25:25">
      <c r="Y421" s="53"/>
    </row>
    <row r="422" spans="25:25">
      <c r="Y422" s="53"/>
    </row>
    <row r="423" spans="25:25">
      <c r="Y423" s="53"/>
    </row>
    <row r="424" spans="25:25">
      <c r="Y424" s="53"/>
    </row>
    <row r="425" spans="25:25">
      <c r="Y425" s="53"/>
    </row>
    <row r="426" spans="25:25">
      <c r="Y426" s="53"/>
    </row>
    <row r="427" spans="25:25">
      <c r="Y427" s="53"/>
    </row>
    <row r="428" spans="25:25">
      <c r="Y428" s="53"/>
    </row>
    <row r="429" spans="25:25">
      <c r="Y429" s="53"/>
    </row>
    <row r="430" spans="25:25">
      <c r="Y430" s="53"/>
    </row>
    <row r="431" spans="25:25">
      <c r="Y431" s="53"/>
    </row>
    <row r="432" spans="25:25">
      <c r="Y432" s="53"/>
    </row>
    <row r="433" spans="25:25">
      <c r="Y433" s="53"/>
    </row>
    <row r="434" spans="25:25">
      <c r="Y434" s="53"/>
    </row>
    <row r="435" spans="25:25">
      <c r="Y435" s="53"/>
    </row>
    <row r="436" spans="25:25">
      <c r="Y436" s="53"/>
    </row>
    <row r="437" spans="25:25">
      <c r="Y437" s="53"/>
    </row>
    <row r="438" spans="25:25">
      <c r="Y438" s="53"/>
    </row>
    <row r="439" spans="25:25">
      <c r="Y439" s="53"/>
    </row>
    <row r="440" spans="25:25">
      <c r="Y440" s="53"/>
    </row>
    <row r="441" spans="25:25">
      <c r="Y441" s="53"/>
    </row>
    <row r="442" spans="25:25">
      <c r="Y442" s="53"/>
    </row>
    <row r="443" spans="25:25">
      <c r="Y443" s="53"/>
    </row>
    <row r="444" spans="25:25">
      <c r="Y444" s="53"/>
    </row>
    <row r="445" spans="25:25">
      <c r="Y445" s="53"/>
    </row>
    <row r="446" spans="25:25">
      <c r="Y446" s="53"/>
    </row>
    <row r="447" spans="25:25">
      <c r="Y447" s="53"/>
    </row>
    <row r="448" spans="25:25">
      <c r="Y448" s="53"/>
    </row>
    <row r="449" spans="25:25">
      <c r="Y449" s="53"/>
    </row>
    <row r="450" spans="25:25">
      <c r="Y450" s="53"/>
    </row>
    <row r="451" spans="25:25">
      <c r="Y451" s="53"/>
    </row>
    <row r="452" spans="25:25">
      <c r="Y452" s="53"/>
    </row>
    <row r="453" spans="25:25">
      <c r="Y453" s="53"/>
    </row>
    <row r="454" spans="25:25">
      <c r="Y454" s="53"/>
    </row>
    <row r="455" spans="25:25">
      <c r="Y455" s="53"/>
    </row>
    <row r="456" spans="25:25">
      <c r="Y456" s="53"/>
    </row>
    <row r="457" spans="25:25">
      <c r="Y457" s="53"/>
    </row>
    <row r="458" spans="25:25">
      <c r="Y458" s="53"/>
    </row>
    <row r="459" spans="25:25">
      <c r="Y459" s="53"/>
    </row>
    <row r="460" spans="25:25">
      <c r="Y460" s="53"/>
    </row>
    <row r="461" spans="25:25">
      <c r="Y461" s="53"/>
    </row>
    <row r="462" spans="25:25">
      <c r="Y462" s="53"/>
    </row>
    <row r="463" spans="25:25">
      <c r="Y463" s="53"/>
    </row>
    <row r="464" spans="25:25">
      <c r="Y464" s="53"/>
    </row>
    <row r="465" spans="25:25">
      <c r="Y465" s="53"/>
    </row>
    <row r="466" spans="25:25">
      <c r="Y466" s="53"/>
    </row>
    <row r="467" spans="25:25">
      <c r="Y467" s="53"/>
    </row>
    <row r="468" spans="25:25">
      <c r="Y468" s="53"/>
    </row>
    <row r="469" spans="25:25">
      <c r="Y469" s="53"/>
    </row>
    <row r="470" spans="25:25">
      <c r="Y470" s="53"/>
    </row>
    <row r="471" spans="25:25">
      <c r="Y471" s="53"/>
    </row>
    <row r="472" spans="25:25">
      <c r="Y472" s="53"/>
    </row>
    <row r="473" spans="25:25">
      <c r="Y473" s="53"/>
    </row>
    <row r="474" spans="25:25">
      <c r="Y474" s="53"/>
    </row>
    <row r="475" spans="25:25">
      <c r="Y475" s="53"/>
    </row>
    <row r="476" spans="25:25">
      <c r="Y476" s="53"/>
    </row>
    <row r="477" spans="25:25">
      <c r="Y477" s="53"/>
    </row>
    <row r="478" spans="25:25">
      <c r="Y478" s="53"/>
    </row>
    <row r="479" spans="25:25">
      <c r="Y479" s="53"/>
    </row>
    <row r="480" spans="25:25">
      <c r="Y480" s="53"/>
    </row>
    <row r="481" spans="25:25">
      <c r="Y481" s="53"/>
    </row>
    <row r="482" spans="25:25">
      <c r="Y482" s="53"/>
    </row>
    <row r="483" spans="25:25">
      <c r="Y483" s="53"/>
    </row>
    <row r="484" spans="25:25">
      <c r="Y484" s="53"/>
    </row>
    <row r="485" spans="25:25">
      <c r="Y485" s="53"/>
    </row>
    <row r="486" spans="25:25">
      <c r="Y486" s="53"/>
    </row>
    <row r="487" spans="25:25">
      <c r="Y487" s="53"/>
    </row>
    <row r="488" spans="25:25">
      <c r="Y488" s="53"/>
    </row>
    <row r="489" spans="25:25">
      <c r="Y489" s="53"/>
    </row>
    <row r="490" spans="25:25">
      <c r="Y490" s="53"/>
    </row>
    <row r="491" spans="25:25">
      <c r="Y491" s="53"/>
    </row>
    <row r="492" spans="25:25">
      <c r="Y492" s="53"/>
    </row>
    <row r="493" spans="25:25">
      <c r="Y493" s="53"/>
    </row>
    <row r="494" spans="25:25">
      <c r="Y494" s="53"/>
    </row>
    <row r="495" spans="25:25">
      <c r="Y495" s="53"/>
    </row>
    <row r="496" spans="25:25">
      <c r="Y496" s="53"/>
    </row>
    <row r="497" spans="25:25">
      <c r="Y497" s="53"/>
    </row>
    <row r="498" spans="25:25">
      <c r="Y498" s="53"/>
    </row>
    <row r="499" spans="25:25">
      <c r="Y499" s="53"/>
    </row>
    <row r="500" spans="25:25">
      <c r="Y500" s="53"/>
    </row>
    <row r="501" spans="25:25">
      <c r="Y501" s="53"/>
    </row>
    <row r="502" spans="25:25">
      <c r="Y502" s="53"/>
    </row>
    <row r="503" spans="25:25">
      <c r="Y503" s="53"/>
    </row>
    <row r="504" spans="25:25">
      <c r="Y504" s="53"/>
    </row>
    <row r="505" spans="25:25">
      <c r="Y505" s="53"/>
    </row>
    <row r="506" spans="25:25">
      <c r="Y506" s="53"/>
    </row>
    <row r="507" spans="25:25">
      <c r="Y507" s="53"/>
    </row>
    <row r="508" spans="25:25">
      <c r="Y508" s="53"/>
    </row>
    <row r="509" spans="25:25">
      <c r="Y509" s="53"/>
    </row>
    <row r="510" spans="25:25">
      <c r="Y510" s="53"/>
    </row>
    <row r="511" spans="25:25">
      <c r="Y511" s="53"/>
    </row>
    <row r="512" spans="25:25">
      <c r="Y512" s="53"/>
    </row>
    <row r="513" spans="25:25">
      <c r="Y513" s="53"/>
    </row>
    <row r="514" spans="25:25">
      <c r="Y514" s="53"/>
    </row>
    <row r="515" spans="25:25">
      <c r="Y515" s="53"/>
    </row>
    <row r="516" spans="25:25">
      <c r="Y516" s="53"/>
    </row>
    <row r="517" spans="25:25">
      <c r="Y517" s="53"/>
    </row>
    <row r="518" spans="25:25">
      <c r="Y518" s="53"/>
    </row>
    <row r="519" spans="25:25">
      <c r="Y519" s="53"/>
    </row>
    <row r="520" spans="25:25">
      <c r="Y520" s="53"/>
    </row>
    <row r="521" spans="25:25">
      <c r="Y521" s="53"/>
    </row>
    <row r="522" spans="25:25">
      <c r="Y522" s="53"/>
    </row>
    <row r="523" spans="25:25">
      <c r="Y523" s="53"/>
    </row>
    <row r="524" spans="25:25">
      <c r="Y524" s="53"/>
    </row>
    <row r="525" spans="25:25">
      <c r="Y525" s="53"/>
    </row>
    <row r="526" spans="25:25">
      <c r="Y526" s="53"/>
    </row>
    <row r="527" spans="25:25">
      <c r="Y527" s="53"/>
    </row>
    <row r="528" spans="25:25">
      <c r="Y528" s="53"/>
    </row>
    <row r="529" spans="25:25">
      <c r="Y529" s="53"/>
    </row>
    <row r="530" spans="25:25">
      <c r="Y530" s="53"/>
    </row>
    <row r="531" spans="25:25">
      <c r="Y531" s="53"/>
    </row>
    <row r="532" spans="25:25">
      <c r="Y532" s="53"/>
    </row>
    <row r="533" spans="25:25">
      <c r="Y533" s="53"/>
    </row>
    <row r="534" spans="25:25">
      <c r="Y534" s="53"/>
    </row>
    <row r="535" spans="25:25">
      <c r="Y535" s="53"/>
    </row>
    <row r="536" spans="25:25">
      <c r="Y536" s="53"/>
    </row>
    <row r="537" spans="25:25">
      <c r="Y537" s="53"/>
    </row>
    <row r="538" spans="25:25">
      <c r="Y538" s="53"/>
    </row>
    <row r="539" spans="25:25">
      <c r="Y539" s="53"/>
    </row>
    <row r="540" spans="25:25">
      <c r="Y540" s="53"/>
    </row>
    <row r="541" spans="25:25">
      <c r="Y541" s="53"/>
    </row>
    <row r="542" spans="25:25">
      <c r="Y542" s="53"/>
    </row>
    <row r="543" spans="25:25">
      <c r="Y543" s="53"/>
    </row>
    <row r="544" spans="25:25">
      <c r="Y544" s="53"/>
    </row>
    <row r="545" spans="25:25">
      <c r="Y545" s="53"/>
    </row>
    <row r="546" spans="25:25">
      <c r="Y546" s="53"/>
    </row>
    <row r="547" spans="25:25">
      <c r="Y547" s="53"/>
    </row>
    <row r="548" spans="25:25">
      <c r="Y548" s="53"/>
    </row>
    <row r="549" spans="25:25">
      <c r="Y549" s="53"/>
    </row>
    <row r="550" spans="25:25">
      <c r="Y550" s="53"/>
    </row>
    <row r="551" spans="25:25">
      <c r="Y551" s="53"/>
    </row>
    <row r="552" spans="25:25">
      <c r="Y552" s="53"/>
    </row>
    <row r="553" spans="25:25">
      <c r="Y553" s="53"/>
    </row>
    <row r="554" spans="25:25">
      <c r="Y554" s="53"/>
    </row>
    <row r="555" spans="25:25">
      <c r="Y555" s="53"/>
    </row>
    <row r="556" spans="25:25">
      <c r="Y556" s="53"/>
    </row>
    <row r="557" spans="25:25">
      <c r="Y557" s="53"/>
    </row>
    <row r="558" spans="25:25">
      <c r="Y558" s="53"/>
    </row>
    <row r="559" spans="25:25">
      <c r="Y559" s="53"/>
    </row>
    <row r="560" spans="25:25">
      <c r="Y560" s="53"/>
    </row>
    <row r="561" spans="25:25">
      <c r="Y561" s="53"/>
    </row>
    <row r="562" spans="25:25">
      <c r="Y562" s="53"/>
    </row>
    <row r="563" spans="25:25">
      <c r="Y563" s="53"/>
    </row>
    <row r="564" spans="25:25">
      <c r="Y564" s="53"/>
    </row>
    <row r="565" spans="25:25">
      <c r="Y565" s="53"/>
    </row>
    <row r="566" spans="25:25">
      <c r="Y566" s="53"/>
    </row>
    <row r="567" spans="25:25">
      <c r="Y567" s="53"/>
    </row>
    <row r="568" spans="25:25">
      <c r="Y568" s="53"/>
    </row>
    <row r="569" spans="25:25">
      <c r="Y569" s="53"/>
    </row>
    <row r="570" spans="25:25">
      <c r="Y570" s="53"/>
    </row>
    <row r="571" spans="25:25">
      <c r="Y571" s="53"/>
    </row>
    <row r="572" spans="25:25">
      <c r="Y572" s="53"/>
    </row>
    <row r="573" spans="25:25">
      <c r="Y573" s="53"/>
    </row>
    <row r="574" spans="25:25">
      <c r="Y574" s="53"/>
    </row>
    <row r="575" spans="25:25">
      <c r="Y575" s="53"/>
    </row>
    <row r="576" spans="25:25">
      <c r="Y576" s="53"/>
    </row>
    <row r="577" spans="25:25">
      <c r="Y577" s="53"/>
    </row>
    <row r="578" spans="25:25">
      <c r="Y578" s="53"/>
    </row>
    <row r="579" spans="25:25">
      <c r="Y579" s="53"/>
    </row>
    <row r="580" spans="25:25">
      <c r="Y580" s="53"/>
    </row>
    <row r="581" spans="25:25">
      <c r="Y581" s="53"/>
    </row>
    <row r="582" spans="25:25">
      <c r="Y582" s="53"/>
    </row>
    <row r="583" spans="25:25">
      <c r="Y583" s="53"/>
    </row>
    <row r="584" spans="25:25">
      <c r="Y584" s="53"/>
    </row>
    <row r="585" spans="25:25">
      <c r="Y585" s="53"/>
    </row>
    <row r="586" spans="25:25">
      <c r="Y586" s="53"/>
    </row>
    <row r="587" spans="25:25">
      <c r="Y587" s="53"/>
    </row>
    <row r="588" spans="25:25">
      <c r="Y588" s="53"/>
    </row>
    <row r="589" spans="25:25">
      <c r="Y589" s="53"/>
    </row>
    <row r="590" spans="25:25">
      <c r="Y590" s="53"/>
    </row>
    <row r="591" spans="25:25">
      <c r="Y591" s="53"/>
    </row>
    <row r="592" spans="25:25">
      <c r="Y592" s="53"/>
    </row>
    <row r="593" spans="25:25">
      <c r="Y593" s="53"/>
    </row>
    <row r="594" spans="25:25">
      <c r="Y594" s="53"/>
    </row>
    <row r="595" spans="25:25">
      <c r="Y595" s="53"/>
    </row>
    <row r="596" spans="25:25">
      <c r="Y596" s="53"/>
    </row>
    <row r="597" spans="25:25">
      <c r="Y597" s="53"/>
    </row>
    <row r="598" spans="25:25">
      <c r="Y598" s="53"/>
    </row>
    <row r="599" spans="25:25">
      <c r="Y599" s="53"/>
    </row>
    <row r="600" spans="25:25">
      <c r="Y600" s="53"/>
    </row>
    <row r="601" spans="25:25">
      <c r="Y601" s="53"/>
    </row>
    <row r="602" spans="25:25">
      <c r="Y602" s="53"/>
    </row>
    <row r="603" spans="25:25">
      <c r="Y603" s="53"/>
    </row>
    <row r="604" spans="25:25">
      <c r="Y604" s="53"/>
    </row>
    <row r="605" spans="25:25">
      <c r="Y605" s="53"/>
    </row>
    <row r="606" spans="25:25">
      <c r="Y606" s="53"/>
    </row>
    <row r="607" spans="25:25">
      <c r="Y607" s="53"/>
    </row>
    <row r="608" spans="25:25">
      <c r="Y608" s="53"/>
    </row>
    <row r="609" spans="25:25">
      <c r="Y609" s="53"/>
    </row>
    <row r="610" spans="25:25">
      <c r="Y610" s="53"/>
    </row>
    <row r="611" spans="25:25">
      <c r="Y611" s="53"/>
    </row>
    <row r="612" spans="25:25">
      <c r="Y612" s="53"/>
    </row>
    <row r="613" spans="25:25">
      <c r="Y613" s="53"/>
    </row>
    <row r="614" spans="25:25">
      <c r="Y614" s="53"/>
    </row>
    <row r="615" spans="25:25">
      <c r="Y615" s="53"/>
    </row>
    <row r="616" spans="25:25">
      <c r="Y616" s="53"/>
    </row>
    <row r="617" spans="25:25">
      <c r="Y617" s="53"/>
    </row>
    <row r="618" spans="25:25">
      <c r="Y618" s="53"/>
    </row>
    <row r="619" spans="25:25">
      <c r="Y619" s="53"/>
    </row>
    <row r="620" spans="25:25">
      <c r="Y620" s="53"/>
    </row>
    <row r="621" spans="25:25">
      <c r="Y621" s="53"/>
    </row>
    <row r="622" spans="25:25">
      <c r="Y622" s="53"/>
    </row>
    <row r="623" spans="25:25">
      <c r="Y623" s="53"/>
    </row>
    <row r="624" spans="25:25">
      <c r="Y624" s="53"/>
    </row>
    <row r="625" spans="25:25">
      <c r="Y625" s="53"/>
    </row>
    <row r="626" spans="25:25">
      <c r="Y626" s="53"/>
    </row>
    <row r="627" spans="25:25">
      <c r="Y627" s="53"/>
    </row>
    <row r="628" spans="25:25">
      <c r="Y628" s="53"/>
    </row>
    <row r="629" spans="25:25">
      <c r="Y629" s="53"/>
    </row>
    <row r="630" spans="25:25">
      <c r="Y630" s="53"/>
    </row>
    <row r="631" spans="25:25">
      <c r="Y631" s="53"/>
    </row>
    <row r="632" spans="25:25">
      <c r="Y632" s="53"/>
    </row>
    <row r="633" spans="25:25">
      <c r="Y633" s="53"/>
    </row>
    <row r="634" spans="25:25">
      <c r="Y634" s="53"/>
    </row>
    <row r="635" spans="25:25">
      <c r="Y635" s="53"/>
    </row>
    <row r="636" spans="25:25">
      <c r="Y636" s="53"/>
    </row>
    <row r="637" spans="25:25">
      <c r="Y637" s="53"/>
    </row>
    <row r="638" spans="25:25">
      <c r="Y638" s="53"/>
    </row>
    <row r="639" spans="25:25">
      <c r="Y639" s="53"/>
    </row>
    <row r="640" spans="25:25">
      <c r="Y640" s="53"/>
    </row>
    <row r="641" spans="25:25">
      <c r="Y641" s="53"/>
    </row>
    <row r="642" spans="25:25">
      <c r="Y642" s="53"/>
    </row>
    <row r="643" spans="25:25">
      <c r="Y643" s="53"/>
    </row>
    <row r="644" spans="25:25">
      <c r="Y644" s="53"/>
    </row>
    <row r="645" spans="25:25">
      <c r="Y645" s="53"/>
    </row>
    <row r="646" spans="25:25">
      <c r="Y646" s="53"/>
    </row>
    <row r="647" spans="25:25">
      <c r="Y647" s="53"/>
    </row>
    <row r="648" spans="25:25">
      <c r="Y648" s="53"/>
    </row>
    <row r="649" spans="25:25">
      <c r="Y649" s="53"/>
    </row>
    <row r="650" spans="25:25">
      <c r="Y650" s="53"/>
    </row>
    <row r="651" spans="25:25">
      <c r="Y651" s="53"/>
    </row>
    <row r="652" spans="25:25">
      <c r="Y652" s="53"/>
    </row>
    <row r="653" spans="25:25">
      <c r="Y653" s="53"/>
    </row>
    <row r="654" spans="25:25">
      <c r="Y654" s="53"/>
    </row>
    <row r="655" spans="25:25">
      <c r="Y655" s="53"/>
    </row>
    <row r="656" spans="25:25">
      <c r="Y656" s="53"/>
    </row>
    <row r="657" spans="25:25">
      <c r="Y657" s="53"/>
    </row>
    <row r="658" spans="25:25">
      <c r="Y658" s="53"/>
    </row>
    <row r="659" spans="25:25">
      <c r="Y659" s="53"/>
    </row>
    <row r="660" spans="25:25">
      <c r="Y660" s="53"/>
    </row>
    <row r="661" spans="25:25">
      <c r="Y661" s="53"/>
    </row>
    <row r="662" spans="25:25">
      <c r="Y662" s="53"/>
    </row>
    <row r="663" spans="25:25">
      <c r="Y663" s="53"/>
    </row>
    <row r="664" spans="25:25">
      <c r="Y664" s="53"/>
    </row>
    <row r="665" spans="25:25">
      <c r="Y665" s="53"/>
    </row>
    <row r="666" spans="25:25">
      <c r="Y666" s="53"/>
    </row>
    <row r="667" spans="25:25">
      <c r="Y667" s="53"/>
    </row>
    <row r="668" spans="25:25">
      <c r="Y668" s="53"/>
    </row>
    <row r="669" spans="25:25">
      <c r="Y669" s="53"/>
    </row>
    <row r="670" spans="25:25">
      <c r="Y670" s="53"/>
    </row>
    <row r="671" spans="25:25">
      <c r="Y671" s="53"/>
    </row>
    <row r="672" spans="25:25">
      <c r="Y672" s="53"/>
    </row>
    <row r="673" spans="25:25">
      <c r="Y673" s="53"/>
    </row>
    <row r="674" spans="25:25">
      <c r="Y674" s="53"/>
    </row>
    <row r="675" spans="25:25">
      <c r="Y675" s="53"/>
    </row>
    <row r="676" spans="25:25">
      <c r="Y676" s="53"/>
    </row>
    <row r="677" spans="25:25">
      <c r="Y677" s="53"/>
    </row>
    <row r="678" spans="25:25">
      <c r="Y678" s="53"/>
    </row>
    <row r="679" spans="25:25">
      <c r="Y679" s="53"/>
    </row>
    <row r="680" spans="25:25">
      <c r="Y680" s="53"/>
    </row>
    <row r="681" spans="25:25">
      <c r="Y681" s="53"/>
    </row>
    <row r="682" spans="25:25">
      <c r="Y682" s="53"/>
    </row>
    <row r="683" spans="25:25">
      <c r="Y683" s="53"/>
    </row>
    <row r="684" spans="25:25">
      <c r="Y684" s="53"/>
    </row>
    <row r="685" spans="25:25">
      <c r="Y685" s="53"/>
    </row>
    <row r="686" spans="25:25">
      <c r="Y686" s="53"/>
    </row>
    <row r="687" spans="25:25">
      <c r="Y687" s="53"/>
    </row>
    <row r="688" spans="25:25">
      <c r="Y688" s="53"/>
    </row>
    <row r="689" spans="25:25">
      <c r="Y689" s="53"/>
    </row>
    <row r="690" spans="25:25">
      <c r="Y690" s="53"/>
    </row>
    <row r="691" spans="25:25">
      <c r="Y691" s="53"/>
    </row>
    <row r="692" spans="25:25">
      <c r="Y692" s="53"/>
    </row>
    <row r="693" spans="25:25">
      <c r="Y693" s="53"/>
    </row>
    <row r="694" spans="25:25">
      <c r="Y694" s="53"/>
    </row>
    <row r="695" spans="25:25">
      <c r="Y695" s="53"/>
    </row>
    <row r="696" spans="25:25">
      <c r="Y696" s="53"/>
    </row>
    <row r="697" spans="25:25">
      <c r="Y697" s="53"/>
    </row>
    <row r="698" spans="25:25">
      <c r="Y698" s="53"/>
    </row>
    <row r="699" spans="25:25">
      <c r="Y699" s="53"/>
    </row>
    <row r="700" spans="25:25">
      <c r="Y700" s="53"/>
    </row>
    <row r="701" spans="25:25">
      <c r="Y701" s="53"/>
    </row>
    <row r="702" spans="25:25">
      <c r="Y702" s="53"/>
    </row>
    <row r="703" spans="25:25">
      <c r="Y703" s="53"/>
    </row>
    <row r="704" spans="25:25">
      <c r="Y704" s="53"/>
    </row>
    <row r="705" spans="25:25">
      <c r="Y705" s="53"/>
    </row>
    <row r="706" spans="25:25">
      <c r="Y706" s="53"/>
    </row>
    <row r="707" spans="25:25">
      <c r="Y707" s="53"/>
    </row>
    <row r="708" spans="25:25">
      <c r="Y708" s="53"/>
    </row>
    <row r="709" spans="25:25">
      <c r="Y709" s="53"/>
    </row>
    <row r="710" spans="25:25">
      <c r="Y710" s="53"/>
    </row>
    <row r="711" spans="25:25">
      <c r="Y711" s="53"/>
    </row>
    <row r="712" spans="25:25">
      <c r="Y712" s="53"/>
    </row>
    <row r="713" spans="25:25">
      <c r="Y713" s="53"/>
    </row>
    <row r="714" spans="25:25">
      <c r="Y714" s="53"/>
    </row>
    <row r="715" spans="25:25">
      <c r="Y715" s="53"/>
    </row>
    <row r="716" spans="25:25">
      <c r="Y716" s="53"/>
    </row>
    <row r="717" spans="25:25">
      <c r="Y717" s="53"/>
    </row>
    <row r="718" spans="25:25">
      <c r="Y718" s="53"/>
    </row>
    <row r="719" spans="25:25">
      <c r="Y719" s="53"/>
    </row>
    <row r="720" spans="25:25">
      <c r="Y720" s="53"/>
    </row>
    <row r="721" spans="25:25">
      <c r="Y721" s="53"/>
    </row>
    <row r="722" spans="25:25">
      <c r="Y722" s="53"/>
    </row>
    <row r="723" spans="25:25">
      <c r="Y723" s="53"/>
    </row>
    <row r="724" spans="25:25">
      <c r="Y724" s="53"/>
    </row>
    <row r="725" spans="25:25">
      <c r="Y725" s="53"/>
    </row>
    <row r="726" spans="25:25">
      <c r="Y726" s="53"/>
    </row>
    <row r="727" spans="25:25">
      <c r="Y727" s="53"/>
    </row>
    <row r="728" spans="25:25">
      <c r="Y728" s="53"/>
    </row>
    <row r="729" spans="25:25">
      <c r="Y729" s="53"/>
    </row>
    <row r="730" spans="25:25">
      <c r="Y730" s="53"/>
    </row>
    <row r="731" spans="25:25">
      <c r="Y731" s="53"/>
    </row>
    <row r="732" spans="25:25">
      <c r="Y732" s="53"/>
    </row>
    <row r="733" spans="25:25">
      <c r="Y733" s="53"/>
    </row>
    <row r="734" spans="25:25">
      <c r="Y734" s="53"/>
    </row>
    <row r="735" spans="25:25">
      <c r="Y735" s="53"/>
    </row>
    <row r="736" spans="25:25">
      <c r="Y736" s="53"/>
    </row>
    <row r="737" spans="25:25">
      <c r="Y737" s="53"/>
    </row>
    <row r="738" spans="25:25">
      <c r="Y738" s="53"/>
    </row>
    <row r="739" spans="25:25">
      <c r="Y739" s="53"/>
    </row>
    <row r="740" spans="25:25">
      <c r="Y740" s="53"/>
    </row>
    <row r="741" spans="25:25">
      <c r="Y741" s="53"/>
    </row>
    <row r="742" spans="25:25">
      <c r="Y742" s="53"/>
    </row>
    <row r="743" spans="25:25">
      <c r="Y743" s="53"/>
    </row>
    <row r="744" spans="25:25">
      <c r="Y744" s="53"/>
    </row>
    <row r="745" spans="25:25">
      <c r="Y745" s="53"/>
    </row>
    <row r="746" spans="25:25">
      <c r="Y746" s="53"/>
    </row>
    <row r="747" spans="25:25">
      <c r="Y747" s="53"/>
    </row>
    <row r="748" spans="25:25">
      <c r="Y748" s="53"/>
    </row>
    <row r="749" spans="25:25">
      <c r="Y749" s="53"/>
    </row>
    <row r="750" spans="25:25">
      <c r="Y750" s="53"/>
    </row>
    <row r="751" spans="25:25">
      <c r="Y751" s="53"/>
    </row>
    <row r="752" spans="25:25">
      <c r="Y752" s="53"/>
    </row>
    <row r="753" spans="25:25">
      <c r="Y753" s="53"/>
    </row>
    <row r="754" spans="25:25">
      <c r="Y754" s="53"/>
    </row>
    <row r="755" spans="25:25">
      <c r="Y755" s="53"/>
    </row>
    <row r="756" spans="25:25">
      <c r="Y756" s="53"/>
    </row>
    <row r="757" spans="25:25">
      <c r="Y757" s="53"/>
    </row>
    <row r="758" spans="25:25">
      <c r="Y758" s="53"/>
    </row>
    <row r="759" spans="25:25">
      <c r="Y759" s="53"/>
    </row>
    <row r="760" spans="25:25">
      <c r="Y760" s="53"/>
    </row>
    <row r="761" spans="25:25">
      <c r="Y761" s="53"/>
    </row>
    <row r="762" spans="25:25">
      <c r="Y762" s="53"/>
    </row>
    <row r="763" spans="25:25">
      <c r="Y763" s="53"/>
    </row>
    <row r="764" spans="25:25">
      <c r="Y764" s="53"/>
    </row>
    <row r="765" spans="25:25">
      <c r="Y765" s="53"/>
    </row>
    <row r="766" spans="25:25">
      <c r="Y766" s="53"/>
    </row>
    <row r="767" spans="25:25">
      <c r="Y767" s="53"/>
    </row>
    <row r="768" spans="25:25">
      <c r="Y768" s="53"/>
    </row>
    <row r="769" spans="25:25">
      <c r="Y769" s="53"/>
    </row>
    <row r="770" spans="25:25">
      <c r="Y770" s="53"/>
    </row>
    <row r="771" spans="25:25">
      <c r="Y771" s="53"/>
    </row>
    <row r="772" spans="25:25">
      <c r="Y772" s="53"/>
    </row>
    <row r="773" spans="25:25">
      <c r="Y773" s="53"/>
    </row>
    <row r="774" spans="25:25">
      <c r="Y774" s="53"/>
    </row>
    <row r="775" spans="25:25">
      <c r="Y775" s="53"/>
    </row>
    <row r="776" spans="25:25">
      <c r="Y776" s="53"/>
    </row>
    <row r="777" spans="25:25">
      <c r="Y777" s="53"/>
    </row>
    <row r="778" spans="25:25">
      <c r="Y778" s="53"/>
    </row>
    <row r="779" spans="25:25">
      <c r="Y779" s="53"/>
    </row>
    <row r="780" spans="25:25">
      <c r="Y780" s="53"/>
    </row>
    <row r="781" spans="25:25">
      <c r="Y781" s="53"/>
    </row>
    <row r="782" spans="25:25">
      <c r="Y782" s="53"/>
    </row>
    <row r="783" spans="25:25">
      <c r="Y783" s="53"/>
    </row>
    <row r="784" spans="25:25">
      <c r="Y784" s="53"/>
    </row>
    <row r="785" spans="25:25">
      <c r="Y785" s="53"/>
    </row>
    <row r="786" spans="25:25">
      <c r="Y786" s="53"/>
    </row>
    <row r="787" spans="25:25">
      <c r="Y787" s="53"/>
    </row>
    <row r="788" spans="25:25">
      <c r="Y788" s="53"/>
    </row>
    <row r="789" spans="25:25">
      <c r="Y789" s="53"/>
    </row>
    <row r="790" spans="25:25">
      <c r="Y790" s="53"/>
    </row>
    <row r="791" spans="25:25">
      <c r="Y791" s="53"/>
    </row>
    <row r="792" spans="25:25">
      <c r="Y792" s="53"/>
    </row>
    <row r="793" spans="25:25">
      <c r="Y793" s="53"/>
    </row>
    <row r="794" spans="25:25">
      <c r="Y794" s="53"/>
    </row>
    <row r="795" spans="25:25">
      <c r="Y795" s="53"/>
    </row>
    <row r="796" spans="25:25">
      <c r="Y796" s="53"/>
    </row>
    <row r="797" spans="25:25">
      <c r="Y797" s="53"/>
    </row>
    <row r="798" spans="25:25">
      <c r="Y798" s="53"/>
    </row>
    <row r="799" spans="25:25">
      <c r="Y799" s="53"/>
    </row>
    <row r="800" spans="25:25">
      <c r="Y800" s="53"/>
    </row>
    <row r="801" spans="25:25">
      <c r="Y801" s="53"/>
    </row>
    <row r="802" spans="25:25">
      <c r="Y802" s="53"/>
    </row>
    <row r="803" spans="25:25">
      <c r="Y803" s="53"/>
    </row>
    <row r="804" spans="25:25">
      <c r="Y804" s="53"/>
    </row>
    <row r="805" spans="25:25">
      <c r="Y805" s="53"/>
    </row>
    <row r="806" spans="25:25">
      <c r="Y806" s="53"/>
    </row>
    <row r="807" spans="25:25">
      <c r="Y807" s="53"/>
    </row>
    <row r="808" spans="25:25">
      <c r="Y808" s="53"/>
    </row>
    <row r="809" spans="25:25">
      <c r="Y809" s="53"/>
    </row>
    <row r="810" spans="25:25">
      <c r="Y810" s="53"/>
    </row>
    <row r="811" spans="25:25">
      <c r="Y811" s="53"/>
    </row>
    <row r="812" spans="25:25">
      <c r="Y812" s="53"/>
    </row>
    <row r="813" spans="25:25">
      <c r="Y813" s="53"/>
    </row>
    <row r="814" spans="25:25">
      <c r="Y814" s="53"/>
    </row>
    <row r="815" spans="25:25">
      <c r="Y815" s="53"/>
    </row>
    <row r="816" spans="25:25">
      <c r="Y816" s="53"/>
    </row>
    <row r="817" spans="25:25">
      <c r="Y817" s="53"/>
    </row>
    <row r="818" spans="25:25">
      <c r="Y818" s="53"/>
    </row>
    <row r="819" spans="25:25">
      <c r="Y819" s="53"/>
    </row>
    <row r="820" spans="25:25">
      <c r="Y820" s="53"/>
    </row>
    <row r="821" spans="25:25">
      <c r="Y821" s="53"/>
    </row>
    <row r="822" spans="25:25">
      <c r="Y822" s="53"/>
    </row>
    <row r="823" spans="25:25">
      <c r="Y823" s="53"/>
    </row>
    <row r="824" spans="25:25">
      <c r="Y824" s="53"/>
    </row>
    <row r="825" spans="25:25">
      <c r="Y825" s="53"/>
    </row>
    <row r="826" spans="25:25">
      <c r="Y826" s="53"/>
    </row>
    <row r="827" spans="25:25">
      <c r="Y827" s="53"/>
    </row>
    <row r="828" spans="25:25">
      <c r="Y828" s="53"/>
    </row>
    <row r="829" spans="25:25">
      <c r="Y829" s="53"/>
    </row>
    <row r="830" spans="25:25">
      <c r="Y830" s="53"/>
    </row>
    <row r="831" spans="25:25">
      <c r="Y831" s="53"/>
    </row>
    <row r="832" spans="25:25">
      <c r="Y832" s="53"/>
    </row>
    <row r="833" spans="25:25">
      <c r="Y833" s="53"/>
    </row>
    <row r="834" spans="25:25">
      <c r="Y834" s="53"/>
    </row>
    <row r="835" spans="25:25">
      <c r="Y835" s="53"/>
    </row>
    <row r="836" spans="25:25">
      <c r="Y836" s="53"/>
    </row>
    <row r="837" spans="25:25">
      <c r="Y837" s="53"/>
    </row>
    <row r="838" spans="25:25">
      <c r="Y838" s="53"/>
    </row>
    <row r="839" spans="25:25">
      <c r="Y839" s="53"/>
    </row>
    <row r="840" spans="25:25">
      <c r="Y840" s="53"/>
    </row>
    <row r="841" spans="25:25">
      <c r="Y841" s="53"/>
    </row>
    <row r="842" spans="25:25">
      <c r="Y842" s="53"/>
    </row>
    <row r="843" spans="25:25">
      <c r="Y843" s="53"/>
    </row>
    <row r="844" spans="25:25">
      <c r="Y844" s="53"/>
    </row>
    <row r="845" spans="25:25">
      <c r="Y845" s="53"/>
    </row>
    <row r="846" spans="25:25">
      <c r="Y846" s="53"/>
    </row>
    <row r="847" spans="25:25">
      <c r="Y847" s="53"/>
    </row>
    <row r="848" spans="25:25">
      <c r="Y848" s="53"/>
    </row>
    <row r="849" spans="25:25">
      <c r="Y849" s="53"/>
    </row>
    <row r="850" spans="25:25">
      <c r="Y850" s="53"/>
    </row>
    <row r="851" spans="25:25">
      <c r="Y851" s="53"/>
    </row>
    <row r="852" spans="25:25">
      <c r="Y852" s="53"/>
    </row>
    <row r="853" spans="25:25">
      <c r="Y853" s="53"/>
    </row>
    <row r="854" spans="25:25">
      <c r="Y854" s="53"/>
    </row>
    <row r="855" spans="25:25">
      <c r="Y855" s="53"/>
    </row>
    <row r="856" spans="25:25">
      <c r="Y856" s="53"/>
    </row>
    <row r="857" spans="25:25">
      <c r="Y857" s="53"/>
    </row>
    <row r="858" spans="25:25">
      <c r="Y858" s="53"/>
    </row>
    <row r="859" spans="25:25">
      <c r="Y859" s="53"/>
    </row>
    <row r="860" spans="25:25">
      <c r="Y860" s="53"/>
    </row>
    <row r="861" spans="25:25">
      <c r="Y861" s="53"/>
    </row>
    <row r="862" spans="25:25">
      <c r="Y862" s="53"/>
    </row>
    <row r="863" spans="25:25">
      <c r="Y863" s="53"/>
    </row>
    <row r="864" spans="25:25">
      <c r="Y864" s="53"/>
    </row>
    <row r="865" spans="25:25">
      <c r="Y865" s="53"/>
    </row>
    <row r="866" spans="25:25">
      <c r="Y866" s="53"/>
    </row>
    <row r="867" spans="25:25">
      <c r="Y867" s="53"/>
    </row>
    <row r="868" spans="25:25">
      <c r="Y868" s="53"/>
    </row>
    <row r="869" spans="25:25">
      <c r="Y869" s="53"/>
    </row>
    <row r="870" spans="25:25">
      <c r="Y870" s="53"/>
    </row>
    <row r="871" spans="25:25">
      <c r="Y871" s="53"/>
    </row>
    <row r="872" spans="25:25">
      <c r="Y872" s="53"/>
    </row>
    <row r="873" spans="25:25">
      <c r="Y873" s="53"/>
    </row>
    <row r="874" spans="25:25">
      <c r="Y874" s="53"/>
    </row>
    <row r="875" spans="25:25">
      <c r="Y875" s="53"/>
    </row>
    <row r="876" spans="25:25">
      <c r="Y876" s="53"/>
    </row>
    <row r="877" spans="25:25">
      <c r="Y877" s="53"/>
    </row>
    <row r="878" spans="25:25">
      <c r="Y878" s="53"/>
    </row>
    <row r="879" spans="25:25">
      <c r="Y879" s="53"/>
    </row>
    <row r="880" spans="25:25">
      <c r="Y880" s="53"/>
    </row>
    <row r="881" spans="25:25">
      <c r="Y881" s="53"/>
    </row>
    <row r="882" spans="25:25">
      <c r="Y882" s="53"/>
    </row>
    <row r="883" spans="25:25">
      <c r="Y883" s="53"/>
    </row>
    <row r="884" spans="25:25">
      <c r="Y884" s="53"/>
    </row>
    <row r="885" spans="25:25">
      <c r="Y885" s="53"/>
    </row>
    <row r="886" spans="25:25">
      <c r="Y886" s="53"/>
    </row>
    <row r="887" spans="25:25">
      <c r="Y887" s="53"/>
    </row>
    <row r="888" spans="25:25">
      <c r="Y888" s="53"/>
    </row>
    <row r="889" spans="25:25">
      <c r="Y889" s="53"/>
    </row>
    <row r="890" spans="25:25">
      <c r="Y890" s="53"/>
    </row>
    <row r="891" spans="25:25">
      <c r="Y891" s="53"/>
    </row>
    <row r="892" spans="25:25">
      <c r="Y892" s="53"/>
    </row>
    <row r="893" spans="25:25">
      <c r="Y893" s="53"/>
    </row>
    <row r="894" spans="25:25">
      <c r="Y894" s="53"/>
    </row>
    <row r="895" spans="25:25">
      <c r="Y895" s="53"/>
    </row>
    <row r="896" spans="25:25">
      <c r="Y896" s="53"/>
    </row>
    <row r="897" spans="25:25">
      <c r="Y897" s="53"/>
    </row>
    <row r="898" spans="25:25">
      <c r="Y898" s="53"/>
    </row>
    <row r="899" spans="25:25">
      <c r="Y899" s="53"/>
    </row>
    <row r="900" spans="25:25">
      <c r="Y900" s="53"/>
    </row>
    <row r="901" spans="25:25">
      <c r="Y901" s="53"/>
    </row>
    <row r="902" spans="25:25">
      <c r="Y902" s="53"/>
    </row>
    <row r="903" spans="25:25">
      <c r="Y903" s="53"/>
    </row>
    <row r="904" spans="25:25">
      <c r="Y904" s="53"/>
    </row>
    <row r="905" spans="25:25">
      <c r="Y905" s="53"/>
    </row>
    <row r="906" spans="25:25">
      <c r="Y906" s="53"/>
    </row>
    <row r="907" spans="25:25">
      <c r="Y907" s="53"/>
    </row>
    <row r="908" spans="25:25">
      <c r="Y908" s="53"/>
    </row>
    <row r="909" spans="25:25">
      <c r="Y909" s="53"/>
    </row>
    <row r="910" spans="25:25">
      <c r="Y910" s="53"/>
    </row>
    <row r="911" spans="25:25">
      <c r="Y911" s="53"/>
    </row>
    <row r="912" spans="25:25">
      <c r="Y912" s="53"/>
    </row>
    <row r="913" spans="25:25">
      <c r="Y913" s="53"/>
    </row>
    <row r="914" spans="25:25">
      <c r="Y914" s="53"/>
    </row>
    <row r="915" spans="25:25">
      <c r="Y915" s="53"/>
    </row>
    <row r="916" spans="25:25">
      <c r="Y916" s="53"/>
    </row>
    <row r="917" spans="25:25">
      <c r="Y917" s="53"/>
    </row>
    <row r="918" spans="25:25">
      <c r="Y918" s="53"/>
    </row>
    <row r="919" spans="25:25">
      <c r="Y919" s="53"/>
    </row>
    <row r="920" spans="25:25">
      <c r="Y920" s="53"/>
    </row>
    <row r="921" spans="25:25">
      <c r="Y921" s="53"/>
    </row>
    <row r="922" spans="25:25">
      <c r="Y922" s="53"/>
    </row>
    <row r="923" spans="25:25">
      <c r="Y923" s="53"/>
    </row>
    <row r="924" spans="25:25">
      <c r="Y924" s="53"/>
    </row>
    <row r="925" spans="25:25">
      <c r="Y925" s="53"/>
    </row>
    <row r="926" spans="25:25">
      <c r="Y926" s="53"/>
    </row>
    <row r="927" spans="25:25">
      <c r="Y927" s="53"/>
    </row>
    <row r="928" spans="25:25">
      <c r="Y928" s="53"/>
    </row>
    <row r="929" spans="25:25">
      <c r="Y929" s="53"/>
    </row>
    <row r="930" spans="25:25">
      <c r="Y930" s="53"/>
    </row>
    <row r="931" spans="25:25">
      <c r="Y931" s="53"/>
    </row>
    <row r="932" spans="25:25">
      <c r="Y932" s="53"/>
    </row>
    <row r="933" spans="25:25">
      <c r="Y933" s="53"/>
    </row>
    <row r="934" spans="25:25">
      <c r="Y934" s="53"/>
    </row>
    <row r="935" spans="25:25">
      <c r="Y935" s="53"/>
    </row>
    <row r="936" spans="25:25">
      <c r="Y936" s="53"/>
    </row>
    <row r="937" spans="25:25">
      <c r="Y937" s="53"/>
    </row>
    <row r="938" spans="25:25">
      <c r="Y938" s="53"/>
    </row>
    <row r="939" spans="25:25">
      <c r="Y939" s="53"/>
    </row>
    <row r="940" spans="25:25">
      <c r="Y940" s="53"/>
    </row>
    <row r="941" spans="25:25">
      <c r="Y941" s="53"/>
    </row>
    <row r="942" spans="25:25">
      <c r="Y942" s="53"/>
    </row>
    <row r="943" spans="25:25">
      <c r="Y943" s="53"/>
    </row>
    <row r="944" spans="25:25">
      <c r="Y944" s="53"/>
    </row>
    <row r="945" spans="25:25">
      <c r="Y945" s="53"/>
    </row>
    <row r="946" spans="25:25">
      <c r="Y946" s="53"/>
    </row>
    <row r="947" spans="25:25">
      <c r="Y947" s="53"/>
    </row>
    <row r="948" spans="25:25">
      <c r="Y948" s="53"/>
    </row>
    <row r="949" spans="25:25">
      <c r="Y949" s="53"/>
    </row>
    <row r="950" spans="25:25">
      <c r="Y950" s="53"/>
    </row>
    <row r="951" spans="25:25">
      <c r="Y951" s="53"/>
    </row>
    <row r="952" spans="25:25">
      <c r="Y952" s="53"/>
    </row>
    <row r="953" spans="25:25">
      <c r="Y953" s="53"/>
    </row>
    <row r="954" spans="25:25">
      <c r="Y954" s="53"/>
    </row>
    <row r="955" spans="25:25">
      <c r="Y955" s="53"/>
    </row>
    <row r="956" spans="25:25">
      <c r="Y956" s="53"/>
    </row>
    <row r="957" spans="25:25">
      <c r="Y957" s="53"/>
    </row>
    <row r="958" spans="25:25">
      <c r="Y958" s="53"/>
    </row>
    <row r="959" spans="25:25">
      <c r="Y959" s="53"/>
    </row>
    <row r="960" spans="25:25">
      <c r="Y960" s="53"/>
    </row>
    <row r="961" spans="25:25">
      <c r="Y961" s="53"/>
    </row>
    <row r="962" spans="25:25">
      <c r="Y962" s="53"/>
    </row>
    <row r="963" spans="25:25">
      <c r="Y963" s="53"/>
    </row>
    <row r="964" spans="25:25">
      <c r="Y964" s="53"/>
    </row>
    <row r="965" spans="25:25">
      <c r="Y965" s="53"/>
    </row>
    <row r="966" spans="25:25">
      <c r="Y966" s="53"/>
    </row>
    <row r="967" spans="25:25">
      <c r="Y967" s="53"/>
    </row>
    <row r="968" spans="25:25">
      <c r="Y968" s="53"/>
    </row>
    <row r="969" spans="25:25">
      <c r="Y969" s="53"/>
    </row>
    <row r="970" spans="25:25">
      <c r="Y970" s="53"/>
    </row>
    <row r="971" spans="25:25">
      <c r="Y971" s="53"/>
    </row>
    <row r="972" spans="25:25">
      <c r="Y972" s="53"/>
    </row>
    <row r="973" spans="25:25">
      <c r="Y973" s="53"/>
    </row>
    <row r="974" spans="25:25">
      <c r="Y974" s="53"/>
    </row>
    <row r="975" spans="25:25">
      <c r="Y975" s="53"/>
    </row>
    <row r="976" spans="25:25">
      <c r="Y976" s="53"/>
    </row>
    <row r="977" spans="25:25">
      <c r="Y977" s="53"/>
    </row>
    <row r="978" spans="25:25">
      <c r="Y978" s="53"/>
    </row>
    <row r="979" spans="25:25">
      <c r="Y979" s="53"/>
    </row>
    <row r="980" spans="25:25">
      <c r="Y980" s="53"/>
    </row>
    <row r="981" spans="25:25">
      <c r="Y981" s="53"/>
    </row>
    <row r="982" spans="25:25">
      <c r="Y982" s="53"/>
    </row>
    <row r="983" spans="25:25">
      <c r="Y983" s="53"/>
    </row>
    <row r="984" spans="25:25">
      <c r="Y984" s="53"/>
    </row>
    <row r="985" spans="25:25">
      <c r="Y985" s="53"/>
    </row>
    <row r="986" spans="25:25">
      <c r="Y986" s="53"/>
    </row>
    <row r="987" spans="25:25">
      <c r="Y987" s="53"/>
    </row>
    <row r="988" spans="25:25">
      <c r="Y988" s="53"/>
    </row>
    <row r="989" spans="25:25">
      <c r="Y989" s="53"/>
    </row>
    <row r="990" spans="25:25">
      <c r="Y990" s="53"/>
    </row>
    <row r="991" spans="25:25">
      <c r="Y991" s="53"/>
    </row>
    <row r="992" spans="25:25">
      <c r="Y992" s="53"/>
    </row>
    <row r="993" spans="25:25">
      <c r="Y993" s="53"/>
    </row>
    <row r="994" spans="25:25">
      <c r="Y994" s="53"/>
    </row>
    <row r="995" spans="25:25">
      <c r="Y995" s="53"/>
    </row>
    <row r="996" spans="25:25">
      <c r="Y996" s="53"/>
    </row>
    <row r="997" spans="25:25">
      <c r="Y997" s="53"/>
    </row>
    <row r="998" spans="25:25">
      <c r="Y998" s="53"/>
    </row>
    <row r="999" spans="25:25">
      <c r="Y999" s="53"/>
    </row>
    <row r="1000" spans="25:25">
      <c r="Y1000" s="53"/>
    </row>
    <row r="1001" spans="25:25">
      <c r="Y1001" s="53"/>
    </row>
    <row r="1002" spans="25:25">
      <c r="Y1002" s="53"/>
    </row>
    <row r="1003" spans="25:25">
      <c r="Y1003" s="53"/>
    </row>
    <row r="1004" spans="25:25">
      <c r="Y1004" s="53"/>
    </row>
    <row r="1005" spans="25:25">
      <c r="Y1005" s="53"/>
    </row>
    <row r="1006" spans="25:25">
      <c r="Y1006" s="53"/>
    </row>
    <row r="1007" spans="25:25">
      <c r="Y1007" s="53"/>
    </row>
    <row r="1008" spans="25:25">
      <c r="Y1008" s="53"/>
    </row>
    <row r="1009" spans="25:25">
      <c r="Y1009" s="53"/>
    </row>
    <row r="1010" spans="25:25">
      <c r="Y1010" s="53"/>
    </row>
    <row r="1011" spans="25:25">
      <c r="Y1011" s="53"/>
    </row>
    <row r="1012" spans="25:25">
      <c r="Y1012" s="53"/>
    </row>
    <row r="1013" spans="25:25">
      <c r="Y1013" s="53"/>
    </row>
    <row r="1014" spans="25:25">
      <c r="Y1014" s="53"/>
    </row>
    <row r="1015" spans="25:25">
      <c r="Y1015" s="53"/>
    </row>
    <row r="1016" spans="25:25">
      <c r="Y1016" s="53"/>
    </row>
    <row r="1017" spans="25:25">
      <c r="Y1017" s="53"/>
    </row>
    <row r="1018" spans="25:25">
      <c r="Y1018" s="53"/>
    </row>
    <row r="1019" spans="25:25">
      <c r="Y1019" s="53"/>
    </row>
    <row r="1020" spans="25:25">
      <c r="Y1020" s="53"/>
    </row>
    <row r="1021" spans="25:25">
      <c r="Y1021" s="53"/>
    </row>
    <row r="1022" spans="25:25">
      <c r="Y1022" s="53"/>
    </row>
    <row r="1023" spans="25:25">
      <c r="Y1023" s="53"/>
    </row>
    <row r="1024" spans="25:25">
      <c r="Y1024" s="53"/>
    </row>
    <row r="1025" spans="25:25">
      <c r="Y1025" s="53"/>
    </row>
    <row r="1026" spans="25:25">
      <c r="Y1026" s="53"/>
    </row>
    <row r="1027" spans="25:25">
      <c r="Y1027" s="53"/>
    </row>
    <row r="1028" spans="25:25">
      <c r="Y1028" s="53"/>
    </row>
    <row r="1029" spans="25:25">
      <c r="Y1029" s="53"/>
    </row>
    <row r="1030" spans="25:25">
      <c r="Y1030" s="53"/>
    </row>
    <row r="1031" spans="25:25">
      <c r="Y1031" s="53"/>
    </row>
    <row r="1032" spans="25:25">
      <c r="Y1032" s="53"/>
    </row>
    <row r="1033" spans="25:25">
      <c r="Y1033" s="53"/>
    </row>
    <row r="1034" spans="25:25">
      <c r="Y1034" s="53"/>
    </row>
    <row r="1035" spans="25:25">
      <c r="Y1035" s="53"/>
    </row>
    <row r="1036" spans="25:25">
      <c r="Y1036" s="53"/>
    </row>
    <row r="1037" spans="25:25">
      <c r="Y1037" s="53"/>
    </row>
    <row r="1038" spans="25:25">
      <c r="Y1038" s="53"/>
    </row>
    <row r="1039" spans="25:25">
      <c r="Y1039" s="53"/>
    </row>
    <row r="1040" spans="25:25">
      <c r="Y1040" s="53"/>
    </row>
    <row r="1041" spans="25:25">
      <c r="Y1041" s="53"/>
    </row>
    <row r="1042" spans="25:25">
      <c r="Y1042" s="53"/>
    </row>
    <row r="1043" spans="25:25">
      <c r="Y1043" s="53"/>
    </row>
    <row r="1044" spans="25:25">
      <c r="Y1044" s="53"/>
    </row>
    <row r="1045" spans="25:25">
      <c r="Y1045" s="53"/>
    </row>
    <row r="1046" spans="25:25">
      <c r="Y1046" s="53"/>
    </row>
    <row r="1047" spans="25:25">
      <c r="Y1047" s="53"/>
    </row>
    <row r="1048" spans="25:25">
      <c r="Y1048" s="53"/>
    </row>
    <row r="1049" spans="25:25">
      <c r="Y1049" s="53"/>
    </row>
    <row r="1050" spans="25:25">
      <c r="Y1050" s="53"/>
    </row>
    <row r="1051" spans="25:25">
      <c r="Y1051" s="53"/>
    </row>
    <row r="1052" spans="25:25">
      <c r="Y1052" s="53"/>
    </row>
    <row r="1053" spans="25:25">
      <c r="Y1053" s="53"/>
    </row>
    <row r="1054" spans="25:25">
      <c r="Y1054" s="53"/>
    </row>
    <row r="1055" spans="25:25">
      <c r="Y1055" s="53"/>
    </row>
    <row r="1056" spans="25:25">
      <c r="Y1056" s="53"/>
    </row>
    <row r="1057" spans="25:25">
      <c r="Y1057" s="53"/>
    </row>
    <row r="1058" spans="25:25">
      <c r="Y1058" s="53"/>
    </row>
    <row r="1059" spans="25:25">
      <c r="Y1059" s="53"/>
    </row>
    <row r="1060" spans="25:25">
      <c r="Y1060" s="53"/>
    </row>
    <row r="1061" spans="25:25">
      <c r="Y1061" s="53"/>
    </row>
    <row r="1062" spans="25:25">
      <c r="Y1062" s="53"/>
    </row>
    <row r="1063" spans="25:25">
      <c r="Y1063" s="53"/>
    </row>
    <row r="1064" spans="25:25">
      <c r="Y1064" s="53"/>
    </row>
    <row r="1065" spans="25:25">
      <c r="Y1065" s="53"/>
    </row>
    <row r="1066" spans="25:25">
      <c r="Y1066" s="53"/>
    </row>
    <row r="1067" spans="25:25">
      <c r="Y1067" s="53"/>
    </row>
    <row r="1068" spans="25:25">
      <c r="Y1068" s="53"/>
    </row>
    <row r="1069" spans="25:25">
      <c r="Y1069" s="53"/>
    </row>
    <row r="1070" spans="25:25">
      <c r="Y1070" s="53"/>
    </row>
    <row r="1071" spans="25:25">
      <c r="Y1071" s="53"/>
    </row>
    <row r="1072" spans="25:25">
      <c r="Y1072" s="53"/>
    </row>
    <row r="1073" spans="25:25">
      <c r="Y1073" s="53"/>
    </row>
    <row r="1074" spans="25:25">
      <c r="Y1074" s="53"/>
    </row>
    <row r="1075" spans="25:25">
      <c r="Y1075" s="53"/>
    </row>
    <row r="1076" spans="25:25">
      <c r="Y1076" s="53"/>
    </row>
    <row r="1077" spans="25:25">
      <c r="Y1077" s="53"/>
    </row>
    <row r="1078" spans="25:25">
      <c r="Y1078" s="53"/>
    </row>
    <row r="1079" spans="25:25">
      <c r="Y1079" s="53"/>
    </row>
    <row r="1080" spans="25:25">
      <c r="Y1080" s="53"/>
    </row>
    <row r="1081" spans="25:25">
      <c r="Y1081" s="53"/>
    </row>
    <row r="1082" spans="25:25">
      <c r="Y1082" s="53"/>
    </row>
    <row r="1083" spans="25:25">
      <c r="Y1083" s="53"/>
    </row>
    <row r="1084" spans="25:25">
      <c r="Y1084" s="53"/>
    </row>
    <row r="1085" spans="25:25">
      <c r="Y1085" s="53"/>
    </row>
    <row r="1086" spans="25:25">
      <c r="Y1086" s="53"/>
    </row>
    <row r="1087" spans="25:25">
      <c r="Y1087" s="53"/>
    </row>
    <row r="1088" spans="25:25">
      <c r="Y1088" s="53"/>
    </row>
    <row r="1089" spans="25:25">
      <c r="Y1089" s="53"/>
    </row>
    <row r="1090" spans="25:25">
      <c r="Y1090" s="53"/>
    </row>
    <row r="1091" spans="25:25">
      <c r="Y1091" s="53"/>
    </row>
    <row r="1092" spans="25:25">
      <c r="Y1092" s="53"/>
    </row>
    <row r="1093" spans="25:25">
      <c r="Y1093" s="53"/>
    </row>
    <row r="1094" spans="25:25">
      <c r="Y1094" s="53"/>
    </row>
    <row r="1095" spans="25:25">
      <c r="Y1095" s="53"/>
    </row>
    <row r="1096" spans="25:25">
      <c r="Y1096" s="53"/>
    </row>
    <row r="1097" spans="25:25">
      <c r="Y1097" s="53"/>
    </row>
    <row r="1098" spans="25:25">
      <c r="Y1098" s="53"/>
    </row>
    <row r="1099" spans="25:25">
      <c r="Y1099" s="53"/>
    </row>
    <row r="1100" spans="25:25">
      <c r="Y1100" s="53"/>
    </row>
    <row r="1101" spans="25:25">
      <c r="Y1101" s="53"/>
    </row>
    <row r="1102" spans="25:25">
      <c r="Y1102" s="53"/>
    </row>
    <row r="1103" spans="25:25">
      <c r="Y1103" s="53"/>
    </row>
    <row r="1104" spans="25:25">
      <c r="Y1104" s="53"/>
    </row>
    <row r="1105" spans="25:25">
      <c r="Y1105" s="53"/>
    </row>
    <row r="1106" spans="25:25">
      <c r="Y1106" s="53"/>
    </row>
    <row r="1107" spans="25:25">
      <c r="Y1107" s="53"/>
    </row>
    <row r="1108" spans="25:25">
      <c r="Y1108" s="53"/>
    </row>
    <row r="1109" spans="25:25">
      <c r="Y1109" s="53"/>
    </row>
    <row r="1110" spans="25:25">
      <c r="Y1110" s="53"/>
    </row>
    <row r="1111" spans="25:25">
      <c r="Y1111" s="53"/>
    </row>
    <row r="1112" spans="25:25">
      <c r="Y1112" s="53"/>
    </row>
    <row r="1113" spans="25:25">
      <c r="Y1113" s="53"/>
    </row>
    <row r="1114" spans="25:25">
      <c r="Y1114" s="53"/>
    </row>
    <row r="1115" spans="25:25">
      <c r="Y1115" s="53"/>
    </row>
    <row r="1116" spans="25:25">
      <c r="Y1116" s="53"/>
    </row>
    <row r="1117" spans="25:25">
      <c r="Y1117" s="53"/>
    </row>
    <row r="1118" spans="25:25">
      <c r="Y1118" s="53"/>
    </row>
    <row r="1119" spans="25:25">
      <c r="Y1119" s="53"/>
    </row>
    <row r="1120" spans="25:25">
      <c r="Y1120" s="53"/>
    </row>
    <row r="1121" spans="25:25">
      <c r="Y1121" s="53"/>
    </row>
    <row r="1122" spans="25:25">
      <c r="Y1122" s="53"/>
    </row>
    <row r="1123" spans="25:25">
      <c r="Y1123" s="53"/>
    </row>
    <row r="1124" spans="25:25">
      <c r="Y1124" s="53"/>
    </row>
    <row r="1125" spans="25:25">
      <c r="Y1125" s="53"/>
    </row>
    <row r="1126" spans="25:25">
      <c r="Y1126" s="53"/>
    </row>
    <row r="1127" spans="25:25">
      <c r="Y1127" s="53"/>
    </row>
    <row r="1128" spans="25:25">
      <c r="Y1128" s="53"/>
    </row>
    <row r="1129" spans="25:25">
      <c r="Y1129" s="53"/>
    </row>
    <row r="1130" spans="25:25">
      <c r="Y1130" s="53"/>
    </row>
    <row r="1131" spans="25:25">
      <c r="Y1131" s="53"/>
    </row>
    <row r="1132" spans="25:25">
      <c r="Y1132" s="53"/>
    </row>
    <row r="1133" spans="25:25">
      <c r="Y1133" s="53"/>
    </row>
    <row r="1134" spans="25:25">
      <c r="Y1134" s="53"/>
    </row>
    <row r="1135" spans="25:25">
      <c r="Y1135" s="53"/>
    </row>
    <row r="1136" spans="25:25">
      <c r="Y1136" s="53"/>
    </row>
    <row r="1137" spans="25:25">
      <c r="Y1137" s="53"/>
    </row>
    <row r="1138" spans="25:25">
      <c r="Y1138" s="53"/>
    </row>
    <row r="1139" spans="25:25">
      <c r="Y1139" s="53"/>
    </row>
    <row r="1140" spans="25:25">
      <c r="Y1140" s="53"/>
    </row>
    <row r="1141" spans="25:25">
      <c r="Y1141" s="53"/>
    </row>
    <row r="1142" spans="25:25">
      <c r="Y1142" s="53"/>
    </row>
    <row r="1143" spans="25:25">
      <c r="Y1143" s="53"/>
    </row>
    <row r="1144" spans="25:25">
      <c r="Y1144" s="53"/>
    </row>
    <row r="1145" spans="25:25">
      <c r="Y1145" s="53"/>
    </row>
    <row r="1146" spans="25:25">
      <c r="Y1146" s="53"/>
    </row>
    <row r="1147" spans="25:25">
      <c r="Y1147" s="53"/>
    </row>
    <row r="1148" spans="25:25">
      <c r="Y1148" s="53"/>
    </row>
    <row r="1149" spans="25:25">
      <c r="Y1149" s="53"/>
    </row>
    <row r="1150" spans="25:25">
      <c r="Y1150" s="53"/>
    </row>
    <row r="1151" spans="25:25">
      <c r="Y1151" s="53"/>
    </row>
    <row r="1152" spans="25:25">
      <c r="Y1152" s="53"/>
    </row>
    <row r="1153" spans="25:25">
      <c r="Y1153" s="53"/>
    </row>
    <row r="1154" spans="25:25">
      <c r="Y1154" s="53"/>
    </row>
    <row r="1155" spans="25:25">
      <c r="Y1155" s="53"/>
    </row>
    <row r="1156" spans="25:25">
      <c r="Y1156" s="53"/>
    </row>
    <row r="1157" spans="25:25">
      <c r="Y1157" s="53"/>
    </row>
    <row r="1158" spans="25:25">
      <c r="Y1158" s="53"/>
    </row>
    <row r="1159" spans="25:25">
      <c r="Y1159" s="53"/>
    </row>
    <row r="1160" spans="25:25">
      <c r="Y1160" s="53"/>
    </row>
    <row r="1161" spans="25:25">
      <c r="Y1161" s="53"/>
    </row>
    <row r="1162" spans="25:25">
      <c r="Y1162" s="53"/>
    </row>
    <row r="1163" spans="25:25">
      <c r="Y1163" s="53"/>
    </row>
    <row r="1164" spans="25:25">
      <c r="Y1164" s="53"/>
    </row>
    <row r="1165" spans="25:25">
      <c r="Y1165" s="53"/>
    </row>
    <row r="1166" spans="25:25">
      <c r="Y1166" s="53"/>
    </row>
    <row r="1167" spans="25:25">
      <c r="Y1167" s="53"/>
    </row>
    <row r="1168" spans="25:25">
      <c r="Y1168" s="53"/>
    </row>
    <row r="1169" spans="25:25">
      <c r="Y1169" s="53"/>
    </row>
    <row r="1170" spans="25:25">
      <c r="Y1170" s="53"/>
    </row>
    <row r="1171" spans="25:25">
      <c r="Y1171" s="53"/>
    </row>
    <row r="1172" spans="25:25">
      <c r="Y1172" s="53"/>
    </row>
    <row r="1173" spans="25:25">
      <c r="Y1173" s="53"/>
    </row>
    <row r="1174" spans="25:25">
      <c r="Y1174" s="53"/>
    </row>
    <row r="1175" spans="25:25">
      <c r="Y1175" s="53"/>
    </row>
    <row r="1176" spans="25:25">
      <c r="Y1176" s="53"/>
    </row>
    <row r="1177" spans="25:25">
      <c r="Y1177" s="53"/>
    </row>
    <row r="1178" spans="25:25">
      <c r="Y1178" s="53"/>
    </row>
    <row r="1179" spans="25:25">
      <c r="Y1179" s="53"/>
    </row>
    <row r="1180" spans="25:25">
      <c r="Y1180" s="53"/>
    </row>
    <row r="1181" spans="25:25">
      <c r="Y1181" s="53"/>
    </row>
    <row r="1182" spans="25:25">
      <c r="Y1182" s="53"/>
    </row>
    <row r="1183" spans="25:25">
      <c r="Y1183" s="53"/>
    </row>
    <row r="1184" spans="25:25">
      <c r="Y1184" s="53"/>
    </row>
    <row r="1185" spans="25:25">
      <c r="Y1185" s="53"/>
    </row>
    <row r="1186" spans="25:25">
      <c r="Y1186" s="53"/>
    </row>
    <row r="1187" spans="25:25">
      <c r="Y1187" s="53"/>
    </row>
    <row r="1188" spans="25:25">
      <c r="Y1188" s="53"/>
    </row>
    <row r="1189" spans="25:25">
      <c r="Y1189" s="53"/>
    </row>
    <row r="1190" spans="25:25">
      <c r="Y1190" s="53"/>
    </row>
    <row r="1191" spans="25:25">
      <c r="Y1191" s="53"/>
    </row>
    <row r="1192" spans="25:25">
      <c r="Y1192" s="53"/>
    </row>
    <row r="1193" spans="25:25">
      <c r="Y1193" s="53"/>
    </row>
    <row r="1194" spans="25:25">
      <c r="Y1194" s="53"/>
    </row>
    <row r="1195" spans="25:25">
      <c r="Y1195" s="53"/>
    </row>
    <row r="1196" spans="25:25">
      <c r="Y1196" s="53"/>
    </row>
    <row r="1197" spans="25:25">
      <c r="Y1197" s="53"/>
    </row>
    <row r="1198" spans="25:25">
      <c r="Y1198" s="53"/>
    </row>
    <row r="1199" spans="25:25">
      <c r="Y1199" s="53"/>
    </row>
    <row r="1200" spans="25:25">
      <c r="Y1200" s="53"/>
    </row>
    <row r="1201" spans="25:25">
      <c r="Y1201" s="53"/>
    </row>
    <row r="1202" spans="25:25">
      <c r="Y1202" s="53"/>
    </row>
    <row r="1203" spans="25:25">
      <c r="Y1203" s="53"/>
    </row>
    <row r="1204" spans="25:25">
      <c r="Y1204" s="53"/>
    </row>
    <row r="1205" spans="25:25">
      <c r="Y1205" s="53"/>
    </row>
    <row r="1206" spans="25:25">
      <c r="Y1206" s="53"/>
    </row>
    <row r="1207" spans="25:25">
      <c r="Y1207" s="53"/>
    </row>
    <row r="1208" spans="25:25">
      <c r="Y1208" s="53"/>
    </row>
    <row r="1209" spans="25:25">
      <c r="Y1209" s="53"/>
    </row>
    <row r="1210" spans="25:25">
      <c r="Y1210" s="53"/>
    </row>
    <row r="1211" spans="25:25">
      <c r="Y1211" s="53"/>
    </row>
    <row r="1212" spans="25:25">
      <c r="Y1212" s="53"/>
    </row>
    <row r="1213" spans="25:25">
      <c r="Y1213" s="53"/>
    </row>
    <row r="1214" spans="25:25">
      <c r="Y1214" s="53"/>
    </row>
    <row r="1215" spans="25:25">
      <c r="Y1215" s="53"/>
    </row>
    <row r="1216" spans="25:25">
      <c r="Y1216" s="53"/>
    </row>
    <row r="1217" spans="25:25">
      <c r="Y1217" s="53"/>
    </row>
    <row r="1218" spans="25:25">
      <c r="Y1218" s="53"/>
    </row>
    <row r="1219" spans="25:25">
      <c r="Y1219" s="53"/>
    </row>
    <row r="1220" spans="25:25">
      <c r="Y1220" s="53"/>
    </row>
    <row r="1221" spans="25:25">
      <c r="Y1221" s="53"/>
    </row>
    <row r="1222" spans="25:25">
      <c r="Y1222" s="53"/>
    </row>
    <row r="1223" spans="25:25">
      <c r="Y1223" s="53"/>
    </row>
    <row r="1224" spans="25:25">
      <c r="Y1224" s="53"/>
    </row>
    <row r="1225" spans="25:25">
      <c r="Y1225" s="53"/>
    </row>
    <row r="1226" spans="25:25">
      <c r="Y1226" s="53"/>
    </row>
    <row r="1227" spans="25:25">
      <c r="Y1227" s="53"/>
    </row>
    <row r="1228" spans="25:25">
      <c r="Y1228" s="53"/>
    </row>
    <row r="1229" spans="25:25">
      <c r="Y1229" s="53"/>
    </row>
    <row r="1230" spans="25:25">
      <c r="Y1230" s="53"/>
    </row>
    <row r="1231" spans="25:25">
      <c r="Y1231" s="53"/>
    </row>
    <row r="1232" spans="25:25">
      <c r="Y1232" s="53"/>
    </row>
    <row r="1233" spans="25:25">
      <c r="Y1233" s="53"/>
    </row>
    <row r="1234" spans="25:25">
      <c r="Y1234" s="53"/>
    </row>
    <row r="1235" spans="25:25">
      <c r="Y1235" s="53"/>
    </row>
    <row r="1236" spans="25:25">
      <c r="Y1236" s="53"/>
    </row>
    <row r="1237" spans="25:25">
      <c r="Y1237" s="53"/>
    </row>
    <row r="1238" spans="25:25">
      <c r="Y1238" s="53"/>
    </row>
    <row r="1239" spans="25:25">
      <c r="Y1239" s="53"/>
    </row>
    <row r="1240" spans="25:25">
      <c r="Y1240" s="53"/>
    </row>
    <row r="1241" spans="25:25">
      <c r="Y1241" s="53"/>
    </row>
    <row r="1242" spans="25:25">
      <c r="Y1242" s="53"/>
    </row>
    <row r="1243" spans="25:25">
      <c r="Y1243" s="53"/>
    </row>
    <row r="1244" spans="25:25">
      <c r="Y1244" s="53"/>
    </row>
    <row r="1245" spans="25:25">
      <c r="Y1245" s="53"/>
    </row>
    <row r="1246" spans="25:25">
      <c r="Y1246" s="53"/>
    </row>
    <row r="1247" spans="25:25">
      <c r="Y1247" s="53"/>
    </row>
    <row r="1248" spans="25:25">
      <c r="Y1248" s="53"/>
    </row>
    <row r="1249" spans="25:25">
      <c r="Y1249" s="53"/>
    </row>
    <row r="1250" spans="25:25">
      <c r="Y1250" s="53"/>
    </row>
    <row r="1251" spans="25:25">
      <c r="Y1251" s="53"/>
    </row>
    <row r="1252" spans="25:25">
      <c r="Y1252" s="53"/>
    </row>
    <row r="1253" spans="25:25">
      <c r="Y1253" s="53"/>
    </row>
    <row r="1254" spans="25:25">
      <c r="Y1254" s="53"/>
    </row>
    <row r="1255" spans="25:25">
      <c r="Y1255" s="53"/>
    </row>
    <row r="1256" spans="25:25">
      <c r="Y1256" s="53"/>
    </row>
    <row r="1257" spans="25:25">
      <c r="Y1257" s="53"/>
    </row>
    <row r="1258" spans="25:25">
      <c r="Y1258" s="53"/>
    </row>
    <row r="1259" spans="25:25">
      <c r="Y1259" s="53"/>
    </row>
    <row r="1260" spans="25:25">
      <c r="Y1260" s="53"/>
    </row>
    <row r="1261" spans="25:25">
      <c r="Y1261" s="53"/>
    </row>
    <row r="1262" spans="25:25">
      <c r="Y1262" s="53"/>
    </row>
    <row r="1263" spans="25:25">
      <c r="Y1263" s="53"/>
    </row>
    <row r="1264" spans="25:25">
      <c r="Y1264" s="53"/>
    </row>
    <row r="1265" spans="25:25">
      <c r="Y1265" s="53"/>
    </row>
    <row r="1266" spans="25:25">
      <c r="Y1266" s="53"/>
    </row>
    <row r="1267" spans="25:25">
      <c r="Y1267" s="53"/>
    </row>
    <row r="1268" spans="25:25">
      <c r="Y1268" s="53"/>
    </row>
    <row r="1269" spans="25:25">
      <c r="Y1269" s="53"/>
    </row>
    <row r="1270" spans="25:25">
      <c r="Y1270" s="53"/>
    </row>
    <row r="1271" spans="25:25">
      <c r="Y1271" s="53"/>
    </row>
    <row r="1272" spans="25:25">
      <c r="Y1272" s="53"/>
    </row>
    <row r="1273" spans="25:25">
      <c r="Y1273" s="53"/>
    </row>
    <row r="1274" spans="25:25">
      <c r="Y1274" s="53"/>
    </row>
    <row r="1275" spans="25:25">
      <c r="Y1275" s="53"/>
    </row>
    <row r="1276" spans="25:25">
      <c r="Y1276" s="53"/>
    </row>
    <row r="1277" spans="25:25">
      <c r="Y1277" s="53"/>
    </row>
    <row r="1278" spans="25:25">
      <c r="Y1278" s="53"/>
    </row>
    <row r="1279" spans="25:25">
      <c r="Y1279" s="53"/>
    </row>
    <row r="1280" spans="25:25">
      <c r="Y1280" s="53"/>
    </row>
    <row r="1281" spans="25:25">
      <c r="Y1281" s="53"/>
    </row>
    <row r="1282" spans="25:25">
      <c r="Y1282" s="53"/>
    </row>
    <row r="1283" spans="25:25">
      <c r="Y1283" s="53"/>
    </row>
    <row r="1284" spans="25:25">
      <c r="Y1284" s="53"/>
    </row>
    <row r="1285" spans="25:25">
      <c r="Y1285" s="53"/>
    </row>
    <row r="1286" spans="25:25">
      <c r="Y1286" s="53"/>
    </row>
    <row r="1287" spans="25:25">
      <c r="Y1287" s="53"/>
    </row>
    <row r="1288" spans="25:25">
      <c r="Y1288" s="53"/>
    </row>
    <row r="1289" spans="25:25">
      <c r="Y1289" s="53"/>
    </row>
    <row r="1290" spans="25:25">
      <c r="Y1290" s="53"/>
    </row>
    <row r="1291" spans="25:25">
      <c r="Y1291" s="53"/>
    </row>
    <row r="1292" spans="25:25">
      <c r="Y1292" s="53"/>
    </row>
    <row r="1293" spans="25:25">
      <c r="Y1293" s="53"/>
    </row>
    <row r="1294" spans="25:25">
      <c r="Y1294" s="53"/>
    </row>
    <row r="1295" spans="25:25">
      <c r="Y1295" s="53"/>
    </row>
    <row r="1296" spans="25:25">
      <c r="Y1296" s="53"/>
    </row>
    <row r="1297" spans="25:25">
      <c r="Y1297" s="53"/>
    </row>
    <row r="1298" spans="25:25">
      <c r="Y1298" s="53"/>
    </row>
    <row r="1299" spans="25:25">
      <c r="Y1299" s="53"/>
    </row>
    <row r="1300" spans="25:25">
      <c r="Y1300" s="53"/>
    </row>
    <row r="1301" spans="25:25">
      <c r="Y1301" s="53"/>
    </row>
    <row r="1302" spans="25:25">
      <c r="Y1302" s="53"/>
    </row>
    <row r="1303" spans="25:25">
      <c r="Y1303" s="53"/>
    </row>
    <row r="1304" spans="25:25">
      <c r="Y1304" s="53"/>
    </row>
    <row r="1305" spans="25:25">
      <c r="Y1305" s="53"/>
    </row>
    <row r="1306" spans="25:25">
      <c r="Y1306" s="53"/>
    </row>
    <row r="1307" spans="25:25">
      <c r="Y1307" s="53"/>
    </row>
    <row r="1308" spans="25:25">
      <c r="Y1308" s="53"/>
    </row>
    <row r="1309" spans="25:25">
      <c r="Y1309" s="53"/>
    </row>
    <row r="1310" spans="25:25">
      <c r="Y1310" s="53"/>
    </row>
    <row r="1311" spans="25:25">
      <c r="Y1311" s="53"/>
    </row>
    <row r="1312" spans="25:25">
      <c r="Y1312" s="53"/>
    </row>
    <row r="1313" spans="25:25">
      <c r="Y1313" s="53"/>
    </row>
    <row r="1314" spans="25:25">
      <c r="Y1314" s="53"/>
    </row>
    <row r="1315" spans="25:25">
      <c r="Y1315" s="53"/>
    </row>
    <row r="1316" spans="25:25">
      <c r="Y1316" s="53"/>
    </row>
    <row r="1317" spans="25:25">
      <c r="Y1317" s="53"/>
    </row>
    <row r="1318" spans="25:25">
      <c r="Y1318" s="53"/>
    </row>
    <row r="1319" spans="25:25">
      <c r="Y1319" s="53"/>
    </row>
    <row r="1320" spans="25:25">
      <c r="Y1320" s="53"/>
    </row>
    <row r="1321" spans="25:25">
      <c r="Y1321" s="53"/>
    </row>
    <row r="1322" spans="25:25">
      <c r="Y1322" s="53"/>
    </row>
    <row r="1323" spans="25:25">
      <c r="Y1323" s="53"/>
    </row>
    <row r="1324" spans="25:25">
      <c r="Y1324" s="53"/>
    </row>
    <row r="1325" spans="25:25">
      <c r="Y1325" s="53"/>
    </row>
    <row r="1326" spans="25:25">
      <c r="Y1326" s="53"/>
    </row>
    <row r="1327" spans="25:25">
      <c r="Y1327" s="53"/>
    </row>
    <row r="1328" spans="25:25">
      <c r="Y1328" s="53"/>
    </row>
    <row r="1329" spans="25:25">
      <c r="Y1329" s="53"/>
    </row>
    <row r="1330" spans="25:25">
      <c r="Y1330" s="53"/>
    </row>
    <row r="1331" spans="25:25">
      <c r="Y1331" s="53"/>
    </row>
    <row r="1332" spans="25:25">
      <c r="Y1332" s="53"/>
    </row>
    <row r="1333" spans="25:25">
      <c r="Y1333" s="53"/>
    </row>
    <row r="1334" spans="25:25">
      <c r="Y1334" s="53"/>
    </row>
    <row r="1335" spans="25:25">
      <c r="Y1335" s="53"/>
    </row>
    <row r="1336" spans="25:25">
      <c r="Y1336" s="53"/>
    </row>
    <row r="1337" spans="25:25">
      <c r="Y1337" s="53"/>
    </row>
    <row r="1338" spans="25:25">
      <c r="Y1338" s="53"/>
    </row>
    <row r="1339" spans="25:25">
      <c r="Y1339" s="53"/>
    </row>
    <row r="1340" spans="25:25">
      <c r="Y1340" s="53"/>
    </row>
    <row r="1341" spans="25:25">
      <c r="Y1341" s="53"/>
    </row>
    <row r="1342" spans="25:25">
      <c r="Y1342" s="53"/>
    </row>
    <row r="1343" spans="25:25">
      <c r="Y1343" s="53"/>
    </row>
    <row r="1344" spans="25:25">
      <c r="Y1344" s="53"/>
    </row>
    <row r="1345" spans="25:25">
      <c r="Y1345" s="53"/>
    </row>
    <row r="1346" spans="25:25">
      <c r="Y1346" s="53"/>
    </row>
    <row r="1347" spans="25:25">
      <c r="Y1347" s="53"/>
    </row>
    <row r="1348" spans="25:25">
      <c r="Y1348" s="53"/>
    </row>
    <row r="1349" spans="25:25">
      <c r="Y1349" s="53"/>
    </row>
    <row r="1350" spans="25:25">
      <c r="Y1350" s="53"/>
    </row>
    <row r="1351" spans="25:25">
      <c r="Y1351" s="53"/>
    </row>
    <row r="1352" spans="25:25">
      <c r="Y1352" s="53"/>
    </row>
    <row r="1353" spans="25:25">
      <c r="Y1353" s="53"/>
    </row>
    <row r="1354" spans="25:25">
      <c r="Y1354" s="53"/>
    </row>
    <row r="1355" spans="25:25">
      <c r="Y1355" s="53"/>
    </row>
    <row r="1356" spans="25:25">
      <c r="Y1356" s="53"/>
    </row>
    <row r="1357" spans="25:25">
      <c r="Y1357" s="53"/>
    </row>
    <row r="1358" spans="25:25">
      <c r="Y1358" s="53"/>
    </row>
    <row r="1359" spans="25:25">
      <c r="Y1359" s="53"/>
    </row>
    <row r="1360" spans="25:25">
      <c r="Y1360" s="53"/>
    </row>
    <row r="1361" spans="25:25">
      <c r="Y1361" s="53"/>
    </row>
    <row r="1362" spans="25:25">
      <c r="Y1362" s="53"/>
    </row>
    <row r="1363" spans="25:25">
      <c r="Y1363" s="53"/>
    </row>
    <row r="1364" spans="25:25">
      <c r="Y1364" s="53"/>
    </row>
    <row r="1365" spans="25:25">
      <c r="Y1365" s="53"/>
    </row>
    <row r="1366" spans="25:25">
      <c r="Y1366" s="53"/>
    </row>
    <row r="1367" spans="25:25">
      <c r="Y1367" s="53"/>
    </row>
    <row r="1368" spans="25:25">
      <c r="Y1368" s="53"/>
    </row>
    <row r="1369" spans="25:25">
      <c r="Y1369" s="53"/>
    </row>
    <row r="1370" spans="25:25">
      <c r="Y1370" s="53"/>
    </row>
    <row r="1371" spans="25:25">
      <c r="Y1371" s="53"/>
    </row>
    <row r="1372" spans="25:25">
      <c r="Y1372" s="53"/>
    </row>
    <row r="1373" spans="25:25">
      <c r="Y1373" s="53"/>
    </row>
    <row r="1374" spans="25:25">
      <c r="Y1374" s="53"/>
    </row>
    <row r="1375" spans="25:25">
      <c r="Y1375" s="53"/>
    </row>
    <row r="1376" spans="25:25">
      <c r="Y1376" s="53"/>
    </row>
    <row r="1377" spans="25:25">
      <c r="Y1377" s="53"/>
    </row>
    <row r="1378" spans="25:25">
      <c r="Y1378" s="53"/>
    </row>
    <row r="1379" spans="25:25">
      <c r="Y1379" s="53"/>
    </row>
    <row r="1380" spans="25:25">
      <c r="Y1380" s="53"/>
    </row>
    <row r="1381" spans="25:25">
      <c r="Y1381" s="53"/>
    </row>
    <row r="1382" spans="25:25">
      <c r="Y1382" s="53"/>
    </row>
    <row r="1383" spans="25:25">
      <c r="Y1383" s="53"/>
    </row>
    <row r="1384" spans="25:25">
      <c r="Y1384" s="53"/>
    </row>
    <row r="1385" spans="25:25">
      <c r="Y1385" s="53"/>
    </row>
    <row r="1386" spans="25:25">
      <c r="Y1386" s="53"/>
    </row>
    <row r="1387" spans="25:25">
      <c r="Y1387" s="53"/>
    </row>
    <row r="1388" spans="25:25">
      <c r="Y1388" s="53"/>
    </row>
    <row r="1389" spans="25:25">
      <c r="Y1389" s="53"/>
    </row>
    <row r="1390" spans="25:25">
      <c r="Y1390" s="53"/>
    </row>
    <row r="1391" spans="25:25">
      <c r="Y1391" s="53"/>
    </row>
    <row r="1392" spans="25:25">
      <c r="Y1392" s="53"/>
    </row>
    <row r="1393" spans="25:25">
      <c r="Y1393" s="53"/>
    </row>
    <row r="1394" spans="25:25">
      <c r="Y1394" s="53"/>
    </row>
    <row r="1395" spans="25:25">
      <c r="Y1395" s="53"/>
    </row>
    <row r="1396" spans="25:25">
      <c r="Y1396" s="53"/>
    </row>
    <row r="1397" spans="25:25">
      <c r="Y1397" s="53"/>
    </row>
    <row r="1398" spans="25:25">
      <c r="Y1398" s="53"/>
    </row>
    <row r="1399" spans="25:25">
      <c r="Y1399" s="53"/>
    </row>
    <row r="1400" spans="25:25">
      <c r="Y1400" s="53"/>
    </row>
    <row r="1401" spans="25:25">
      <c r="Y1401" s="53"/>
    </row>
    <row r="1402" spans="25:25">
      <c r="Y1402" s="53"/>
    </row>
    <row r="1403" spans="25:25">
      <c r="Y1403" s="53"/>
    </row>
    <row r="1404" spans="25:25">
      <c r="Y1404" s="53"/>
    </row>
    <row r="1405" spans="25:25">
      <c r="Y1405" s="53"/>
    </row>
    <row r="1406" spans="25:25">
      <c r="Y1406" s="53"/>
    </row>
    <row r="1407" spans="25:25">
      <c r="Y1407" s="53"/>
    </row>
    <row r="1408" spans="25:25">
      <c r="Y1408" s="53"/>
    </row>
    <row r="1409" spans="25:25">
      <c r="Y1409" s="53"/>
    </row>
    <row r="1410" spans="25:25">
      <c r="Y1410" s="53"/>
    </row>
    <row r="1411" spans="25:25">
      <c r="Y1411" s="53"/>
    </row>
    <row r="1412" spans="25:25">
      <c r="Y1412" s="53"/>
    </row>
    <row r="1413" spans="25:25">
      <c r="Y1413" s="53"/>
    </row>
    <row r="1414" spans="25:25">
      <c r="Y1414" s="53"/>
    </row>
    <row r="1415" spans="25:25">
      <c r="Y1415" s="53"/>
    </row>
    <row r="1416" spans="25:25">
      <c r="Y1416" s="53"/>
    </row>
    <row r="1417" spans="25:25">
      <c r="Y1417" s="53"/>
    </row>
    <row r="1418" spans="25:25">
      <c r="Y1418" s="53"/>
    </row>
    <row r="1419" spans="25:25">
      <c r="Y1419" s="53"/>
    </row>
    <row r="1420" spans="25:25">
      <c r="Y1420" s="53"/>
    </row>
    <row r="1421" spans="25:25">
      <c r="Y1421" s="53"/>
    </row>
    <row r="1422" spans="25:25">
      <c r="Y1422" s="53"/>
    </row>
    <row r="1423" spans="25:25">
      <c r="Y1423" s="53"/>
    </row>
    <row r="1424" spans="25:25">
      <c r="Y1424" s="53"/>
    </row>
    <row r="1425" spans="25:25">
      <c r="Y1425" s="53"/>
    </row>
    <row r="1426" spans="25:25">
      <c r="Y1426" s="53"/>
    </row>
    <row r="1427" spans="25:25">
      <c r="Y1427" s="53"/>
    </row>
    <row r="1428" spans="25:25">
      <c r="Y1428" s="53"/>
    </row>
    <row r="1429" spans="25:25">
      <c r="Y1429" s="53"/>
    </row>
    <row r="1430" spans="25:25">
      <c r="Y1430" s="53"/>
    </row>
    <row r="1431" spans="25:25">
      <c r="Y1431" s="53"/>
    </row>
    <row r="1432" spans="25:25">
      <c r="Y1432" s="53"/>
    </row>
    <row r="1433" spans="25:25">
      <c r="Y1433" s="53"/>
    </row>
    <row r="1434" spans="25:25">
      <c r="Y1434" s="53"/>
    </row>
    <row r="1435" spans="25:25">
      <c r="Y1435" s="53"/>
    </row>
    <row r="1436" spans="25:25">
      <c r="Y1436" s="53"/>
    </row>
    <row r="1437" spans="25:25">
      <c r="Y1437" s="53"/>
    </row>
    <row r="1438" spans="25:25">
      <c r="Y1438" s="53"/>
    </row>
    <row r="1439" spans="25:25">
      <c r="Y1439" s="53"/>
    </row>
    <row r="1440" spans="25:25">
      <c r="Y1440" s="53"/>
    </row>
    <row r="1441" spans="25:25">
      <c r="Y1441" s="53"/>
    </row>
    <row r="1442" spans="25:25">
      <c r="Y1442" s="53"/>
    </row>
    <row r="1443" spans="25:25">
      <c r="Y1443" s="53"/>
    </row>
    <row r="1444" spans="25:25">
      <c r="Y1444" s="53"/>
    </row>
    <row r="1445" spans="25:25">
      <c r="Y1445" s="53"/>
    </row>
    <row r="1446" spans="25:25">
      <c r="Y1446" s="53"/>
    </row>
    <row r="1447" spans="25:25">
      <c r="Y1447" s="53"/>
    </row>
    <row r="1448" spans="25:25">
      <c r="Y1448" s="53"/>
    </row>
    <row r="1449" spans="25:25">
      <c r="Y1449" s="53"/>
    </row>
    <row r="1450" spans="25:25">
      <c r="Y1450" s="53"/>
    </row>
    <row r="1451" spans="25:25">
      <c r="Y1451" s="53"/>
    </row>
    <row r="1452" spans="25:25">
      <c r="Y1452" s="53"/>
    </row>
    <row r="1453" spans="25:25">
      <c r="Y1453" s="53"/>
    </row>
    <row r="1454" spans="25:25">
      <c r="Y1454" s="53"/>
    </row>
    <row r="1455" spans="25:25">
      <c r="Y1455" s="53"/>
    </row>
    <row r="1456" spans="25:25">
      <c r="Y1456" s="53"/>
    </row>
    <row r="1457" spans="25:25">
      <c r="Y1457" s="53"/>
    </row>
    <row r="1458" spans="25:25">
      <c r="Y1458" s="53"/>
    </row>
    <row r="1459" spans="25:25">
      <c r="Y1459" s="53"/>
    </row>
    <row r="1460" spans="25:25">
      <c r="Y1460" s="53"/>
    </row>
    <row r="1461" spans="25:25">
      <c r="Y1461" s="53"/>
    </row>
    <row r="1462" spans="25:25">
      <c r="Y1462" s="53"/>
    </row>
    <row r="1463" spans="25:25">
      <c r="Y1463" s="53"/>
    </row>
    <row r="1464" spans="25:25">
      <c r="Y1464" s="53"/>
    </row>
    <row r="1465" spans="25:25">
      <c r="Y1465" s="53"/>
    </row>
    <row r="1466" spans="25:25">
      <c r="Y1466" s="53"/>
    </row>
    <row r="1467" spans="25:25">
      <c r="Y1467" s="53"/>
    </row>
    <row r="1468" spans="25:25">
      <c r="Y1468" s="53"/>
    </row>
    <row r="1469" spans="25:25">
      <c r="Y1469" s="53"/>
    </row>
    <row r="1470" spans="25:25">
      <c r="Y1470" s="53"/>
    </row>
    <row r="1471" spans="25:25">
      <c r="Y1471" s="53"/>
    </row>
    <row r="1472" spans="25:25">
      <c r="Y1472" s="53"/>
    </row>
    <row r="1473" spans="25:25">
      <c r="Y1473" s="53"/>
    </row>
    <row r="1474" spans="25:25">
      <c r="Y1474" s="53"/>
    </row>
    <row r="1475" spans="25:25">
      <c r="Y1475" s="53"/>
    </row>
    <row r="1476" spans="25:25">
      <c r="Y1476" s="53"/>
    </row>
    <row r="1477" spans="25:25">
      <c r="Y1477" s="53"/>
    </row>
    <row r="1478" spans="25:25">
      <c r="Y1478" s="53"/>
    </row>
    <row r="1479" spans="25:25">
      <c r="Y1479" s="53"/>
    </row>
    <row r="1480" spans="25:25">
      <c r="Y1480" s="53"/>
    </row>
    <row r="1481" spans="25:25">
      <c r="Y1481" s="53"/>
    </row>
    <row r="1482" spans="25:25">
      <c r="Y1482" s="53"/>
    </row>
    <row r="1483" spans="25:25">
      <c r="Y1483" s="53"/>
    </row>
    <row r="1484" spans="25:25">
      <c r="Y1484" s="53"/>
    </row>
    <row r="1485" spans="25:25">
      <c r="Y1485" s="53"/>
    </row>
    <row r="1486" spans="25:25">
      <c r="Y1486" s="53"/>
    </row>
    <row r="1487" spans="25:25">
      <c r="Y1487" s="53"/>
    </row>
    <row r="1488" spans="25:25">
      <c r="Y1488" s="53"/>
    </row>
    <row r="1489" spans="25:25">
      <c r="Y1489" s="53"/>
    </row>
    <row r="1490" spans="25:25">
      <c r="Y1490" s="53"/>
    </row>
    <row r="1491" spans="25:25">
      <c r="Y1491" s="53"/>
    </row>
    <row r="1492" spans="25:25">
      <c r="Y1492" s="53"/>
    </row>
    <row r="1493" spans="25:25">
      <c r="Y1493" s="53"/>
    </row>
    <row r="1494" spans="25:25">
      <c r="Y1494" s="53"/>
    </row>
    <row r="1495" spans="25:25">
      <c r="Y1495" s="53"/>
    </row>
    <row r="1496" spans="25:25">
      <c r="Y1496" s="53"/>
    </row>
    <row r="1497" spans="25:25">
      <c r="Y1497" s="53"/>
    </row>
    <row r="1498" spans="25:25">
      <c r="Y1498" s="53"/>
    </row>
    <row r="1499" spans="25:25">
      <c r="Y1499" s="53"/>
    </row>
    <row r="1500" spans="25:25">
      <c r="Y1500" s="53"/>
    </row>
    <row r="1501" spans="25:25">
      <c r="Y1501" s="53"/>
    </row>
    <row r="1502" spans="25:25">
      <c r="Y1502" s="53"/>
    </row>
    <row r="1503" spans="25:25">
      <c r="Y1503" s="53"/>
    </row>
    <row r="1504" spans="25:25">
      <c r="Y1504" s="53"/>
    </row>
    <row r="1505" spans="25:25">
      <c r="Y1505" s="53"/>
    </row>
    <row r="1506" spans="25:25">
      <c r="Y1506" s="53"/>
    </row>
    <row r="1507" spans="25:25">
      <c r="Y1507" s="53"/>
    </row>
    <row r="1508" spans="25:25">
      <c r="Y1508" s="53"/>
    </row>
    <row r="1509" spans="25:25">
      <c r="Y1509" s="53"/>
    </row>
    <row r="1510" spans="25:25">
      <c r="Y1510" s="53"/>
    </row>
    <row r="1511" spans="25:25">
      <c r="Y1511" s="53"/>
    </row>
    <row r="1512" spans="25:25">
      <c r="Y1512" s="53"/>
    </row>
    <row r="1513" spans="25:25">
      <c r="Y1513" s="53"/>
    </row>
    <row r="1514" spans="25:25">
      <c r="Y1514" s="53"/>
    </row>
    <row r="1515" spans="25:25">
      <c r="Y1515" s="53"/>
    </row>
    <row r="1516" spans="25:25">
      <c r="Y1516" s="53"/>
    </row>
    <row r="1517" spans="25:25">
      <c r="Y1517" s="53"/>
    </row>
    <row r="1518" spans="25:25">
      <c r="Y1518" s="53"/>
    </row>
    <row r="1519" spans="25:25">
      <c r="Y1519" s="53"/>
    </row>
    <row r="1520" spans="25:25">
      <c r="Y1520" s="53"/>
    </row>
    <row r="1521" spans="25:25">
      <c r="Y1521" s="53"/>
    </row>
    <row r="1522" spans="25:25">
      <c r="Y1522" s="53"/>
    </row>
    <row r="1523" spans="25:25">
      <c r="Y1523" s="53"/>
    </row>
    <row r="1524" spans="25:25">
      <c r="Y1524" s="53"/>
    </row>
    <row r="1525" spans="25:25">
      <c r="Y1525" s="53"/>
    </row>
    <row r="1526" spans="25:25">
      <c r="Y1526" s="53"/>
    </row>
    <row r="1527" spans="25:25">
      <c r="Y1527" s="53"/>
    </row>
    <row r="1528" spans="25:25">
      <c r="Y1528" s="53"/>
    </row>
    <row r="1529" spans="25:25">
      <c r="Y1529" s="53"/>
    </row>
    <row r="1530" spans="25:25">
      <c r="Y1530" s="53"/>
    </row>
    <row r="1531" spans="25:25">
      <c r="Y1531" s="53"/>
    </row>
    <row r="1532" spans="25:25">
      <c r="Y1532" s="53"/>
    </row>
    <row r="1533" spans="25:25">
      <c r="Y1533" s="53"/>
    </row>
    <row r="1534" spans="25:25">
      <c r="Y1534" s="53"/>
    </row>
    <row r="1535" spans="25:25">
      <c r="Y1535" s="53"/>
    </row>
    <row r="1536" spans="25:25">
      <c r="Y1536" s="53"/>
    </row>
    <row r="1537" spans="25:25">
      <c r="Y1537" s="53"/>
    </row>
    <row r="1538" spans="25:25">
      <c r="Y1538" s="53"/>
    </row>
    <row r="1539" spans="25:25">
      <c r="Y1539" s="53"/>
    </row>
    <row r="1540" spans="25:25">
      <c r="Y1540" s="53"/>
    </row>
    <row r="1541" spans="25:25">
      <c r="Y1541" s="53"/>
    </row>
    <row r="1542" spans="25:25">
      <c r="Y1542" s="53"/>
    </row>
    <row r="1543" spans="25:25">
      <c r="Y1543" s="53"/>
    </row>
    <row r="1544" spans="25:25">
      <c r="Y1544" s="53"/>
    </row>
    <row r="1545" spans="25:25">
      <c r="Y1545" s="53"/>
    </row>
    <row r="1546" spans="25:25">
      <c r="Y1546" s="53"/>
    </row>
    <row r="1547" spans="25:25">
      <c r="Y1547" s="53"/>
    </row>
    <row r="1548" spans="25:25">
      <c r="Y1548" s="53"/>
    </row>
    <row r="1549" spans="25:25">
      <c r="Y1549" s="53"/>
    </row>
    <row r="1550" spans="25:25">
      <c r="Y1550" s="53"/>
    </row>
    <row r="1551" spans="25:25">
      <c r="Y1551" s="53"/>
    </row>
    <row r="1552" spans="25:25">
      <c r="Y1552" s="53"/>
    </row>
    <row r="1553" spans="25:25">
      <c r="Y1553" s="53"/>
    </row>
    <row r="1554" spans="25:25">
      <c r="Y1554" s="53"/>
    </row>
    <row r="1555" spans="25:25">
      <c r="Y1555" s="53"/>
    </row>
    <row r="1556" spans="25:25">
      <c r="Y1556" s="53"/>
    </row>
    <row r="1557" spans="25:25">
      <c r="Y1557" s="53"/>
    </row>
    <row r="1558" spans="25:25">
      <c r="Y1558" s="53"/>
    </row>
    <row r="1559" spans="25:25">
      <c r="Y1559" s="53"/>
    </row>
    <row r="1560" spans="25:25">
      <c r="Y1560" s="53"/>
    </row>
    <row r="1561" spans="25:25">
      <c r="Y1561" s="53"/>
    </row>
    <row r="1562" spans="25:25">
      <c r="Y1562" s="53"/>
    </row>
    <row r="1563" spans="25:25">
      <c r="Y1563" s="53"/>
    </row>
    <row r="1564" spans="25:25">
      <c r="Y1564" s="53"/>
    </row>
    <row r="1565" spans="25:25">
      <c r="Y1565" s="53"/>
    </row>
    <row r="1566" spans="25:25">
      <c r="Y1566" s="53"/>
    </row>
    <row r="1567" spans="25:25">
      <c r="Y1567" s="53"/>
    </row>
    <row r="1568" spans="25:25">
      <c r="Y1568" s="53"/>
    </row>
    <row r="1569" spans="25:25">
      <c r="Y1569" s="53"/>
    </row>
    <row r="1570" spans="25:25">
      <c r="Y1570" s="53"/>
    </row>
    <row r="1571" spans="25:25">
      <c r="Y1571" s="53"/>
    </row>
    <row r="1572" spans="25:25">
      <c r="Y1572" s="53"/>
    </row>
    <row r="1573" spans="25:25">
      <c r="Y1573" s="53"/>
    </row>
    <row r="1574" spans="25:25">
      <c r="Y1574" s="53"/>
    </row>
    <row r="1575" spans="25:25">
      <c r="Y1575" s="53"/>
    </row>
    <row r="1576" spans="25:25">
      <c r="Y1576" s="53"/>
    </row>
    <row r="1577" spans="25:25">
      <c r="Y1577" s="53"/>
    </row>
    <row r="1578" spans="25:25">
      <c r="Y1578" s="53"/>
    </row>
    <row r="1579" spans="25:25">
      <c r="Y1579" s="53"/>
    </row>
    <row r="1580" spans="25:25">
      <c r="Y1580" s="53"/>
    </row>
    <row r="1581" spans="25:25">
      <c r="Y1581" s="53"/>
    </row>
    <row r="1582" spans="25:25">
      <c r="Y1582" s="53"/>
    </row>
    <row r="1583" spans="25:25">
      <c r="Y1583" s="53"/>
    </row>
    <row r="1584" spans="25:25">
      <c r="Y1584" s="53"/>
    </row>
    <row r="1585" spans="25:25">
      <c r="Y1585" s="53"/>
    </row>
    <row r="1586" spans="25:25">
      <c r="Y1586" s="53"/>
    </row>
    <row r="1587" spans="25:25">
      <c r="Y1587" s="53"/>
    </row>
    <row r="1588" spans="25:25">
      <c r="Y1588" s="53"/>
    </row>
    <row r="1589" spans="25:25">
      <c r="Y1589" s="53"/>
    </row>
    <row r="1590" spans="25:25">
      <c r="Y1590" s="53"/>
    </row>
    <row r="1591" spans="25:25">
      <c r="Y1591" s="53"/>
    </row>
    <row r="1592" spans="25:25">
      <c r="Y1592" s="53"/>
    </row>
    <row r="1593" spans="25:25">
      <c r="Y1593" s="53"/>
    </row>
    <row r="1594" spans="25:25">
      <c r="Y1594" s="53"/>
    </row>
    <row r="1595" spans="25:25">
      <c r="Y1595" s="53"/>
    </row>
    <row r="1596" spans="25:25">
      <c r="Y1596" s="53"/>
    </row>
    <row r="1597" spans="25:25">
      <c r="Y1597" s="53"/>
    </row>
    <row r="1598" spans="25:25">
      <c r="Y1598" s="53"/>
    </row>
    <row r="1599" spans="25:25">
      <c r="Y1599" s="53"/>
    </row>
    <row r="1600" spans="25:25">
      <c r="Y1600" s="53"/>
    </row>
    <row r="1601" spans="25:25">
      <c r="Y1601" s="53"/>
    </row>
    <row r="1602" spans="25:25">
      <c r="Y1602" s="53"/>
    </row>
    <row r="1603" spans="25:25">
      <c r="Y1603" s="53"/>
    </row>
    <row r="1604" spans="25:25">
      <c r="Y1604" s="53"/>
    </row>
    <row r="1605" spans="25:25">
      <c r="Y1605" s="53"/>
    </row>
    <row r="1606" spans="25:25">
      <c r="Y1606" s="53"/>
    </row>
    <row r="1607" spans="25:25">
      <c r="Y1607" s="53"/>
    </row>
    <row r="1608" spans="25:25">
      <c r="Y1608" s="53"/>
    </row>
    <row r="1609" spans="25:25">
      <c r="Y1609" s="53"/>
    </row>
    <row r="1610" spans="25:25">
      <c r="Y1610" s="53"/>
    </row>
    <row r="1611" spans="25:25">
      <c r="Y1611" s="53"/>
    </row>
    <row r="1612" spans="25:25">
      <c r="Y1612" s="53"/>
    </row>
    <row r="1613" spans="25:25">
      <c r="Y1613" s="53"/>
    </row>
    <row r="1614" spans="25:25">
      <c r="Y1614" s="53"/>
    </row>
    <row r="1615" spans="25:25">
      <c r="Y1615" s="53"/>
    </row>
    <row r="1616" spans="25:25">
      <c r="Y1616" s="53"/>
    </row>
    <row r="1617" spans="25:25">
      <c r="Y1617" s="53"/>
    </row>
    <row r="1618" spans="25:25">
      <c r="Y1618" s="53"/>
    </row>
    <row r="1619" spans="25:25">
      <c r="Y1619" s="53"/>
    </row>
    <row r="1620" spans="25:25">
      <c r="Y1620" s="53"/>
    </row>
    <row r="1621" spans="25:25">
      <c r="Y1621" s="53"/>
    </row>
    <row r="1622" spans="25:25">
      <c r="Y1622" s="53"/>
    </row>
    <row r="1623" spans="25:25">
      <c r="Y1623" s="53"/>
    </row>
    <row r="1624" spans="25:25">
      <c r="Y1624" s="53"/>
    </row>
    <row r="1625" spans="25:25">
      <c r="Y1625" s="53"/>
    </row>
    <row r="1626" spans="25:25">
      <c r="Y1626" s="53"/>
    </row>
    <row r="1627" spans="25:25">
      <c r="Y1627" s="53"/>
    </row>
    <row r="1628" spans="25:25">
      <c r="Y1628" s="53"/>
    </row>
    <row r="1629" spans="25:25">
      <c r="Y1629" s="53"/>
    </row>
    <row r="1630" spans="25:25">
      <c r="Y1630" s="53"/>
    </row>
    <row r="1631" spans="25:25">
      <c r="Y1631" s="53"/>
    </row>
    <row r="1632" spans="25:25">
      <c r="Y1632" s="53"/>
    </row>
    <row r="1633" spans="25:25">
      <c r="Y1633" s="53"/>
    </row>
    <row r="1634" spans="25:25">
      <c r="Y1634" s="53"/>
    </row>
    <row r="1635" spans="25:25">
      <c r="Y1635" s="53"/>
    </row>
    <row r="1636" spans="25:25">
      <c r="Y1636" s="53"/>
    </row>
    <row r="1637" spans="25:25">
      <c r="Y1637" s="53"/>
    </row>
    <row r="1638" spans="25:25">
      <c r="Y1638" s="53"/>
    </row>
    <row r="1639" spans="25:25">
      <c r="Y1639" s="53"/>
    </row>
    <row r="1640" spans="25:25">
      <c r="Y1640" s="53"/>
    </row>
    <row r="1641" spans="25:25">
      <c r="Y1641" s="53"/>
    </row>
    <row r="1642" spans="25:25">
      <c r="Y1642" s="53"/>
    </row>
    <row r="1643" spans="25:25">
      <c r="Y1643" s="53"/>
    </row>
    <row r="1644" spans="25:25">
      <c r="Y1644" s="53"/>
    </row>
    <row r="1645" spans="25:25">
      <c r="Y1645" s="53"/>
    </row>
    <row r="1646" spans="25:25">
      <c r="Y1646" s="53"/>
    </row>
    <row r="1647" spans="25:25">
      <c r="Y1647" s="53"/>
    </row>
    <row r="1648" spans="25:25">
      <c r="Y1648" s="53"/>
    </row>
    <row r="1649" spans="25:25">
      <c r="Y1649" s="53"/>
    </row>
    <row r="1650" spans="25:25">
      <c r="Y1650" s="53"/>
    </row>
    <row r="1651" spans="25:25">
      <c r="Y1651" s="53"/>
    </row>
    <row r="1652" spans="25:25">
      <c r="Y1652" s="53"/>
    </row>
    <row r="1653" spans="25:25">
      <c r="Y1653" s="53"/>
    </row>
    <row r="1654" spans="25:25">
      <c r="Y1654" s="53"/>
    </row>
    <row r="1655" spans="25:25">
      <c r="Y1655" s="53"/>
    </row>
    <row r="1656" spans="25:25">
      <c r="Y1656" s="53"/>
    </row>
    <row r="1657" spans="25:25">
      <c r="Y1657" s="53"/>
    </row>
    <row r="1658" spans="25:25">
      <c r="Y1658" s="53"/>
    </row>
    <row r="1659" spans="25:25">
      <c r="Y1659" s="53"/>
    </row>
    <row r="1660" spans="25:25">
      <c r="Y1660" s="53"/>
    </row>
    <row r="1661" spans="25:25">
      <c r="Y1661" s="53"/>
    </row>
    <row r="1662" spans="25:25">
      <c r="Y1662" s="53"/>
    </row>
    <row r="1663" spans="25:25">
      <c r="Y1663" s="53"/>
    </row>
    <row r="1664" spans="25:25">
      <c r="Y1664" s="53"/>
    </row>
    <row r="1665" spans="25:25">
      <c r="Y1665" s="53"/>
    </row>
    <row r="1666" spans="25:25">
      <c r="Y1666" s="53"/>
    </row>
    <row r="1667" spans="25:25">
      <c r="Y1667" s="53"/>
    </row>
    <row r="1668" spans="25:25">
      <c r="Y1668" s="53"/>
    </row>
    <row r="1669" spans="25:25">
      <c r="Y1669" s="53"/>
    </row>
    <row r="1670" spans="25:25">
      <c r="Y1670" s="53"/>
    </row>
    <row r="1671" spans="25:25">
      <c r="Y1671" s="53"/>
    </row>
    <row r="1672" spans="25:25">
      <c r="Y1672" s="53"/>
    </row>
    <row r="1673" spans="25:25">
      <c r="Y1673" s="53"/>
    </row>
    <row r="1674" spans="25:25">
      <c r="Y1674" s="53"/>
    </row>
    <row r="1675" spans="25:25">
      <c r="Y1675" s="53"/>
    </row>
    <row r="1676" spans="25:25">
      <c r="Y1676" s="53"/>
    </row>
    <row r="1677" spans="25:25">
      <c r="Y1677" s="53"/>
    </row>
    <row r="1678" spans="25:25">
      <c r="Y1678" s="53"/>
    </row>
    <row r="1679" spans="25:25">
      <c r="Y1679" s="53"/>
    </row>
    <row r="1680" spans="25:25">
      <c r="Y1680" s="53"/>
    </row>
    <row r="1681" spans="25:25">
      <c r="Y1681" s="53"/>
    </row>
    <row r="1682" spans="25:25">
      <c r="Y1682" s="53"/>
    </row>
    <row r="1683" spans="25:25">
      <c r="Y1683" s="53"/>
    </row>
    <row r="1684" spans="25:25">
      <c r="Y1684" s="53"/>
    </row>
    <row r="1685" spans="25:25">
      <c r="Y1685" s="53"/>
    </row>
    <row r="1686" spans="25:25">
      <c r="Y1686" s="53"/>
    </row>
    <row r="1687" spans="25:25">
      <c r="Y1687" s="53"/>
    </row>
    <row r="1688" spans="25:25">
      <c r="Y1688" s="53"/>
    </row>
    <row r="1689" spans="25:25">
      <c r="Y1689" s="53"/>
    </row>
    <row r="1690" spans="25:25">
      <c r="Y1690" s="53"/>
    </row>
    <row r="1691" spans="25:25">
      <c r="Y1691" s="53"/>
    </row>
    <row r="1692" spans="25:25">
      <c r="Y1692" s="53"/>
    </row>
    <row r="1693" spans="25:25">
      <c r="Y1693" s="53"/>
    </row>
    <row r="1694" spans="25:25">
      <c r="Y1694" s="53"/>
    </row>
    <row r="1695" spans="25:25">
      <c r="Y1695" s="53"/>
    </row>
    <row r="1696" spans="25:25">
      <c r="Y1696" s="53"/>
    </row>
    <row r="1697" spans="25:25">
      <c r="Y1697" s="53"/>
    </row>
    <row r="1698" spans="25:25">
      <c r="Y1698" s="53"/>
    </row>
    <row r="1699" spans="25:25">
      <c r="Y1699" s="53"/>
    </row>
    <row r="1700" spans="25:25">
      <c r="Y1700" s="53"/>
    </row>
    <row r="1701" spans="25:25">
      <c r="Y1701" s="53"/>
    </row>
    <row r="1702" spans="25:25">
      <c r="Y1702" s="53"/>
    </row>
    <row r="1703" spans="25:25">
      <c r="Y1703" s="53"/>
    </row>
    <row r="1704" spans="25:25">
      <c r="Y1704" s="53"/>
    </row>
    <row r="1705" spans="25:25">
      <c r="Y1705" s="53"/>
    </row>
    <row r="1706" spans="25:25">
      <c r="Y1706" s="53"/>
    </row>
    <row r="1707" spans="25:25">
      <c r="Y1707" s="53"/>
    </row>
    <row r="1708" spans="25:25">
      <c r="Y1708" s="53"/>
    </row>
    <row r="1709" spans="25:25">
      <c r="Y1709" s="53"/>
    </row>
    <row r="1710" spans="25:25">
      <c r="Y1710" s="53"/>
    </row>
    <row r="1711" spans="25:25">
      <c r="Y1711" s="53"/>
    </row>
    <row r="1712" spans="25:25">
      <c r="Y1712" s="53"/>
    </row>
    <row r="1713" spans="25:25">
      <c r="Y1713" s="53"/>
    </row>
    <row r="1714" spans="25:25">
      <c r="Y1714" s="53"/>
    </row>
    <row r="1715" spans="25:25">
      <c r="Y1715" s="53"/>
    </row>
    <row r="1716" spans="25:25">
      <c r="Y1716" s="53"/>
    </row>
    <row r="1717" spans="25:25">
      <c r="Y1717" s="53"/>
    </row>
    <row r="1718" spans="25:25">
      <c r="Y1718" s="53"/>
    </row>
    <row r="1719" spans="25:25">
      <c r="Y1719" s="53"/>
    </row>
    <row r="1720" spans="25:25">
      <c r="Y1720" s="53"/>
    </row>
    <row r="1721" spans="25:25">
      <c r="Y1721" s="53"/>
    </row>
    <row r="1722" spans="25:25">
      <c r="Y1722" s="53"/>
    </row>
    <row r="1723" spans="25:25">
      <c r="Y1723" s="53"/>
    </row>
    <row r="1724" spans="25:25">
      <c r="Y1724" s="53"/>
    </row>
    <row r="1725" spans="25:25">
      <c r="Y1725" s="53"/>
    </row>
    <row r="1726" spans="25:25">
      <c r="Y1726" s="53"/>
    </row>
    <row r="1727" spans="25:25">
      <c r="Y1727" s="53"/>
    </row>
    <row r="1728" spans="25:25">
      <c r="Y1728" s="53"/>
    </row>
    <row r="1729" spans="25:25">
      <c r="Y1729" s="53"/>
    </row>
    <row r="1730" spans="25:25">
      <c r="Y1730" s="53"/>
    </row>
    <row r="1731" spans="25:25">
      <c r="Y1731" s="53"/>
    </row>
    <row r="1732" spans="25:25">
      <c r="Y1732" s="53"/>
    </row>
    <row r="1733" spans="25:25">
      <c r="Y1733" s="53"/>
    </row>
    <row r="1734" spans="25:25">
      <c r="Y1734" s="53"/>
    </row>
    <row r="1735" spans="25:25">
      <c r="Y1735" s="53"/>
    </row>
    <row r="1736" spans="25:25">
      <c r="Y1736" s="53"/>
    </row>
    <row r="1737" spans="25:25">
      <c r="Y1737" s="53"/>
    </row>
    <row r="1738" spans="25:25">
      <c r="Y1738" s="53"/>
    </row>
    <row r="1739" spans="25:25">
      <c r="Y1739" s="53"/>
    </row>
    <row r="1740" spans="25:25">
      <c r="Y1740" s="53"/>
    </row>
    <row r="1741" spans="25:25">
      <c r="Y1741" s="53"/>
    </row>
    <row r="1742" spans="25:25">
      <c r="Y1742" s="53"/>
    </row>
    <row r="1743" spans="25:25">
      <c r="Y1743" s="53"/>
    </row>
    <row r="1744" spans="25:25">
      <c r="Y1744" s="53"/>
    </row>
    <row r="1745" spans="25:25">
      <c r="Y1745" s="53"/>
    </row>
    <row r="1746" spans="25:25">
      <c r="Y1746" s="53"/>
    </row>
    <row r="1747" spans="25:25">
      <c r="Y1747" s="53"/>
    </row>
    <row r="1748" spans="25:25">
      <c r="Y1748" s="53"/>
    </row>
    <row r="1749" spans="25:25">
      <c r="Y1749" s="53"/>
    </row>
    <row r="1750" spans="25:25">
      <c r="Y1750" s="53"/>
    </row>
    <row r="1751" spans="25:25">
      <c r="Y1751" s="53"/>
    </row>
    <row r="1752" spans="25:25">
      <c r="Y1752" s="53"/>
    </row>
    <row r="1753" spans="25:25">
      <c r="Y1753" s="53"/>
    </row>
    <row r="1754" spans="25:25">
      <c r="Y1754" s="53"/>
    </row>
    <row r="1755" spans="25:25">
      <c r="Y1755" s="53"/>
    </row>
    <row r="1756" spans="25:25">
      <c r="Y1756" s="53"/>
    </row>
    <row r="1757" spans="25:25">
      <c r="Y1757" s="53"/>
    </row>
    <row r="1758" spans="25:25">
      <c r="Y1758" s="53"/>
    </row>
    <row r="1759" spans="25:25">
      <c r="Y1759" s="53"/>
    </row>
    <row r="1760" spans="25:25">
      <c r="Y1760" s="53"/>
    </row>
    <row r="1761" spans="25:25">
      <c r="Y1761" s="53"/>
    </row>
    <row r="1762" spans="25:25">
      <c r="Y1762" s="53"/>
    </row>
    <row r="1763" spans="25:25">
      <c r="Y1763" s="53"/>
    </row>
    <row r="1764" spans="25:25">
      <c r="Y1764" s="53"/>
    </row>
    <row r="1765" spans="25:25">
      <c r="Y1765" s="53"/>
    </row>
    <row r="1766" spans="25:25">
      <c r="Y1766" s="53"/>
    </row>
    <row r="1767" spans="25:25">
      <c r="Y1767" s="53"/>
    </row>
    <row r="1768" spans="25:25">
      <c r="Y1768" s="53"/>
    </row>
    <row r="1769" spans="25:25">
      <c r="Y1769" s="53"/>
    </row>
    <row r="1770" spans="25:25">
      <c r="Y1770" s="53"/>
    </row>
    <row r="1771" spans="25:25">
      <c r="Y1771" s="53"/>
    </row>
    <row r="1772" spans="25:25">
      <c r="Y1772" s="53"/>
    </row>
    <row r="1773" spans="25:25">
      <c r="Y1773" s="53"/>
    </row>
    <row r="1774" spans="25:25">
      <c r="Y1774" s="53"/>
    </row>
    <row r="1775" spans="25:25">
      <c r="Y1775" s="53"/>
    </row>
    <row r="1776" spans="25:25">
      <c r="Y1776" s="53"/>
    </row>
    <row r="1777" spans="25:25">
      <c r="Y1777" s="53"/>
    </row>
    <row r="1778" spans="25:25">
      <c r="Y1778" s="53"/>
    </row>
    <row r="1779" spans="25:25">
      <c r="Y1779" s="53"/>
    </row>
    <row r="1780" spans="25:25">
      <c r="Y1780" s="53"/>
    </row>
    <row r="1781" spans="25:25">
      <c r="Y1781" s="53"/>
    </row>
    <row r="1782" spans="25:25">
      <c r="Y1782" s="53"/>
    </row>
    <row r="1783" spans="25:25">
      <c r="Y1783" s="53"/>
    </row>
    <row r="1784" spans="25:25">
      <c r="Y1784" s="53"/>
    </row>
    <row r="1785" spans="25:25">
      <c r="Y1785" s="53"/>
    </row>
    <row r="1786" spans="25:25">
      <c r="Y1786" s="53"/>
    </row>
    <row r="1787" spans="25:25">
      <c r="Y1787" s="53"/>
    </row>
    <row r="1788" spans="25:25">
      <c r="Y1788" s="53"/>
    </row>
    <row r="1789" spans="25:25">
      <c r="Y1789" s="53"/>
    </row>
    <row r="1790" spans="25:25">
      <c r="Y1790" s="53"/>
    </row>
    <row r="1791" spans="25:25">
      <c r="Y1791" s="53"/>
    </row>
    <row r="1792" spans="25:25">
      <c r="Y1792" s="53"/>
    </row>
    <row r="1793" spans="25:25">
      <c r="Y1793" s="53"/>
    </row>
    <row r="1794" spans="25:25">
      <c r="Y1794" s="53"/>
    </row>
    <row r="1795" spans="25:25">
      <c r="Y1795" s="53"/>
    </row>
    <row r="1796" spans="25:25">
      <c r="Y1796" s="53"/>
    </row>
    <row r="1797" spans="25:25">
      <c r="Y1797" s="53"/>
    </row>
    <row r="1798" spans="25:25">
      <c r="Y1798" s="53"/>
    </row>
    <row r="1799" spans="25:25">
      <c r="Y1799" s="53"/>
    </row>
    <row r="1800" spans="25:25">
      <c r="Y1800" s="53"/>
    </row>
    <row r="1801" spans="25:25">
      <c r="Y1801" s="53"/>
    </row>
    <row r="1802" spans="25:25">
      <c r="Y1802" s="53"/>
    </row>
    <row r="1803" spans="25:25">
      <c r="Y1803" s="53"/>
    </row>
    <row r="1804" spans="25:25">
      <c r="Y1804" s="53"/>
    </row>
    <row r="1805" spans="25:25">
      <c r="Y1805" s="53"/>
    </row>
    <row r="1806" spans="25:25">
      <c r="Y1806" s="53"/>
    </row>
    <row r="1807" spans="25:25">
      <c r="Y1807" s="53"/>
    </row>
    <row r="1808" spans="25:25">
      <c r="Y1808" s="53"/>
    </row>
    <row r="1809" spans="25:25">
      <c r="Y1809" s="53"/>
    </row>
    <row r="1810" spans="25:25">
      <c r="Y1810" s="53"/>
    </row>
    <row r="1811" spans="25:25">
      <c r="Y1811" s="53"/>
    </row>
    <row r="1812" spans="25:25">
      <c r="Y1812" s="53"/>
    </row>
    <row r="1813" spans="25:25">
      <c r="Y1813" s="53"/>
    </row>
    <row r="1814" spans="25:25">
      <c r="Y1814" s="53"/>
    </row>
    <row r="1815" spans="25:25">
      <c r="Y1815" s="53"/>
    </row>
    <row r="1816" spans="25:25">
      <c r="Y1816" s="53"/>
    </row>
    <row r="1817" spans="25:25">
      <c r="Y1817" s="53"/>
    </row>
    <row r="1818" spans="25:25">
      <c r="Y1818" s="53"/>
    </row>
    <row r="1819" spans="25:25">
      <c r="Y1819" s="53"/>
    </row>
    <row r="1820" spans="25:25">
      <c r="Y1820" s="53"/>
    </row>
    <row r="1821" spans="25:25">
      <c r="Y1821" s="53"/>
    </row>
    <row r="1822" spans="25:25">
      <c r="Y1822" s="53"/>
    </row>
    <row r="1823" spans="25:25">
      <c r="Y1823" s="53"/>
    </row>
    <row r="1824" spans="25:25">
      <c r="Y1824" s="53"/>
    </row>
    <row r="1825" spans="25:25">
      <c r="Y1825" s="53"/>
    </row>
    <row r="1826" spans="25:25">
      <c r="Y1826" s="53"/>
    </row>
    <row r="1827" spans="25:25">
      <c r="Y1827" s="53"/>
    </row>
    <row r="1828" spans="25:25">
      <c r="Y1828" s="53"/>
    </row>
    <row r="1829" spans="25:25">
      <c r="Y1829" s="53"/>
    </row>
    <row r="1830" spans="25:25">
      <c r="Y1830" s="53"/>
    </row>
    <row r="1831" spans="25:25">
      <c r="Y1831" s="53"/>
    </row>
    <row r="1832" spans="25:25">
      <c r="Y1832" s="53"/>
    </row>
    <row r="1833" spans="25:25">
      <c r="Y1833" s="53"/>
    </row>
    <row r="1834" spans="25:25">
      <c r="Y1834" s="53"/>
    </row>
    <row r="1835" spans="25:25">
      <c r="Y1835" s="53"/>
    </row>
    <row r="1836" spans="25:25">
      <c r="Y1836" s="53"/>
    </row>
    <row r="1837" spans="25:25">
      <c r="Y1837" s="53"/>
    </row>
    <row r="1838" spans="25:25">
      <c r="Y1838" s="53"/>
    </row>
    <row r="1839" spans="25:25">
      <c r="Y1839" s="53"/>
    </row>
    <row r="1840" spans="25:25">
      <c r="Y1840" s="53"/>
    </row>
    <row r="1841" spans="25:25">
      <c r="Y1841" s="53"/>
    </row>
    <row r="1842" spans="25:25">
      <c r="Y1842" s="53"/>
    </row>
    <row r="1843" spans="25:25">
      <c r="Y1843" s="53"/>
    </row>
    <row r="1844" spans="25:25">
      <c r="Y1844" s="53"/>
    </row>
    <row r="1845" spans="25:25">
      <c r="Y1845" s="53"/>
    </row>
    <row r="1846" spans="25:25">
      <c r="Y1846" s="53"/>
    </row>
    <row r="1847" spans="25:25">
      <c r="Y1847" s="53"/>
    </row>
    <row r="1848" spans="25:25">
      <c r="Y1848" s="53"/>
    </row>
    <row r="1849" spans="25:25">
      <c r="Y1849" s="53"/>
    </row>
    <row r="1850" spans="25:25">
      <c r="Y1850" s="53"/>
    </row>
    <row r="1851" spans="25:25">
      <c r="Y1851" s="53"/>
    </row>
    <row r="1852" spans="25:25">
      <c r="Y1852" s="53"/>
    </row>
    <row r="1853" spans="25:25">
      <c r="Y1853" s="53"/>
    </row>
    <row r="1854" spans="25:25">
      <c r="Y1854" s="53"/>
    </row>
    <row r="1855" spans="25:25">
      <c r="Y1855" s="53"/>
    </row>
    <row r="1856" spans="25:25">
      <c r="Y1856" s="53"/>
    </row>
    <row r="1857" spans="25:25">
      <c r="Y1857" s="53"/>
    </row>
    <row r="1858" spans="25:25">
      <c r="Y1858" s="53"/>
    </row>
    <row r="1859" spans="25:25">
      <c r="Y1859" s="53"/>
    </row>
    <row r="1860" spans="25:25">
      <c r="Y1860" s="53"/>
    </row>
    <row r="1861" spans="25:25">
      <c r="Y1861" s="53"/>
    </row>
    <row r="1862" spans="25:25">
      <c r="Y1862" s="53"/>
    </row>
    <row r="1863" spans="25:25">
      <c r="Y1863" s="53"/>
    </row>
    <row r="1864" spans="25:25">
      <c r="Y1864" s="53"/>
    </row>
    <row r="1865" spans="25:25">
      <c r="Y1865" s="53"/>
    </row>
    <row r="1866" spans="25:25">
      <c r="Y1866" s="53"/>
    </row>
    <row r="1867" spans="25:25">
      <c r="Y1867" s="53"/>
    </row>
    <row r="1868" spans="25:25">
      <c r="Y1868" s="53"/>
    </row>
    <row r="1869" spans="25:25">
      <c r="Y1869" s="53"/>
    </row>
    <row r="1870" spans="25:25">
      <c r="Y1870" s="53"/>
    </row>
    <row r="1871" spans="25:25">
      <c r="Y1871" s="53"/>
    </row>
    <row r="1872" spans="25:25">
      <c r="Y1872" s="53"/>
    </row>
    <row r="1873" spans="25:25">
      <c r="Y1873" s="53"/>
    </row>
    <row r="1874" spans="25:25">
      <c r="Y1874" s="53"/>
    </row>
    <row r="1875" spans="25:25">
      <c r="Y1875" s="53"/>
    </row>
    <row r="1876" spans="25:25">
      <c r="Y1876" s="53"/>
    </row>
    <row r="1877" spans="25:25">
      <c r="Y1877" s="53"/>
    </row>
    <row r="1878" spans="25:25">
      <c r="Y1878" s="53"/>
    </row>
    <row r="1879" spans="25:25">
      <c r="Y1879" s="53"/>
    </row>
    <row r="1880" spans="25:25">
      <c r="Y1880" s="53"/>
    </row>
    <row r="1881" spans="25:25">
      <c r="Y1881" s="53"/>
    </row>
    <row r="1882" spans="25:25">
      <c r="Y1882" s="53"/>
    </row>
    <row r="1883" spans="25:25">
      <c r="Y1883" s="53"/>
    </row>
    <row r="1884" spans="25:25">
      <c r="Y1884" s="53"/>
    </row>
    <row r="1885" spans="25:25">
      <c r="Y1885" s="53"/>
    </row>
    <row r="1886" spans="25:25">
      <c r="Y1886" s="53"/>
    </row>
    <row r="1887" spans="25:25">
      <c r="Y1887" s="53"/>
    </row>
    <row r="1888" spans="25:25">
      <c r="Y1888" s="53"/>
    </row>
    <row r="1889" spans="25:25">
      <c r="Y1889" s="53"/>
    </row>
    <row r="1890" spans="25:25">
      <c r="Y1890" s="53"/>
    </row>
    <row r="1891" spans="25:25">
      <c r="Y1891" s="53"/>
    </row>
    <row r="1892" spans="25:25">
      <c r="Y1892" s="53"/>
    </row>
    <row r="1893" spans="25:25">
      <c r="Y1893" s="53"/>
    </row>
    <row r="1894" spans="25:25">
      <c r="Y1894" s="53"/>
    </row>
    <row r="1895" spans="25:25">
      <c r="Y1895" s="53"/>
    </row>
    <row r="1896" spans="25:25">
      <c r="Y1896" s="53"/>
    </row>
    <row r="1897" spans="25:25">
      <c r="Y1897" s="53"/>
    </row>
    <row r="1898" spans="25:25">
      <c r="Y1898" s="53"/>
    </row>
    <row r="1899" spans="25:25">
      <c r="Y1899" s="53"/>
    </row>
    <row r="1900" spans="25:25">
      <c r="Y1900" s="53"/>
    </row>
    <row r="1901" spans="25:25">
      <c r="Y1901" s="53"/>
    </row>
    <row r="1902" spans="25:25">
      <c r="Y1902" s="53"/>
    </row>
    <row r="1903" spans="25:25">
      <c r="Y1903" s="53"/>
    </row>
    <row r="1904" spans="25:25">
      <c r="Y1904" s="53"/>
    </row>
    <row r="1905" spans="25:25">
      <c r="Y1905" s="53"/>
    </row>
    <row r="1906" spans="25:25">
      <c r="Y1906" s="53"/>
    </row>
    <row r="1907" spans="25:25">
      <c r="Y1907" s="53"/>
    </row>
    <row r="1908" spans="25:25">
      <c r="Y1908" s="53"/>
    </row>
    <row r="1909" spans="25:25">
      <c r="Y1909" s="53"/>
    </row>
    <row r="1910" spans="25:25">
      <c r="Y1910" s="53"/>
    </row>
    <row r="1911" spans="25:25">
      <c r="Y1911" s="53"/>
    </row>
    <row r="1912" spans="25:25">
      <c r="Y1912" s="53"/>
    </row>
    <row r="1913" spans="25:25">
      <c r="Y1913" s="53"/>
    </row>
    <row r="1914" spans="25:25">
      <c r="Y1914" s="53"/>
    </row>
    <row r="1915" spans="25:25">
      <c r="Y1915" s="53"/>
    </row>
    <row r="1916" spans="25:25">
      <c r="Y1916" s="53"/>
    </row>
    <row r="1917" spans="25:25">
      <c r="Y1917" s="53"/>
    </row>
    <row r="1918" spans="25:25">
      <c r="Y1918" s="53"/>
    </row>
    <row r="1919" spans="25:25">
      <c r="Y1919" s="53"/>
    </row>
    <row r="1920" spans="25:25">
      <c r="Y1920" s="53"/>
    </row>
    <row r="1921" spans="25:25">
      <c r="Y1921" s="53"/>
    </row>
    <row r="1922" spans="25:25">
      <c r="Y1922" s="53"/>
    </row>
    <row r="1923" spans="25:25">
      <c r="Y1923" s="53"/>
    </row>
    <row r="1924" spans="25:25">
      <c r="Y1924" s="53"/>
    </row>
    <row r="1925" spans="25:25">
      <c r="Y1925" s="53"/>
    </row>
    <row r="1926" spans="25:25">
      <c r="Y1926" s="53"/>
    </row>
    <row r="1927" spans="25:25">
      <c r="Y1927" s="53"/>
    </row>
    <row r="1928" spans="25:25">
      <c r="Y1928" s="53"/>
    </row>
    <row r="1929" spans="25:25">
      <c r="Y1929" s="53"/>
    </row>
    <row r="1930" spans="25:25">
      <c r="Y1930" s="53"/>
    </row>
    <row r="1931" spans="25:25">
      <c r="Y1931" s="53"/>
    </row>
    <row r="1932" spans="25:25">
      <c r="Y1932" s="53"/>
    </row>
    <row r="1933" spans="25:25">
      <c r="Y1933" s="53"/>
    </row>
    <row r="1934" spans="25:25">
      <c r="Y1934" s="53"/>
    </row>
    <row r="1935" spans="25:25">
      <c r="Y1935" s="53"/>
    </row>
    <row r="1936" spans="25:25">
      <c r="Y1936" s="53"/>
    </row>
    <row r="1937" spans="25:25">
      <c r="Y1937" s="53"/>
    </row>
    <row r="1938" spans="25:25">
      <c r="Y1938" s="53"/>
    </row>
    <row r="1939" spans="25:25">
      <c r="Y1939" s="53"/>
    </row>
    <row r="1940" spans="25:25">
      <c r="Y1940" s="53"/>
    </row>
    <row r="1941" spans="25:25">
      <c r="Y1941" s="53"/>
    </row>
    <row r="1942" spans="25:25">
      <c r="Y1942" s="53"/>
    </row>
    <row r="1943" spans="25:25">
      <c r="Y1943" s="53"/>
    </row>
    <row r="1944" spans="25:25">
      <c r="Y1944" s="53"/>
    </row>
    <row r="1945" spans="25:25">
      <c r="Y1945" s="53"/>
    </row>
    <row r="1946" spans="25:25">
      <c r="Y1946" s="53"/>
    </row>
    <row r="1947" spans="25:25">
      <c r="Y1947" s="53"/>
    </row>
    <row r="1948" spans="25:25">
      <c r="Y1948" s="53"/>
    </row>
    <row r="1949" spans="25:25">
      <c r="Y1949" s="53"/>
    </row>
    <row r="1950" spans="25:25">
      <c r="Y1950" s="53"/>
    </row>
    <row r="1951" spans="25:25">
      <c r="Y1951" s="53"/>
    </row>
    <row r="1952" spans="25:25">
      <c r="Y1952" s="53"/>
    </row>
    <row r="1953" spans="25:25">
      <c r="Y1953" s="53"/>
    </row>
    <row r="1954" spans="25:25">
      <c r="Y1954" s="53"/>
    </row>
    <row r="1955" spans="25:25">
      <c r="Y1955" s="53"/>
    </row>
    <row r="1956" spans="25:25">
      <c r="Y1956" s="53"/>
    </row>
    <row r="1957" spans="25:25">
      <c r="Y1957" s="53"/>
    </row>
    <row r="1958" spans="25:25">
      <c r="Y1958" s="53"/>
    </row>
    <row r="1959" spans="25:25">
      <c r="Y1959" s="53"/>
    </row>
    <row r="1960" spans="25:25">
      <c r="Y1960" s="53"/>
    </row>
    <row r="1961" spans="25:25">
      <c r="Y1961" s="53"/>
    </row>
    <row r="1962" spans="25:25">
      <c r="Y1962" s="53"/>
    </row>
    <row r="1963" spans="25:25">
      <c r="Y1963" s="53"/>
    </row>
    <row r="1964" spans="25:25">
      <c r="Y1964" s="53"/>
    </row>
    <row r="1965" spans="25:25">
      <c r="Y1965" s="53"/>
    </row>
    <row r="1966" spans="25:25">
      <c r="Y1966" s="53"/>
    </row>
    <row r="1967" spans="25:25">
      <c r="Y1967" s="53"/>
    </row>
    <row r="1968" spans="25:25">
      <c r="Y1968" s="53"/>
    </row>
    <row r="1969" spans="25:25">
      <c r="Y1969" s="53"/>
    </row>
    <row r="1970" spans="25:25">
      <c r="Y1970" s="53"/>
    </row>
    <row r="1971" spans="25:25">
      <c r="Y1971" s="53"/>
    </row>
    <row r="1972" spans="25:25">
      <c r="Y1972" s="53"/>
    </row>
    <row r="1973" spans="25:25">
      <c r="Y1973" s="53"/>
    </row>
    <row r="1974" spans="25:25">
      <c r="Y1974" s="53"/>
    </row>
    <row r="1975" spans="25:25">
      <c r="Y1975" s="53"/>
    </row>
    <row r="1976" spans="25:25">
      <c r="Y1976" s="53"/>
    </row>
    <row r="1977" spans="25:25">
      <c r="Y1977" s="53"/>
    </row>
    <row r="1978" spans="25:25">
      <c r="Y1978" s="53"/>
    </row>
    <row r="1979" spans="25:25">
      <c r="Y1979" s="53"/>
    </row>
    <row r="1980" spans="25:25">
      <c r="Y1980" s="53"/>
    </row>
    <row r="1981" spans="25:25">
      <c r="Y1981" s="53"/>
    </row>
    <row r="1982" spans="25:25">
      <c r="Y1982" s="53"/>
    </row>
    <row r="1983" spans="25:25">
      <c r="Y1983" s="53"/>
    </row>
    <row r="1984" spans="25:25">
      <c r="Y1984" s="53"/>
    </row>
    <row r="1985" spans="25:25">
      <c r="Y1985" s="53"/>
    </row>
    <row r="1986" spans="25:25">
      <c r="Y1986" s="53"/>
    </row>
    <row r="1987" spans="25:25">
      <c r="Y1987" s="53"/>
    </row>
    <row r="1988" spans="25:25">
      <c r="Y1988" s="53"/>
    </row>
    <row r="1989" spans="25:25">
      <c r="Y1989" s="53"/>
    </row>
    <row r="1990" spans="25:25">
      <c r="Y1990" s="53"/>
    </row>
    <row r="1991" spans="25:25">
      <c r="Y1991" s="53"/>
    </row>
    <row r="1992" spans="25:25">
      <c r="Y1992" s="53"/>
    </row>
    <row r="1993" spans="25:25">
      <c r="Y1993" s="53"/>
    </row>
    <row r="1994" spans="25:25">
      <c r="Y1994" s="53"/>
    </row>
    <row r="1995" spans="25:25">
      <c r="Y1995" s="53"/>
    </row>
    <row r="1996" spans="25:25">
      <c r="Y1996" s="53"/>
    </row>
    <row r="1997" spans="25:25">
      <c r="Y1997" s="53"/>
    </row>
    <row r="1998" spans="25:25">
      <c r="Y1998" s="53"/>
    </row>
    <row r="1999" spans="25:25">
      <c r="Y1999" s="53"/>
    </row>
    <row r="2000" spans="25:25">
      <c r="Y2000" s="53"/>
    </row>
    <row r="2001" spans="25:25">
      <c r="Y2001" s="53"/>
    </row>
    <row r="2002" spans="25:25">
      <c r="Y2002" s="53"/>
    </row>
    <row r="2003" spans="25:25">
      <c r="Y2003" s="53"/>
    </row>
    <row r="2004" spans="25:25">
      <c r="Y2004" s="53"/>
    </row>
    <row r="2005" spans="25:25">
      <c r="Y2005" s="53"/>
    </row>
    <row r="2006" spans="25:25">
      <c r="Y2006" s="53"/>
    </row>
    <row r="2007" spans="25:25">
      <c r="Y2007" s="53"/>
    </row>
    <row r="2008" spans="25:25">
      <c r="Y2008" s="53"/>
    </row>
    <row r="2009" spans="25:25">
      <c r="Y2009" s="53"/>
    </row>
    <row r="2010" spans="25:25">
      <c r="Y2010" s="53"/>
    </row>
    <row r="2011" spans="25:25">
      <c r="Y2011" s="53"/>
    </row>
    <row r="2012" spans="25:25">
      <c r="Y2012" s="53"/>
    </row>
    <row r="2013" spans="25:25">
      <c r="Y2013" s="53"/>
    </row>
    <row r="2014" spans="25:25">
      <c r="Y2014" s="53"/>
    </row>
    <row r="2015" spans="25:25">
      <c r="Y2015" s="53"/>
    </row>
    <row r="2016" spans="25:25">
      <c r="Y2016" s="53"/>
    </row>
    <row r="2017" spans="25:25">
      <c r="Y2017" s="53"/>
    </row>
    <row r="2018" spans="25:25">
      <c r="Y2018" s="53"/>
    </row>
    <row r="2019" spans="25:25">
      <c r="Y2019" s="53"/>
    </row>
    <row r="2020" spans="25:25">
      <c r="Y2020" s="53"/>
    </row>
    <row r="2021" spans="25:25">
      <c r="Y2021" s="53"/>
    </row>
    <row r="2022" spans="25:25">
      <c r="Y2022" s="53"/>
    </row>
    <row r="2023" spans="25:25">
      <c r="Y2023" s="53"/>
    </row>
    <row r="2024" spans="25:25">
      <c r="Y2024" s="53"/>
    </row>
    <row r="2025" spans="25:25">
      <c r="Y2025" s="53"/>
    </row>
    <row r="2026" spans="25:25">
      <c r="Y2026" s="53"/>
    </row>
    <row r="2027" spans="25:25">
      <c r="Y2027" s="53"/>
    </row>
    <row r="2028" spans="25:25">
      <c r="Y2028" s="53"/>
    </row>
    <row r="2029" spans="25:25">
      <c r="Y2029" s="53"/>
    </row>
    <row r="2030" spans="25:25">
      <c r="Y2030" s="53"/>
    </row>
    <row r="2031" spans="25:25">
      <c r="Y2031" s="53"/>
    </row>
    <row r="2032" spans="25:25">
      <c r="Y2032" s="53"/>
    </row>
    <row r="2033" spans="25:25">
      <c r="Y2033" s="53"/>
    </row>
    <row r="2034" spans="25:25">
      <c r="Y2034" s="53"/>
    </row>
    <row r="2035" spans="25:25">
      <c r="Y2035" s="53"/>
    </row>
    <row r="2036" spans="25:25">
      <c r="Y2036" s="53"/>
    </row>
    <row r="2037" spans="25:25">
      <c r="Y2037" s="53"/>
    </row>
    <row r="2038" spans="25:25">
      <c r="Y2038" s="53"/>
    </row>
    <row r="2039" spans="25:25">
      <c r="Y2039" s="53"/>
    </row>
    <row r="2040" spans="25:25">
      <c r="Y2040" s="53"/>
    </row>
    <row r="2041" spans="25:25">
      <c r="Y2041" s="53"/>
    </row>
    <row r="2042" spans="25:25">
      <c r="Y2042" s="53"/>
    </row>
    <row r="2043" spans="25:25">
      <c r="Y2043" s="53"/>
    </row>
    <row r="2044" spans="25:25">
      <c r="Y2044" s="53"/>
    </row>
    <row r="2045" spans="25:25">
      <c r="Y2045" s="53"/>
    </row>
    <row r="2046" spans="25:25">
      <c r="Y2046" s="53"/>
    </row>
    <row r="2047" spans="25:25">
      <c r="Y2047" s="53"/>
    </row>
    <row r="2048" spans="25:25">
      <c r="Y2048" s="53"/>
    </row>
    <row r="2049" spans="25:25">
      <c r="Y2049" s="53"/>
    </row>
    <row r="2050" spans="25:25">
      <c r="Y2050" s="53"/>
    </row>
    <row r="2051" spans="25:25">
      <c r="Y2051" s="53"/>
    </row>
    <row r="2052" spans="25:25">
      <c r="Y2052" s="53"/>
    </row>
    <row r="2053" spans="25:25">
      <c r="Y2053" s="53"/>
    </row>
    <row r="2054" spans="25:25">
      <c r="Y2054" s="53"/>
    </row>
    <row r="2055" spans="25:25">
      <c r="Y2055" s="53"/>
    </row>
    <row r="2056" spans="25:25">
      <c r="Y2056" s="53"/>
    </row>
    <row r="2057" spans="25:25">
      <c r="Y2057" s="53"/>
    </row>
    <row r="2058" spans="25:25">
      <c r="Y2058" s="53"/>
    </row>
    <row r="2059" spans="25:25">
      <c r="Y2059" s="53"/>
    </row>
    <row r="2060" spans="25:25">
      <c r="Y2060" s="53"/>
    </row>
    <row r="2061" spans="25:25">
      <c r="Y2061" s="53"/>
    </row>
    <row r="2062" spans="25:25">
      <c r="Y2062" s="53"/>
    </row>
    <row r="2063" spans="25:25">
      <c r="Y2063" s="53"/>
    </row>
    <row r="2064" spans="25:25">
      <c r="Y2064" s="53"/>
    </row>
    <row r="2065" spans="25:25">
      <c r="Y2065" s="53"/>
    </row>
    <row r="2066" spans="25:25">
      <c r="Y2066" s="53"/>
    </row>
    <row r="2067" spans="25:25">
      <c r="Y2067" s="53"/>
    </row>
    <row r="2068" spans="25:25">
      <c r="Y2068" s="53"/>
    </row>
    <row r="2069" spans="25:25">
      <c r="Y2069" s="53"/>
    </row>
    <row r="2070" spans="25:25">
      <c r="Y2070" s="53"/>
    </row>
    <row r="2071" spans="25:25">
      <c r="Y2071" s="53"/>
    </row>
    <row r="2072" spans="25:25">
      <c r="Y2072" s="53"/>
    </row>
    <row r="2073" spans="25:25">
      <c r="Y2073" s="53"/>
    </row>
    <row r="2074" spans="25:25">
      <c r="Y2074" s="53"/>
    </row>
    <row r="2075" spans="25:25">
      <c r="Y2075" s="53"/>
    </row>
    <row r="2076" spans="25:25">
      <c r="Y2076" s="53"/>
    </row>
    <row r="2077" spans="25:25">
      <c r="Y2077" s="53"/>
    </row>
    <row r="2078" spans="25:25">
      <c r="Y2078" s="53"/>
    </row>
    <row r="2079" spans="25:25">
      <c r="Y2079" s="53"/>
    </row>
    <row r="2080" spans="25:25">
      <c r="Y2080" s="53"/>
    </row>
    <row r="2081" spans="25:25">
      <c r="Y2081" s="53"/>
    </row>
    <row r="2082" spans="25:25">
      <c r="Y2082" s="53"/>
    </row>
    <row r="2083" spans="25:25">
      <c r="Y2083" s="53"/>
    </row>
    <row r="2084" spans="25:25">
      <c r="Y2084" s="53"/>
    </row>
    <row r="2085" spans="25:25">
      <c r="Y2085" s="53"/>
    </row>
    <row r="2086" spans="25:25">
      <c r="Y2086" s="53"/>
    </row>
    <row r="2087" spans="25:25">
      <c r="Y2087" s="53"/>
    </row>
    <row r="2088" spans="25:25">
      <c r="Y2088" s="53"/>
    </row>
    <row r="2089" spans="25:25">
      <c r="Y2089" s="53"/>
    </row>
    <row r="2090" spans="25:25">
      <c r="Y2090" s="53"/>
    </row>
    <row r="2091" spans="25:25">
      <c r="Y2091" s="53"/>
    </row>
    <row r="2092" spans="25:25">
      <c r="Y2092" s="53"/>
    </row>
    <row r="2093" spans="25:25">
      <c r="Y2093" s="53"/>
    </row>
    <row r="2094" spans="25:25">
      <c r="Y2094" s="53"/>
    </row>
    <row r="2095" spans="25:25">
      <c r="Y2095" s="53"/>
    </row>
    <row r="2096" spans="25:25">
      <c r="Y2096" s="53"/>
    </row>
    <row r="2097" spans="25:25">
      <c r="Y2097" s="53"/>
    </row>
    <row r="2098" spans="25:25">
      <c r="Y2098" s="53"/>
    </row>
    <row r="2099" spans="25:25">
      <c r="Y2099" s="53"/>
    </row>
    <row r="2100" spans="25:25">
      <c r="Y2100" s="53"/>
    </row>
    <row r="2101" spans="25:25">
      <c r="Y2101" s="53"/>
    </row>
    <row r="2102" spans="25:25">
      <c r="Y2102" s="53"/>
    </row>
    <row r="2103" spans="25:25">
      <c r="Y2103" s="53"/>
    </row>
    <row r="2104" spans="25:25">
      <c r="Y2104" s="53"/>
    </row>
    <row r="2105" spans="25:25">
      <c r="Y2105" s="53"/>
    </row>
    <row r="2106" spans="25:25">
      <c r="Y2106" s="53"/>
    </row>
    <row r="2107" spans="25:25">
      <c r="Y2107" s="53"/>
    </row>
    <row r="2108" spans="25:25">
      <c r="Y2108" s="53"/>
    </row>
    <row r="2109" spans="25:25">
      <c r="Y2109" s="53"/>
    </row>
    <row r="2110" spans="25:25">
      <c r="Y2110" s="53"/>
    </row>
    <row r="2111" spans="25:25">
      <c r="Y2111" s="53"/>
    </row>
    <row r="2112" spans="25:25">
      <c r="Y2112" s="53"/>
    </row>
    <row r="2113" spans="25:25">
      <c r="Y2113" s="53"/>
    </row>
    <row r="2114" spans="25:25">
      <c r="Y2114" s="53"/>
    </row>
    <row r="2115" spans="25:25">
      <c r="Y2115" s="53"/>
    </row>
    <row r="2116" spans="25:25">
      <c r="Y2116" s="53"/>
    </row>
    <row r="2117" spans="25:25">
      <c r="Y2117" s="53"/>
    </row>
    <row r="2118" spans="25:25">
      <c r="Y2118" s="53"/>
    </row>
    <row r="2119" spans="25:25">
      <c r="Y2119" s="53"/>
    </row>
    <row r="2120" spans="25:25">
      <c r="Y2120" s="53"/>
    </row>
    <row r="2121" spans="25:25">
      <c r="Y2121" s="53"/>
    </row>
    <row r="2122" spans="25:25">
      <c r="Y2122" s="53"/>
    </row>
    <row r="2123" spans="25:25">
      <c r="Y2123" s="53"/>
    </row>
    <row r="2124" spans="25:25">
      <c r="Y2124" s="53"/>
    </row>
    <row r="2125" spans="25:25">
      <c r="Y2125" s="53"/>
    </row>
    <row r="2126" spans="25:25">
      <c r="Y2126" s="53"/>
    </row>
    <row r="2127" spans="25:25">
      <c r="Y2127" s="53"/>
    </row>
    <row r="2128" spans="25:25">
      <c r="Y2128" s="53"/>
    </row>
    <row r="2129" spans="25:25">
      <c r="Y2129" s="53"/>
    </row>
    <row r="2130" spans="25:25">
      <c r="Y2130" s="53"/>
    </row>
    <row r="2131" spans="25:25">
      <c r="Y2131" s="53"/>
    </row>
    <row r="2132" spans="25:25">
      <c r="Y2132" s="53"/>
    </row>
    <row r="2133" spans="25:25">
      <c r="Y2133" s="53"/>
    </row>
    <row r="2134" spans="25:25">
      <c r="Y2134" s="53"/>
    </row>
    <row r="2135" spans="25:25">
      <c r="Y2135" s="53"/>
    </row>
    <row r="2136" spans="25:25">
      <c r="Y2136" s="53"/>
    </row>
    <row r="2137" spans="25:25">
      <c r="Y2137" s="53"/>
    </row>
    <row r="2138" spans="25:25">
      <c r="Y2138" s="53"/>
    </row>
    <row r="2139" spans="25:25">
      <c r="Y2139" s="53"/>
    </row>
    <row r="2140" spans="25:25">
      <c r="Y2140" s="53"/>
    </row>
    <row r="2141" spans="25:25">
      <c r="Y2141" s="53"/>
    </row>
    <row r="2142" spans="25:25">
      <c r="Y2142" s="53"/>
    </row>
    <row r="2143" spans="25:25">
      <c r="Y2143" s="53"/>
    </row>
    <row r="2144" spans="25:25">
      <c r="Y2144" s="53"/>
    </row>
    <row r="2145" spans="25:25">
      <c r="Y2145" s="53"/>
    </row>
    <row r="2146" spans="25:25">
      <c r="Y2146" s="53"/>
    </row>
    <row r="2147" spans="25:25">
      <c r="Y2147" s="53"/>
    </row>
    <row r="2148" spans="25:25">
      <c r="Y2148" s="53"/>
    </row>
    <row r="2149" spans="25:25">
      <c r="Y2149" s="53"/>
    </row>
    <row r="2150" spans="25:25">
      <c r="Y2150" s="53"/>
    </row>
    <row r="2151" spans="25:25">
      <c r="Y2151" s="53"/>
    </row>
    <row r="2152" spans="25:25">
      <c r="Y2152" s="53"/>
    </row>
    <row r="2153" spans="25:25">
      <c r="Y2153" s="53"/>
    </row>
    <row r="2154" spans="25:25">
      <c r="Y2154" s="53"/>
    </row>
    <row r="2155" spans="25:25">
      <c r="Y2155" s="53"/>
    </row>
    <row r="2156" spans="25:25">
      <c r="Y2156" s="53"/>
    </row>
    <row r="2157" spans="25:25">
      <c r="Y2157" s="53"/>
    </row>
    <row r="2158" spans="25:25">
      <c r="Y2158" s="53"/>
    </row>
    <row r="2159" spans="25:25">
      <c r="Y2159" s="53"/>
    </row>
    <row r="2160" spans="25:25">
      <c r="Y2160" s="53"/>
    </row>
    <row r="2161" spans="25:25">
      <c r="Y2161" s="53"/>
    </row>
    <row r="2162" spans="25:25">
      <c r="Y2162" s="53"/>
    </row>
    <row r="2163" spans="25:25">
      <c r="Y2163" s="53"/>
    </row>
    <row r="2164" spans="25:25">
      <c r="Y2164" s="53"/>
    </row>
    <row r="2165" spans="25:25">
      <c r="Y2165" s="53"/>
    </row>
    <row r="2166" spans="25:25">
      <c r="Y2166" s="53"/>
    </row>
    <row r="2167" spans="25:25">
      <c r="Y2167" s="53"/>
    </row>
    <row r="2168" spans="25:25">
      <c r="Y2168" s="53"/>
    </row>
    <row r="2169" spans="25:25">
      <c r="Y2169" s="53"/>
    </row>
    <row r="2170" spans="25:25">
      <c r="Y2170" s="53"/>
    </row>
    <row r="2171" spans="25:25">
      <c r="Y2171" s="53"/>
    </row>
    <row r="2172" spans="25:25">
      <c r="Y2172" s="53"/>
    </row>
    <row r="2173" spans="25:25">
      <c r="Y2173" s="53"/>
    </row>
    <row r="2174" spans="25:25">
      <c r="Y2174" s="53"/>
    </row>
    <row r="2175" spans="25:25">
      <c r="Y2175" s="53"/>
    </row>
    <row r="2176" spans="25:25">
      <c r="Y2176" s="53"/>
    </row>
    <row r="2177" spans="25:25">
      <c r="Y2177" s="53"/>
    </row>
    <row r="2178" spans="25:25">
      <c r="Y2178" s="53"/>
    </row>
    <row r="2179" spans="25:25">
      <c r="Y2179" s="53"/>
    </row>
    <row r="2180" spans="25:25">
      <c r="Y2180" s="53"/>
    </row>
    <row r="2181" spans="25:25">
      <c r="Y2181" s="53"/>
    </row>
    <row r="2182" spans="25:25">
      <c r="Y2182" s="53"/>
    </row>
    <row r="2183" spans="25:25">
      <c r="Y2183" s="53"/>
    </row>
    <row r="2184" spans="25:25">
      <c r="Y2184" s="53"/>
    </row>
    <row r="2185" spans="25:25">
      <c r="Y2185" s="53"/>
    </row>
    <row r="2186" spans="25:25">
      <c r="Y2186" s="53"/>
    </row>
    <row r="2187" spans="25:25">
      <c r="Y2187" s="53"/>
    </row>
    <row r="2188" spans="25:25">
      <c r="Y2188" s="53"/>
    </row>
    <row r="2189" spans="25:25">
      <c r="Y2189" s="53"/>
    </row>
    <row r="2190" spans="25:25">
      <c r="Y2190" s="53"/>
    </row>
    <row r="2191" spans="25:25">
      <c r="Y2191" s="53"/>
    </row>
    <row r="2192" spans="25:25">
      <c r="Y2192" s="53"/>
    </row>
    <row r="2193" spans="25:25">
      <c r="Y2193" s="53"/>
    </row>
    <row r="2194" spans="25:25">
      <c r="Y2194" s="53"/>
    </row>
    <row r="2195" spans="25:25">
      <c r="Y2195" s="53"/>
    </row>
    <row r="2196" spans="25:25">
      <c r="Y2196" s="53"/>
    </row>
    <row r="2197" spans="25:25">
      <c r="Y2197" s="53"/>
    </row>
    <row r="2198" spans="25:25">
      <c r="Y2198" s="53"/>
    </row>
    <row r="2199" spans="25:25">
      <c r="Y2199" s="53"/>
    </row>
    <row r="2200" spans="25:25">
      <c r="Y2200" s="53"/>
    </row>
    <row r="2201" spans="25:25">
      <c r="Y2201" s="53"/>
    </row>
    <row r="2202" spans="25:25">
      <c r="Y2202" s="53"/>
    </row>
    <row r="2203" spans="25:25">
      <c r="Y2203" s="53"/>
    </row>
    <row r="2204" spans="25:25">
      <c r="Y2204" s="53"/>
    </row>
    <row r="2205" spans="25:25">
      <c r="Y2205" s="53"/>
    </row>
    <row r="2206" spans="25:25">
      <c r="Y2206" s="53"/>
    </row>
    <row r="2207" spans="25:25">
      <c r="Y2207" s="53"/>
    </row>
    <row r="2208" spans="25:25">
      <c r="Y2208" s="53"/>
    </row>
    <row r="2209" spans="25:25">
      <c r="Y2209" s="53"/>
    </row>
    <row r="2210" spans="25:25">
      <c r="Y2210" s="53"/>
    </row>
    <row r="2211" spans="25:25">
      <c r="Y2211" s="53"/>
    </row>
    <row r="2212" spans="25:25">
      <c r="Y2212" s="53"/>
    </row>
    <row r="2213" spans="25:25">
      <c r="Y2213" s="53"/>
    </row>
    <row r="2214" spans="25:25">
      <c r="Y2214" s="53"/>
    </row>
    <row r="2215" spans="25:25">
      <c r="Y2215" s="53"/>
    </row>
    <row r="2216" spans="25:25">
      <c r="Y2216" s="53"/>
    </row>
    <row r="2217" spans="25:25">
      <c r="Y2217" s="53"/>
    </row>
    <row r="2218" spans="25:25">
      <c r="Y2218" s="53"/>
    </row>
    <row r="2219" spans="25:25">
      <c r="Y2219" s="53"/>
    </row>
    <row r="2220" spans="25:25">
      <c r="Y2220" s="53"/>
    </row>
    <row r="2221" spans="25:25">
      <c r="Y2221" s="53"/>
    </row>
    <row r="2222" spans="25:25">
      <c r="Y2222" s="53"/>
    </row>
    <row r="2223" spans="25:25">
      <c r="Y2223" s="53"/>
    </row>
    <row r="2224" spans="25:25">
      <c r="Y2224" s="53"/>
    </row>
    <row r="2225" spans="25:25">
      <c r="Y2225" s="53"/>
    </row>
    <row r="2226" spans="25:25">
      <c r="Y2226" s="53"/>
    </row>
    <row r="2227" spans="25:25">
      <c r="Y2227" s="53"/>
    </row>
    <row r="2228" spans="25:25">
      <c r="Y2228" s="53"/>
    </row>
    <row r="2229" spans="25:25">
      <c r="Y2229" s="53"/>
    </row>
    <row r="2230" spans="25:25">
      <c r="Y2230" s="53"/>
    </row>
    <row r="2231" spans="25:25">
      <c r="Y2231" s="53"/>
    </row>
    <row r="2232" spans="25:25">
      <c r="Y2232" s="53"/>
    </row>
    <row r="2233" spans="25:25">
      <c r="Y2233" s="53"/>
    </row>
    <row r="2234" spans="25:25">
      <c r="Y2234" s="53"/>
    </row>
    <row r="2235" spans="25:25">
      <c r="Y2235" s="53"/>
    </row>
    <row r="2236" spans="25:25">
      <c r="Y2236" s="53"/>
    </row>
    <row r="2237" spans="25:25">
      <c r="Y2237" s="53"/>
    </row>
    <row r="2238" spans="25:25">
      <c r="Y2238" s="53"/>
    </row>
    <row r="2239" spans="25:25">
      <c r="Y2239" s="53"/>
    </row>
    <row r="2240" spans="25:25">
      <c r="Y2240" s="53"/>
    </row>
    <row r="2241" spans="25:25">
      <c r="Y2241" s="53"/>
    </row>
    <row r="2242" spans="25:25">
      <c r="Y2242" s="53"/>
    </row>
    <row r="2243" spans="25:25">
      <c r="Y2243" s="53"/>
    </row>
    <row r="2244" spans="25:25">
      <c r="Y2244" s="53"/>
    </row>
    <row r="2245" spans="25:25">
      <c r="Y2245" s="53"/>
    </row>
    <row r="2246" spans="25:25">
      <c r="Y2246" s="53"/>
    </row>
    <row r="2247" spans="25:25">
      <c r="Y2247" s="53"/>
    </row>
    <row r="2248" spans="25:25">
      <c r="Y2248" s="53"/>
    </row>
    <row r="2249" spans="25:25">
      <c r="Y2249" s="53"/>
    </row>
    <row r="2250" spans="25:25">
      <c r="Y2250" s="53"/>
    </row>
    <row r="2251" spans="25:25">
      <c r="Y2251" s="53"/>
    </row>
    <row r="2252" spans="25:25">
      <c r="Y2252" s="53"/>
    </row>
    <row r="2253" spans="25:25">
      <c r="Y2253" s="53"/>
    </row>
    <row r="2254" spans="25:25">
      <c r="Y2254" s="53"/>
    </row>
    <row r="2255" spans="25:25">
      <c r="Y2255" s="53"/>
    </row>
    <row r="2256" spans="25:25">
      <c r="Y2256" s="53"/>
    </row>
    <row r="2257" spans="25:25">
      <c r="Y2257" s="53"/>
    </row>
    <row r="2258" spans="25:25">
      <c r="Y2258" s="53"/>
    </row>
    <row r="2259" spans="25:25">
      <c r="Y2259" s="53"/>
    </row>
    <row r="2260" spans="25:25">
      <c r="Y2260" s="53"/>
    </row>
    <row r="2261" spans="25:25">
      <c r="Y2261" s="53"/>
    </row>
    <row r="2262" spans="25:25">
      <c r="Y2262" s="53"/>
    </row>
    <row r="2263" spans="25:25">
      <c r="Y2263" s="53"/>
    </row>
    <row r="2264" spans="25:25">
      <c r="Y2264" s="53"/>
    </row>
    <row r="2265" spans="25:25">
      <c r="Y2265" s="53"/>
    </row>
    <row r="2266" spans="25:25">
      <c r="Y2266" s="53"/>
    </row>
    <row r="2267" spans="25:25">
      <c r="Y2267" s="53"/>
    </row>
    <row r="2268" spans="25:25">
      <c r="Y2268" s="53"/>
    </row>
    <row r="2269" spans="25:25">
      <c r="Y2269" s="53"/>
    </row>
    <row r="2270" spans="25:25">
      <c r="Y2270" s="53"/>
    </row>
    <row r="2271" spans="25:25">
      <c r="Y2271" s="53"/>
    </row>
    <row r="2272" spans="25:25">
      <c r="Y2272" s="53"/>
    </row>
    <row r="2273" spans="25:25">
      <c r="Y2273" s="53"/>
    </row>
    <row r="2274" spans="25:25">
      <c r="Y2274" s="53"/>
    </row>
    <row r="2275" spans="25:25">
      <c r="Y2275" s="53"/>
    </row>
    <row r="2276" spans="25:25">
      <c r="Y2276" s="53"/>
    </row>
    <row r="2277" spans="25:25">
      <c r="Y2277" s="53"/>
    </row>
    <row r="2278" spans="25:25">
      <c r="Y2278" s="53"/>
    </row>
    <row r="2279" spans="25:25">
      <c r="Y2279" s="53"/>
    </row>
    <row r="2280" spans="25:25">
      <c r="Y2280" s="53"/>
    </row>
    <row r="2281" spans="25:25">
      <c r="Y2281" s="53"/>
    </row>
    <row r="2282" spans="25:25">
      <c r="Y2282" s="53"/>
    </row>
    <row r="2283" spans="25:25">
      <c r="Y2283" s="53"/>
    </row>
    <row r="2284" spans="25:25">
      <c r="Y2284" s="53"/>
    </row>
    <row r="2285" spans="25:25">
      <c r="Y2285" s="53"/>
    </row>
    <row r="2286" spans="25:25">
      <c r="Y2286" s="53"/>
    </row>
    <row r="2287" spans="25:25">
      <c r="Y2287" s="53"/>
    </row>
    <row r="2288" spans="25:25">
      <c r="Y2288" s="53"/>
    </row>
    <row r="2289" spans="25:25">
      <c r="Y2289" s="53"/>
    </row>
    <row r="2290" spans="25:25">
      <c r="Y2290" s="53"/>
    </row>
    <row r="2291" spans="25:25">
      <c r="Y2291" s="53"/>
    </row>
    <row r="2292" spans="25:25">
      <c r="Y2292" s="53"/>
    </row>
    <row r="2293" spans="25:25">
      <c r="Y2293" s="53"/>
    </row>
    <row r="2294" spans="25:25">
      <c r="Y2294" s="53"/>
    </row>
    <row r="2295" spans="25:25">
      <c r="Y2295" s="53"/>
    </row>
    <row r="2296" spans="25:25">
      <c r="Y2296" s="53"/>
    </row>
    <row r="2297" spans="25:25">
      <c r="Y2297" s="53"/>
    </row>
    <row r="2298" spans="25:25">
      <c r="Y2298" s="53"/>
    </row>
    <row r="2299" spans="25:25">
      <c r="Y2299" s="53"/>
    </row>
    <row r="2300" spans="25:25">
      <c r="Y2300" s="53"/>
    </row>
    <row r="2301" spans="25:25">
      <c r="Y2301" s="53"/>
    </row>
    <row r="2302" spans="25:25">
      <c r="Y2302" s="53"/>
    </row>
    <row r="2303" spans="25:25">
      <c r="Y2303" s="53"/>
    </row>
    <row r="2304" spans="25:25">
      <c r="Y2304" s="53"/>
    </row>
    <row r="2305" spans="25:25">
      <c r="Y2305" s="53"/>
    </row>
    <row r="2306" spans="25:25">
      <c r="Y2306" s="53"/>
    </row>
    <row r="2307" spans="25:25">
      <c r="Y2307" s="53"/>
    </row>
    <row r="2308" spans="25:25">
      <c r="Y2308" s="53"/>
    </row>
    <row r="2309" spans="25:25">
      <c r="Y2309" s="53"/>
    </row>
    <row r="2310" spans="25:25">
      <c r="Y2310" s="53"/>
    </row>
    <row r="2311" spans="25:25">
      <c r="Y2311" s="53"/>
    </row>
    <row r="2312" spans="25:25">
      <c r="Y2312" s="53"/>
    </row>
    <row r="2313" spans="25:25">
      <c r="Y2313" s="53"/>
    </row>
    <row r="2314" spans="25:25">
      <c r="Y2314" s="53"/>
    </row>
    <row r="2315" spans="25:25">
      <c r="Y2315" s="53"/>
    </row>
    <row r="2316" spans="25:25">
      <c r="Y2316" s="53"/>
    </row>
    <row r="2317" spans="25:25">
      <c r="Y2317" s="53"/>
    </row>
    <row r="2318" spans="25:25">
      <c r="Y2318" s="53"/>
    </row>
    <row r="2319" spans="25:25">
      <c r="Y2319" s="53"/>
    </row>
    <row r="2320" spans="25:25">
      <c r="Y2320" s="53"/>
    </row>
    <row r="2321" spans="25:25">
      <c r="Y2321" s="53"/>
    </row>
    <row r="2322" spans="25:25">
      <c r="Y2322" s="53"/>
    </row>
    <row r="2323" spans="25:25">
      <c r="Y2323" s="53"/>
    </row>
    <row r="2324" spans="25:25">
      <c r="Y2324" s="53"/>
    </row>
    <row r="2325" spans="25:25">
      <c r="Y2325" s="53"/>
    </row>
    <row r="2326" spans="25:25">
      <c r="Y2326" s="53"/>
    </row>
    <row r="2327" spans="25:25">
      <c r="Y2327" s="53"/>
    </row>
    <row r="2328" spans="25:25">
      <c r="Y2328" s="53"/>
    </row>
    <row r="2329" spans="25:25">
      <c r="Y2329" s="53"/>
    </row>
    <row r="2330" spans="25:25">
      <c r="Y2330" s="53"/>
    </row>
    <row r="2331" spans="25:25">
      <c r="Y2331" s="53"/>
    </row>
    <row r="2332" spans="25:25">
      <c r="Y2332" s="53"/>
    </row>
    <row r="2333" spans="25:25">
      <c r="Y2333" s="53"/>
    </row>
    <row r="2334" spans="25:25">
      <c r="Y2334" s="53"/>
    </row>
    <row r="2335" spans="25:25">
      <c r="Y2335" s="53"/>
    </row>
    <row r="2336" spans="25:25">
      <c r="Y2336" s="53"/>
    </row>
    <row r="2337" spans="25:25">
      <c r="Y2337" s="53"/>
    </row>
    <row r="2338" spans="25:25">
      <c r="Y2338" s="53"/>
    </row>
    <row r="2339" spans="25:25">
      <c r="Y2339" s="53"/>
    </row>
    <row r="2340" spans="25:25">
      <c r="Y2340" s="53"/>
    </row>
    <row r="2341" spans="25:25">
      <c r="Y2341" s="53"/>
    </row>
    <row r="2342" spans="25:25">
      <c r="Y2342" s="53"/>
    </row>
    <row r="2343" spans="25:25">
      <c r="Y2343" s="53"/>
    </row>
    <row r="2344" spans="25:25">
      <c r="Y2344" s="53"/>
    </row>
    <row r="2345" spans="25:25">
      <c r="Y2345" s="53"/>
    </row>
    <row r="2346" spans="25:25">
      <c r="Y2346" s="53"/>
    </row>
    <row r="2347" spans="25:25">
      <c r="Y2347" s="53"/>
    </row>
    <row r="2348" spans="25:25">
      <c r="Y2348" s="53"/>
    </row>
    <row r="2349" spans="25:25">
      <c r="Y2349" s="53"/>
    </row>
    <row r="2350" spans="25:25">
      <c r="Y2350" s="53"/>
    </row>
    <row r="2351" spans="25:25">
      <c r="Y2351" s="53"/>
    </row>
    <row r="2352" spans="25:25">
      <c r="Y2352" s="53"/>
    </row>
    <row r="2353" spans="25:25">
      <c r="Y2353" s="53"/>
    </row>
    <row r="2354" spans="25:25">
      <c r="Y2354" s="53"/>
    </row>
    <row r="2355" spans="25:25">
      <c r="Y2355" s="53"/>
    </row>
    <row r="2356" spans="25:25">
      <c r="Y2356" s="53"/>
    </row>
    <row r="2357" spans="25:25">
      <c r="Y2357" s="53"/>
    </row>
    <row r="2358" spans="25:25">
      <c r="Y2358" s="53"/>
    </row>
    <row r="2359" spans="25:25">
      <c r="Y2359" s="53"/>
    </row>
    <row r="2360" spans="25:25">
      <c r="Y2360" s="53"/>
    </row>
    <row r="2361" spans="25:25">
      <c r="Y2361" s="53"/>
    </row>
    <row r="2362" spans="25:25">
      <c r="Y2362" s="53"/>
    </row>
    <row r="2363" spans="25:25">
      <c r="Y2363" s="53"/>
    </row>
    <row r="2364" spans="25:25">
      <c r="Y2364" s="53"/>
    </row>
    <row r="2365" spans="25:25">
      <c r="Y2365" s="53"/>
    </row>
    <row r="2366" spans="25:25">
      <c r="Y2366" s="53"/>
    </row>
    <row r="2367" spans="25:25">
      <c r="Y2367" s="53"/>
    </row>
    <row r="2368" spans="25:25">
      <c r="Y2368" s="53"/>
    </row>
    <row r="2369" spans="25:25">
      <c r="Y2369" s="53"/>
    </row>
    <row r="2370" spans="25:25">
      <c r="Y2370" s="53"/>
    </row>
    <row r="2371" spans="25:25">
      <c r="Y2371" s="53"/>
    </row>
    <row r="2372" spans="25:25">
      <c r="Y2372" s="53"/>
    </row>
    <row r="2373" spans="25:25">
      <c r="Y2373" s="53"/>
    </row>
    <row r="2374" spans="25:25">
      <c r="Y2374" s="53"/>
    </row>
    <row r="2375" spans="25:25">
      <c r="Y2375" s="53"/>
    </row>
    <row r="2376" spans="25:25">
      <c r="Y2376" s="53"/>
    </row>
    <row r="2377" spans="25:25">
      <c r="Y2377" s="53"/>
    </row>
    <row r="2378" spans="25:25">
      <c r="Y2378" s="53"/>
    </row>
    <row r="2379" spans="25:25">
      <c r="Y2379" s="53"/>
    </row>
    <row r="2380" spans="25:25">
      <c r="Y2380" s="53"/>
    </row>
    <row r="2381" spans="25:25">
      <c r="Y2381" s="53"/>
    </row>
    <row r="2382" spans="25:25">
      <c r="Y2382" s="53"/>
    </row>
    <row r="2383" spans="25:25">
      <c r="Y2383" s="53"/>
    </row>
    <row r="2384" spans="25:25">
      <c r="Y2384" s="53"/>
    </row>
    <row r="2385" spans="25:25">
      <c r="Y2385" s="53"/>
    </row>
    <row r="2386" spans="25:25">
      <c r="Y2386" s="53"/>
    </row>
    <row r="2387" spans="25:25">
      <c r="Y2387" s="53"/>
    </row>
    <row r="2388" spans="25:25">
      <c r="Y2388" s="53"/>
    </row>
    <row r="2389" spans="25:25">
      <c r="Y2389" s="53"/>
    </row>
    <row r="2390" spans="25:25">
      <c r="Y2390" s="53"/>
    </row>
    <row r="2391" spans="25:25">
      <c r="Y2391" s="53"/>
    </row>
    <row r="2392" spans="25:25">
      <c r="Y2392" s="53"/>
    </row>
    <row r="2393" spans="25:25">
      <c r="Y2393" s="53"/>
    </row>
    <row r="2394" spans="25:25">
      <c r="Y2394" s="53"/>
    </row>
    <row r="2395" spans="25:25">
      <c r="Y2395" s="53"/>
    </row>
    <row r="2396" spans="25:25">
      <c r="Y2396" s="53"/>
    </row>
    <row r="2397" spans="25:25">
      <c r="Y2397" s="53"/>
    </row>
    <row r="2398" spans="25:25">
      <c r="Y2398" s="53"/>
    </row>
    <row r="2399" spans="25:25">
      <c r="Y2399" s="53"/>
    </row>
    <row r="2400" spans="25:25">
      <c r="Y2400" s="53"/>
    </row>
    <row r="2401" spans="25:25">
      <c r="Y2401" s="53"/>
    </row>
    <row r="2402" spans="25:25">
      <c r="Y2402" s="53"/>
    </row>
    <row r="2403" spans="25:25">
      <c r="Y2403" s="53"/>
    </row>
    <row r="2404" spans="25:25">
      <c r="Y2404" s="53"/>
    </row>
    <row r="2405" spans="25:25">
      <c r="Y2405" s="53"/>
    </row>
    <row r="2406" spans="25:25">
      <c r="Y2406" s="53"/>
    </row>
    <row r="2407" spans="25:25">
      <c r="Y2407" s="53"/>
    </row>
    <row r="2408" spans="25:25">
      <c r="Y2408" s="53"/>
    </row>
    <row r="2409" spans="25:25">
      <c r="Y2409" s="53"/>
    </row>
    <row r="2410" spans="25:25">
      <c r="Y2410" s="53"/>
    </row>
    <row r="2411" spans="25:25">
      <c r="Y2411" s="53"/>
    </row>
    <row r="2412" spans="25:25">
      <c r="Y2412" s="53"/>
    </row>
    <row r="2413" spans="25:25">
      <c r="Y2413" s="53"/>
    </row>
    <row r="2414" spans="25:25">
      <c r="Y2414" s="53"/>
    </row>
    <row r="2415" spans="25:25">
      <c r="Y2415" s="53"/>
    </row>
    <row r="2416" spans="25:25">
      <c r="Y2416" s="53"/>
    </row>
    <row r="2417" spans="25:25">
      <c r="Y2417" s="53"/>
    </row>
    <row r="2418" spans="25:25">
      <c r="Y2418" s="53"/>
    </row>
    <row r="2419" spans="25:25">
      <c r="Y2419" s="53"/>
    </row>
    <row r="2420" spans="25:25">
      <c r="Y2420" s="53"/>
    </row>
    <row r="2421" spans="25:25">
      <c r="Y2421" s="53"/>
    </row>
    <row r="2422" spans="25:25">
      <c r="Y2422" s="53"/>
    </row>
    <row r="2423" spans="25:25">
      <c r="Y2423" s="53"/>
    </row>
    <row r="2424" spans="25:25">
      <c r="Y2424" s="53"/>
    </row>
    <row r="2425" spans="25:25">
      <c r="Y2425" s="53"/>
    </row>
    <row r="2426" spans="25:25">
      <c r="Y2426" s="53"/>
    </row>
    <row r="2427" spans="25:25">
      <c r="Y2427" s="53"/>
    </row>
    <row r="2428" spans="25:25">
      <c r="Y2428" s="53"/>
    </row>
    <row r="2429" spans="25:25">
      <c r="Y2429" s="53"/>
    </row>
    <row r="2430" spans="25:25">
      <c r="Y2430" s="53"/>
    </row>
    <row r="2431" spans="25:25">
      <c r="Y2431" s="53"/>
    </row>
    <row r="2432" spans="25:25">
      <c r="Y2432" s="53"/>
    </row>
    <row r="2433" spans="25:25">
      <c r="Y2433" s="53"/>
    </row>
    <row r="2434" spans="25:25">
      <c r="Y2434" s="53"/>
    </row>
    <row r="2435" spans="25:25">
      <c r="Y2435" s="53"/>
    </row>
    <row r="2436" spans="25:25">
      <c r="Y2436" s="53"/>
    </row>
    <row r="2437" spans="25:25">
      <c r="Y2437" s="53"/>
    </row>
    <row r="2438" spans="25:25">
      <c r="Y2438" s="53"/>
    </row>
    <row r="2439" spans="25:25">
      <c r="Y2439" s="53"/>
    </row>
    <row r="2440" spans="25:25">
      <c r="Y2440" s="53"/>
    </row>
    <row r="2441" spans="25:25">
      <c r="Y2441" s="53"/>
    </row>
    <row r="2442" spans="25:25">
      <c r="Y2442" s="53"/>
    </row>
    <row r="2443" spans="25:25">
      <c r="Y2443" s="53"/>
    </row>
    <row r="2444" spans="25:25">
      <c r="Y2444" s="53"/>
    </row>
    <row r="2445" spans="25:25">
      <c r="Y2445" s="53"/>
    </row>
    <row r="2446" spans="25:25">
      <c r="Y2446" s="53"/>
    </row>
    <row r="2447" spans="25:25">
      <c r="Y2447" s="53"/>
    </row>
    <row r="2448" spans="25:25">
      <c r="Y2448" s="53"/>
    </row>
    <row r="2449" spans="25:25">
      <c r="Y2449" s="53"/>
    </row>
    <row r="2450" spans="25:25">
      <c r="Y2450" s="53"/>
    </row>
    <row r="2451" spans="25:25">
      <c r="Y2451" s="53"/>
    </row>
    <row r="2452" spans="25:25">
      <c r="Y2452" s="53"/>
    </row>
    <row r="2453" spans="25:25">
      <c r="Y2453" s="53"/>
    </row>
    <row r="2454" spans="25:25">
      <c r="Y2454" s="53"/>
    </row>
    <row r="2455" spans="25:25">
      <c r="Y2455" s="53"/>
    </row>
    <row r="2456" spans="25:25">
      <c r="Y2456" s="53"/>
    </row>
    <row r="2457" spans="25:25">
      <c r="Y2457" s="53"/>
    </row>
    <row r="2458" spans="25:25">
      <c r="Y2458" s="53"/>
    </row>
    <row r="2459" spans="25:25">
      <c r="Y2459" s="53"/>
    </row>
    <row r="2460" spans="25:25">
      <c r="Y2460" s="53"/>
    </row>
    <row r="2461" spans="25:25">
      <c r="Y2461" s="53"/>
    </row>
    <row r="2462" spans="25:25">
      <c r="Y2462" s="53"/>
    </row>
    <row r="2463" spans="25:25">
      <c r="Y2463" s="53"/>
    </row>
    <row r="2464" spans="25:25">
      <c r="Y2464" s="53"/>
    </row>
    <row r="2465" spans="25:25">
      <c r="Y2465" s="53"/>
    </row>
    <row r="2466" spans="25:25">
      <c r="Y2466" s="53"/>
    </row>
    <row r="2467" spans="25:25">
      <c r="Y2467" s="53"/>
    </row>
    <row r="2468" spans="25:25">
      <c r="Y2468" s="53"/>
    </row>
    <row r="2469" spans="25:25">
      <c r="Y2469" s="53"/>
    </row>
    <row r="2470" spans="25:25">
      <c r="Y2470" s="53"/>
    </row>
    <row r="2471" spans="25:25">
      <c r="Y2471" s="53"/>
    </row>
    <row r="2472" spans="25:25">
      <c r="Y2472" s="53"/>
    </row>
    <row r="2473" spans="25:25">
      <c r="Y2473" s="53"/>
    </row>
    <row r="2474" spans="25:25">
      <c r="Y2474" s="53"/>
    </row>
    <row r="2475" spans="25:25">
      <c r="Y2475" s="53"/>
    </row>
    <row r="2476" spans="25:25">
      <c r="Y2476" s="53"/>
    </row>
    <row r="2477" spans="25:25">
      <c r="Y2477" s="53"/>
    </row>
    <row r="2478" spans="25:25">
      <c r="Y2478" s="53"/>
    </row>
    <row r="2479" spans="25:25">
      <c r="Y2479" s="53"/>
    </row>
    <row r="2480" spans="25:25">
      <c r="Y2480" s="53"/>
    </row>
    <row r="2481" spans="25:25">
      <c r="Y2481" s="53"/>
    </row>
    <row r="2482" spans="25:25">
      <c r="Y2482" s="53"/>
    </row>
    <row r="2483" spans="25:25">
      <c r="Y2483" s="53"/>
    </row>
    <row r="2484" spans="25:25">
      <c r="Y2484" s="53"/>
    </row>
    <row r="2485" spans="25:25">
      <c r="Y2485" s="53"/>
    </row>
    <row r="2486" spans="25:25">
      <c r="Y2486" s="53"/>
    </row>
    <row r="2487" spans="25:25">
      <c r="Y2487" s="53"/>
    </row>
    <row r="2488" spans="25:25">
      <c r="Y2488" s="53"/>
    </row>
    <row r="2489" spans="25:25">
      <c r="Y2489" s="53"/>
    </row>
    <row r="2490" spans="25:25">
      <c r="Y2490" s="53"/>
    </row>
    <row r="2491" spans="25:25">
      <c r="Y2491" s="53"/>
    </row>
    <row r="2492" spans="25:25">
      <c r="Y2492" s="53"/>
    </row>
    <row r="2493" spans="25:25">
      <c r="Y2493" s="53"/>
    </row>
    <row r="2494" spans="25:25">
      <c r="Y2494" s="53"/>
    </row>
    <row r="2495" spans="25:25">
      <c r="Y2495" s="53"/>
    </row>
    <row r="2496" spans="25:25">
      <c r="Y2496" s="53"/>
    </row>
    <row r="2497" spans="25:25">
      <c r="Y2497" s="53"/>
    </row>
    <row r="2498" spans="25:25">
      <c r="Y2498" s="53"/>
    </row>
    <row r="2499" spans="25:25">
      <c r="Y2499" s="53"/>
    </row>
    <row r="2500" spans="25:25">
      <c r="Y2500" s="53"/>
    </row>
    <row r="2501" spans="25:25">
      <c r="Y2501" s="53"/>
    </row>
    <row r="2502" spans="25:25">
      <c r="Y2502" s="53"/>
    </row>
    <row r="2503" spans="25:25">
      <c r="Y2503" s="53"/>
    </row>
    <row r="2504" spans="25:25">
      <c r="Y2504" s="53"/>
    </row>
    <row r="2505" spans="25:25">
      <c r="Y2505" s="53"/>
    </row>
    <row r="2506" spans="25:25">
      <c r="Y2506" s="53"/>
    </row>
    <row r="2507" spans="25:25">
      <c r="Y2507" s="53"/>
    </row>
    <row r="2508" spans="25:25">
      <c r="Y2508" s="53"/>
    </row>
    <row r="2509" spans="25:25">
      <c r="Y2509" s="53"/>
    </row>
    <row r="2510" spans="25:25">
      <c r="Y2510" s="53"/>
    </row>
    <row r="2511" spans="25:25">
      <c r="Y2511" s="53"/>
    </row>
    <row r="2512" spans="25:25">
      <c r="Y2512" s="53"/>
    </row>
    <row r="2513" spans="25:25">
      <c r="Y2513" s="53"/>
    </row>
    <row r="2514" spans="25:25">
      <c r="Y2514" s="53"/>
    </row>
    <row r="2515" spans="25:25">
      <c r="Y2515" s="53"/>
    </row>
    <row r="2516" spans="25:25">
      <c r="Y2516" s="53"/>
    </row>
    <row r="2517" spans="25:25">
      <c r="Y2517" s="53"/>
    </row>
    <row r="2518" spans="25:25">
      <c r="Y2518" s="53"/>
    </row>
    <row r="2519" spans="25:25">
      <c r="Y2519" s="53"/>
    </row>
    <row r="2520" spans="25:25">
      <c r="Y2520" s="53"/>
    </row>
    <row r="2521" spans="25:25">
      <c r="Y2521" s="53"/>
    </row>
    <row r="2522" spans="25:25">
      <c r="Y2522" s="53"/>
    </row>
    <row r="2523" spans="25:25">
      <c r="Y2523" s="53"/>
    </row>
    <row r="2524" spans="25:25">
      <c r="Y2524" s="53"/>
    </row>
    <row r="2525" spans="25:25">
      <c r="Y2525" s="53"/>
    </row>
    <row r="2526" spans="25:25">
      <c r="Y2526" s="53"/>
    </row>
    <row r="2527" spans="25:25">
      <c r="Y2527" s="53"/>
    </row>
    <row r="2528" spans="25:25">
      <c r="Y2528" s="53"/>
    </row>
    <row r="2529" spans="25:25">
      <c r="Y2529" s="53"/>
    </row>
    <row r="2530" spans="25:25">
      <c r="Y2530" s="53"/>
    </row>
    <row r="2531" spans="25:25">
      <c r="Y2531" s="53"/>
    </row>
    <row r="2532" spans="25:25">
      <c r="Y2532" s="53"/>
    </row>
    <row r="2533" spans="25:25">
      <c r="Y2533" s="53"/>
    </row>
    <row r="2534" spans="25:25">
      <c r="Y2534" s="53"/>
    </row>
    <row r="2535" spans="25:25">
      <c r="Y2535" s="53"/>
    </row>
    <row r="2536" spans="25:25">
      <c r="Y2536" s="53"/>
    </row>
    <row r="2537" spans="25:25">
      <c r="Y2537" s="53"/>
    </row>
    <row r="2538" spans="25:25">
      <c r="Y2538" s="53"/>
    </row>
    <row r="2539" spans="25:25">
      <c r="Y2539" s="53"/>
    </row>
    <row r="2540" spans="25:25">
      <c r="Y2540" s="53"/>
    </row>
    <row r="2541" spans="25:25">
      <c r="Y2541" s="53"/>
    </row>
    <row r="2542" spans="25:25">
      <c r="Y2542" s="53"/>
    </row>
    <row r="2543" spans="25:25">
      <c r="Y2543" s="53"/>
    </row>
    <row r="2544" spans="25:25">
      <c r="Y2544" s="53"/>
    </row>
    <row r="2545" spans="25:25">
      <c r="Y2545" s="53"/>
    </row>
    <row r="2546" spans="25:25">
      <c r="Y2546" s="53"/>
    </row>
    <row r="2547" spans="25:25">
      <c r="Y2547" s="53"/>
    </row>
    <row r="2548" spans="25:25">
      <c r="Y2548" s="53"/>
    </row>
    <row r="2549" spans="25:25">
      <c r="Y2549" s="53"/>
    </row>
    <row r="2550" spans="25:25">
      <c r="Y2550" s="53"/>
    </row>
    <row r="2551" spans="25:25">
      <c r="Y2551" s="53"/>
    </row>
    <row r="2552" spans="25:25">
      <c r="Y2552" s="53"/>
    </row>
    <row r="2553" spans="25:25">
      <c r="Y2553" s="53"/>
    </row>
    <row r="2554" spans="25:25">
      <c r="Y2554" s="53"/>
    </row>
    <row r="2555" spans="25:25">
      <c r="Y2555" s="53"/>
    </row>
    <row r="2556" spans="25:25">
      <c r="Y2556" s="53"/>
    </row>
    <row r="2557" spans="25:25">
      <c r="Y2557" s="53"/>
    </row>
    <row r="2558" spans="25:25">
      <c r="Y2558" s="53"/>
    </row>
    <row r="2559" spans="25:25">
      <c r="Y2559" s="53"/>
    </row>
    <row r="2560" spans="25:25">
      <c r="Y2560" s="53"/>
    </row>
    <row r="2561" spans="25:25">
      <c r="Y2561" s="53"/>
    </row>
    <row r="2562" spans="25:25">
      <c r="Y2562" s="53"/>
    </row>
    <row r="2563" spans="25:25">
      <c r="Y2563" s="53"/>
    </row>
    <row r="2564" spans="25:25">
      <c r="Y2564" s="53"/>
    </row>
    <row r="2565" spans="25:25">
      <c r="Y2565" s="53"/>
    </row>
    <row r="2566" spans="25:25">
      <c r="Y2566" s="53"/>
    </row>
    <row r="2567" spans="25:25">
      <c r="Y2567" s="53"/>
    </row>
    <row r="2568" spans="25:25">
      <c r="Y2568" s="53"/>
    </row>
    <row r="2569" spans="25:25">
      <c r="Y2569" s="53"/>
    </row>
    <row r="2570" spans="25:25">
      <c r="Y2570" s="53"/>
    </row>
    <row r="2571" spans="25:25">
      <c r="Y2571" s="53"/>
    </row>
    <row r="2572" spans="25:25">
      <c r="Y2572" s="53"/>
    </row>
    <row r="2573" spans="25:25">
      <c r="Y2573" s="53"/>
    </row>
    <row r="2574" spans="25:25">
      <c r="Y2574" s="53"/>
    </row>
    <row r="2575" spans="25:25">
      <c r="Y2575" s="53"/>
    </row>
    <row r="2576" spans="25:25">
      <c r="Y2576" s="53"/>
    </row>
    <row r="2577" spans="25:25">
      <c r="Y2577" s="53"/>
    </row>
    <row r="2578" spans="25:25">
      <c r="Y2578" s="53"/>
    </row>
    <row r="2579" spans="25:25">
      <c r="Y2579" s="53"/>
    </row>
    <row r="2580" spans="25:25">
      <c r="Y2580" s="53"/>
    </row>
    <row r="2581" spans="25:25">
      <c r="Y2581" s="53"/>
    </row>
    <row r="2582" spans="25:25">
      <c r="Y2582" s="53"/>
    </row>
    <row r="2583" spans="25:25">
      <c r="Y2583" s="53"/>
    </row>
    <row r="2584" spans="25:25">
      <c r="Y2584" s="53"/>
    </row>
    <row r="2585" spans="25:25">
      <c r="Y2585" s="53"/>
    </row>
    <row r="2586" spans="25:25">
      <c r="Y2586" s="53"/>
    </row>
    <row r="2587" spans="25:25">
      <c r="Y2587" s="53"/>
    </row>
    <row r="2588" spans="25:25">
      <c r="Y2588" s="53"/>
    </row>
    <row r="2589" spans="25:25">
      <c r="Y2589" s="53"/>
    </row>
    <row r="2590" spans="25:25">
      <c r="Y2590" s="53"/>
    </row>
    <row r="2591" spans="25:25">
      <c r="Y2591" s="53"/>
    </row>
    <row r="2592" spans="25:25">
      <c r="Y2592" s="53"/>
    </row>
    <row r="2593" spans="25:25">
      <c r="Y2593" s="53"/>
    </row>
    <row r="2594" spans="25:25">
      <c r="Y2594" s="53"/>
    </row>
    <row r="2595" spans="25:25">
      <c r="Y2595" s="53"/>
    </row>
    <row r="2596" spans="25:25">
      <c r="Y2596" s="53"/>
    </row>
    <row r="2597" spans="25:25">
      <c r="Y2597" s="53"/>
    </row>
    <row r="2598" spans="25:25">
      <c r="Y2598" s="53"/>
    </row>
    <row r="2599" spans="25:25">
      <c r="Y2599" s="53"/>
    </row>
    <row r="2600" spans="25:25">
      <c r="Y2600" s="53"/>
    </row>
    <row r="2601" spans="25:25">
      <c r="Y2601" s="53"/>
    </row>
    <row r="2602" spans="25:25">
      <c r="Y2602" s="53"/>
    </row>
    <row r="2603" spans="25:25">
      <c r="Y2603" s="53"/>
    </row>
    <row r="2604" spans="25:25">
      <c r="Y2604" s="53"/>
    </row>
    <row r="2605" spans="25:25">
      <c r="Y2605" s="53"/>
    </row>
    <row r="2606" spans="25:25">
      <c r="Y2606" s="53"/>
    </row>
    <row r="2607" spans="25:25">
      <c r="Y2607" s="53"/>
    </row>
    <row r="2608" spans="25:25">
      <c r="Y2608" s="53"/>
    </row>
    <row r="2609" spans="25:25">
      <c r="Y2609" s="53"/>
    </row>
    <row r="2610" spans="25:25">
      <c r="Y2610" s="53"/>
    </row>
    <row r="2611" spans="25:25">
      <c r="Y2611" s="53"/>
    </row>
    <row r="2612" spans="25:25">
      <c r="Y2612" s="53"/>
    </row>
    <row r="2613" spans="25:25">
      <c r="Y2613" s="53"/>
    </row>
    <row r="2614" spans="25:25">
      <c r="Y2614" s="53"/>
    </row>
    <row r="2615" spans="25:25">
      <c r="Y2615" s="53"/>
    </row>
    <row r="2616" spans="25:25">
      <c r="Y2616" s="53"/>
    </row>
    <row r="2617" spans="25:25">
      <c r="Y2617" s="53"/>
    </row>
    <row r="2618" spans="25:25">
      <c r="Y2618" s="53"/>
    </row>
    <row r="2619" spans="25:25">
      <c r="Y2619" s="53"/>
    </row>
    <row r="2620" spans="25:25">
      <c r="Y2620" s="53"/>
    </row>
    <row r="2621" spans="25:25">
      <c r="Y2621" s="53"/>
    </row>
    <row r="2622" spans="25:25">
      <c r="Y2622" s="53"/>
    </row>
    <row r="2623" spans="25:25">
      <c r="Y2623" s="53"/>
    </row>
    <row r="2624" spans="25:25">
      <c r="Y2624" s="53"/>
    </row>
    <row r="2625" spans="25:25">
      <c r="Y2625" s="53"/>
    </row>
    <row r="2626" spans="25:25">
      <c r="Y2626" s="53"/>
    </row>
    <row r="2627" spans="25:25">
      <c r="Y2627" s="53"/>
    </row>
    <row r="2628" spans="25:25">
      <c r="Y2628" s="53"/>
    </row>
    <row r="2629" spans="25:25">
      <c r="Y2629" s="53"/>
    </row>
    <row r="2630" spans="25:25">
      <c r="Y2630" s="53"/>
    </row>
    <row r="2631" spans="25:25">
      <c r="Y2631" s="53"/>
    </row>
    <row r="2632" spans="25:25">
      <c r="Y2632" s="53"/>
    </row>
    <row r="2633" spans="25:25">
      <c r="Y2633" s="53"/>
    </row>
    <row r="2634" spans="25:25">
      <c r="Y2634" s="53"/>
    </row>
    <row r="2635" spans="25:25">
      <c r="Y2635" s="53"/>
    </row>
    <row r="2636" spans="25:25">
      <c r="Y2636" s="53"/>
    </row>
    <row r="2637" spans="25:25">
      <c r="Y2637" s="53"/>
    </row>
    <row r="2638" spans="25:25">
      <c r="Y2638" s="53"/>
    </row>
    <row r="2639" spans="25:25">
      <c r="Y2639" s="53"/>
    </row>
    <row r="2640" spans="25:25">
      <c r="Y2640" s="53"/>
    </row>
    <row r="2641" spans="25:25">
      <c r="Y2641" s="53"/>
    </row>
    <row r="2642" spans="25:25">
      <c r="Y2642" s="53"/>
    </row>
    <row r="2643" spans="25:25">
      <c r="Y2643" s="53"/>
    </row>
    <row r="2644" spans="25:25">
      <c r="Y2644" s="53"/>
    </row>
    <row r="2645" spans="25:25">
      <c r="Y2645" s="53"/>
    </row>
    <row r="2646" spans="25:25">
      <c r="Y2646" s="53"/>
    </row>
    <row r="2647" spans="25:25">
      <c r="Y2647" s="53"/>
    </row>
    <row r="2648" spans="25:25">
      <c r="Y2648" s="53"/>
    </row>
    <row r="2649" spans="25:25">
      <c r="Y2649" s="53"/>
    </row>
    <row r="2650" spans="25:25">
      <c r="Y2650" s="53"/>
    </row>
    <row r="2651" spans="25:25">
      <c r="Y2651" s="53"/>
    </row>
    <row r="2652" spans="25:25">
      <c r="Y2652" s="53"/>
    </row>
    <row r="2653" spans="25:25">
      <c r="Y2653" s="53"/>
    </row>
    <row r="2654" spans="25:25">
      <c r="Y2654" s="53"/>
    </row>
    <row r="2655" spans="25:25">
      <c r="Y2655" s="53"/>
    </row>
    <row r="2656" spans="25:25">
      <c r="Y2656" s="53"/>
    </row>
    <row r="2657" spans="25:25">
      <c r="Y2657" s="53"/>
    </row>
    <row r="2658" spans="25:25">
      <c r="Y2658" s="53"/>
    </row>
    <row r="2659" spans="25:25">
      <c r="Y2659" s="53"/>
    </row>
    <row r="2660" spans="25:25">
      <c r="Y2660" s="53"/>
    </row>
    <row r="2661" spans="25:25">
      <c r="Y2661" s="53"/>
    </row>
    <row r="2662" spans="25:25">
      <c r="Y2662" s="53"/>
    </row>
    <row r="2663" spans="25:25">
      <c r="Y2663" s="53"/>
    </row>
    <row r="2664" spans="25:25">
      <c r="Y2664" s="53"/>
    </row>
    <row r="2665" spans="25:25">
      <c r="Y2665" s="53"/>
    </row>
    <row r="2666" spans="25:25">
      <c r="Y2666" s="53"/>
    </row>
    <row r="2667" spans="25:25">
      <c r="Y2667" s="53"/>
    </row>
    <row r="2668" spans="25:25">
      <c r="Y2668" s="53"/>
    </row>
    <row r="2669" spans="25:25">
      <c r="Y2669" s="53"/>
    </row>
    <row r="2670" spans="25:25">
      <c r="Y2670" s="53"/>
    </row>
    <row r="2671" spans="25:25">
      <c r="Y2671" s="53"/>
    </row>
    <row r="2672" spans="25:25">
      <c r="Y2672" s="53"/>
    </row>
    <row r="2673" spans="25:25">
      <c r="Y2673" s="53"/>
    </row>
    <row r="2674" spans="25:25">
      <c r="Y2674" s="53"/>
    </row>
    <row r="2675" spans="25:25">
      <c r="Y2675" s="53"/>
    </row>
    <row r="2676" spans="25:25">
      <c r="Y2676" s="53"/>
    </row>
    <row r="2677" spans="25:25">
      <c r="Y2677" s="53"/>
    </row>
    <row r="2678" spans="25:25">
      <c r="Y2678" s="53"/>
    </row>
    <row r="2679" spans="25:25">
      <c r="Y2679" s="53"/>
    </row>
    <row r="2680" spans="25:25">
      <c r="Y2680" s="53"/>
    </row>
    <row r="2681" spans="25:25">
      <c r="Y2681" s="53"/>
    </row>
    <row r="2682" spans="25:25">
      <c r="Y2682" s="53"/>
    </row>
    <row r="2683" spans="25:25">
      <c r="Y2683" s="53"/>
    </row>
    <row r="2684" spans="25:25">
      <c r="Y2684" s="53"/>
    </row>
    <row r="2685" spans="25:25">
      <c r="Y2685" s="53"/>
    </row>
    <row r="2686" spans="25:25">
      <c r="Y2686" s="53"/>
    </row>
    <row r="2687" spans="25:25">
      <c r="Y2687" s="53"/>
    </row>
    <row r="2688" spans="25:25">
      <c r="Y2688" s="53"/>
    </row>
    <row r="2689" spans="25:25">
      <c r="Y2689" s="53"/>
    </row>
    <row r="2690" spans="25:25">
      <c r="Y2690" s="53"/>
    </row>
    <row r="2691" spans="25:25">
      <c r="Y2691" s="53"/>
    </row>
    <row r="2692" spans="25:25">
      <c r="Y2692" s="53"/>
    </row>
    <row r="2693" spans="25:25">
      <c r="Y2693" s="53"/>
    </row>
    <row r="2694" spans="25:25">
      <c r="Y2694" s="53"/>
    </row>
    <row r="2695" spans="25:25">
      <c r="Y2695" s="53"/>
    </row>
    <row r="2696" spans="25:25">
      <c r="Y2696" s="53"/>
    </row>
    <row r="2697" spans="25:25">
      <c r="Y2697" s="53"/>
    </row>
    <row r="2698" spans="25:25">
      <c r="Y2698" s="53"/>
    </row>
    <row r="2699" spans="25:25">
      <c r="Y2699" s="53"/>
    </row>
    <row r="2700" spans="25:25">
      <c r="Y2700" s="53"/>
    </row>
    <row r="2701" spans="25:25">
      <c r="Y2701" s="53"/>
    </row>
    <row r="2702" spans="25:25">
      <c r="Y2702" s="53"/>
    </row>
    <row r="2703" spans="25:25">
      <c r="Y2703" s="53"/>
    </row>
    <row r="2704" spans="25:25">
      <c r="Y2704" s="53"/>
    </row>
    <row r="2705" spans="25:25">
      <c r="Y2705" s="53"/>
    </row>
    <row r="2706" spans="25:25">
      <c r="Y2706" s="53"/>
    </row>
    <row r="2707" spans="25:25">
      <c r="Y2707" s="53"/>
    </row>
    <row r="2708" spans="25:25">
      <c r="Y2708" s="53"/>
    </row>
    <row r="2709" spans="25:25">
      <c r="Y2709" s="53"/>
    </row>
    <row r="2710" spans="25:25">
      <c r="Y2710" s="53"/>
    </row>
    <row r="2711" spans="25:25">
      <c r="Y2711" s="53"/>
    </row>
    <row r="2712" spans="25:25">
      <c r="Y2712" s="53"/>
    </row>
    <row r="2713" spans="25:25">
      <c r="Y2713" s="53"/>
    </row>
    <row r="2714" spans="25:25">
      <c r="Y2714" s="53"/>
    </row>
    <row r="2715" spans="25:25">
      <c r="Y2715" s="53"/>
    </row>
    <row r="2716" spans="25:25">
      <c r="Y2716" s="53"/>
    </row>
    <row r="2717" spans="25:25">
      <c r="Y2717" s="53"/>
    </row>
    <row r="2718" spans="25:25">
      <c r="Y2718" s="53"/>
    </row>
    <row r="2719" spans="25:25">
      <c r="Y2719" s="53"/>
    </row>
    <row r="2720" spans="25:25">
      <c r="Y2720" s="53"/>
    </row>
    <row r="2721" spans="25:25">
      <c r="Y2721" s="53"/>
    </row>
    <row r="2722" spans="25:25">
      <c r="Y2722" s="53"/>
    </row>
    <row r="2723" spans="25:25">
      <c r="Y2723" s="53"/>
    </row>
    <row r="2724" spans="25:25">
      <c r="Y2724" s="53"/>
    </row>
    <row r="2725" spans="25:25">
      <c r="Y2725" s="53"/>
    </row>
    <row r="2726" spans="25:25">
      <c r="Y2726" s="53"/>
    </row>
    <row r="2727" spans="25:25">
      <c r="Y2727" s="53"/>
    </row>
    <row r="2728" spans="25:25">
      <c r="Y2728" s="53"/>
    </row>
    <row r="2729" spans="25:25">
      <c r="Y2729" s="53"/>
    </row>
    <row r="2730" spans="25:25">
      <c r="Y2730" s="53"/>
    </row>
    <row r="2731" spans="25:25">
      <c r="Y2731" s="53"/>
    </row>
    <row r="2732" spans="25:25">
      <c r="Y2732" s="53"/>
    </row>
    <row r="2733" spans="25:25">
      <c r="Y2733" s="53"/>
    </row>
    <row r="2734" spans="25:25">
      <c r="Y2734" s="53"/>
    </row>
    <row r="2735" spans="25:25">
      <c r="Y2735" s="53"/>
    </row>
    <row r="2736" spans="25:25">
      <c r="Y2736" s="53"/>
    </row>
    <row r="2737" spans="25:25">
      <c r="Y2737" s="53"/>
    </row>
    <row r="2738" spans="25:25">
      <c r="Y2738" s="53"/>
    </row>
    <row r="2739" spans="25:25">
      <c r="Y2739" s="53"/>
    </row>
    <row r="2740" spans="25:25">
      <c r="Y2740" s="53"/>
    </row>
    <row r="2741" spans="25:25">
      <c r="Y2741" s="53"/>
    </row>
    <row r="2742" spans="25:25">
      <c r="Y2742" s="53"/>
    </row>
    <row r="2743" spans="25:25">
      <c r="Y2743" s="53"/>
    </row>
    <row r="2744" spans="25:25">
      <c r="Y2744" s="53"/>
    </row>
    <row r="2745" spans="25:25">
      <c r="Y2745" s="53"/>
    </row>
    <row r="2746" spans="25:25">
      <c r="Y2746" s="53"/>
    </row>
    <row r="2747" spans="25:25">
      <c r="Y2747" s="53"/>
    </row>
    <row r="2748" spans="25:25">
      <c r="Y2748" s="53"/>
    </row>
    <row r="2749" spans="25:25">
      <c r="Y2749" s="53"/>
    </row>
    <row r="2750" spans="25:25">
      <c r="Y2750" s="53"/>
    </row>
    <row r="2751" spans="25:25">
      <c r="Y2751" s="53"/>
    </row>
    <row r="2752" spans="25:25">
      <c r="Y2752" s="53"/>
    </row>
    <row r="2753" spans="25:25">
      <c r="Y2753" s="53"/>
    </row>
    <row r="2754" spans="25:25">
      <c r="Y2754" s="53"/>
    </row>
    <row r="2755" spans="25:25">
      <c r="Y2755" s="53"/>
    </row>
    <row r="2756" spans="25:25">
      <c r="Y2756" s="53"/>
    </row>
    <row r="2757" spans="25:25">
      <c r="Y2757" s="53"/>
    </row>
    <row r="2758" spans="25:25">
      <c r="Y2758" s="53"/>
    </row>
    <row r="2759" spans="25:25">
      <c r="Y2759" s="53"/>
    </row>
    <row r="2760" spans="25:25">
      <c r="Y2760" s="53"/>
    </row>
    <row r="2761" spans="25:25">
      <c r="Y2761" s="53"/>
    </row>
    <row r="2762" spans="25:25">
      <c r="Y2762" s="53"/>
    </row>
    <row r="2763" spans="25:25">
      <c r="Y2763" s="53"/>
    </row>
    <row r="2764" spans="25:25">
      <c r="Y2764" s="53"/>
    </row>
    <row r="2765" spans="25:25">
      <c r="Y2765" s="53"/>
    </row>
    <row r="2766" spans="25:25">
      <c r="Y2766" s="53"/>
    </row>
    <row r="2767" spans="25:25">
      <c r="Y2767" s="53"/>
    </row>
    <row r="2768" spans="25:25">
      <c r="Y2768" s="53"/>
    </row>
    <row r="2769" spans="25:25">
      <c r="Y2769" s="53"/>
    </row>
    <row r="2770" spans="25:25">
      <c r="Y2770" s="53"/>
    </row>
    <row r="2771" spans="25:25">
      <c r="Y2771" s="53"/>
    </row>
    <row r="2772" spans="25:25">
      <c r="Y2772" s="53"/>
    </row>
    <row r="2773" spans="25:25">
      <c r="Y2773" s="53"/>
    </row>
    <row r="2774" spans="25:25">
      <c r="Y2774" s="53"/>
    </row>
    <row r="2775" spans="25:25">
      <c r="Y2775" s="53"/>
    </row>
    <row r="2776" spans="25:25">
      <c r="Y2776" s="53"/>
    </row>
    <row r="2777" spans="25:25">
      <c r="Y2777" s="53"/>
    </row>
    <row r="2778" spans="25:25">
      <c r="Y2778" s="53"/>
    </row>
    <row r="2779" spans="25:25">
      <c r="Y2779" s="53"/>
    </row>
    <row r="2780" spans="25:25">
      <c r="Y2780" s="53"/>
    </row>
    <row r="2781" spans="25:25">
      <c r="Y2781" s="53"/>
    </row>
    <row r="2782" spans="25:25">
      <c r="Y2782" s="53"/>
    </row>
    <row r="2783" spans="25:25">
      <c r="Y2783" s="53"/>
    </row>
    <row r="2784" spans="25:25">
      <c r="Y2784" s="53"/>
    </row>
    <row r="2785" spans="25:25">
      <c r="Y2785" s="53"/>
    </row>
    <row r="2786" spans="25:25">
      <c r="Y2786" s="53"/>
    </row>
    <row r="2787" spans="25:25">
      <c r="Y2787" s="53"/>
    </row>
    <row r="2788" spans="25:25">
      <c r="Y2788" s="53"/>
    </row>
    <row r="2789" spans="25:25">
      <c r="Y2789" s="53"/>
    </row>
    <row r="2790" spans="25:25">
      <c r="Y2790" s="53"/>
    </row>
    <row r="2791" spans="25:25">
      <c r="Y2791" s="53"/>
    </row>
    <row r="2792" spans="25:25">
      <c r="Y2792" s="53"/>
    </row>
    <row r="2793" spans="25:25">
      <c r="Y2793" s="53"/>
    </row>
    <row r="2794" spans="25:25">
      <c r="Y2794" s="53"/>
    </row>
    <row r="2795" spans="25:25">
      <c r="Y2795" s="53"/>
    </row>
    <row r="2796" spans="25:25">
      <c r="Y2796" s="53"/>
    </row>
    <row r="2797" spans="25:25">
      <c r="Y2797" s="53"/>
    </row>
    <row r="2798" spans="25:25">
      <c r="Y2798" s="53"/>
    </row>
    <row r="2799" spans="25:25">
      <c r="Y2799" s="53"/>
    </row>
    <row r="2800" spans="25:25">
      <c r="Y2800" s="53"/>
    </row>
    <row r="2801" spans="25:25">
      <c r="Y2801" s="53"/>
    </row>
    <row r="2802" spans="25:25">
      <c r="Y2802" s="53"/>
    </row>
    <row r="2803" spans="25:25">
      <c r="Y2803" s="53"/>
    </row>
    <row r="2804" spans="25:25">
      <c r="Y2804" s="53"/>
    </row>
    <row r="2805" spans="25:25">
      <c r="Y2805" s="53"/>
    </row>
    <row r="2806" spans="25:25">
      <c r="Y2806" s="53"/>
    </row>
    <row r="2807" spans="25:25">
      <c r="Y2807" s="53"/>
    </row>
    <row r="2808" spans="25:25">
      <c r="Y2808" s="53"/>
    </row>
    <row r="2809" spans="25:25">
      <c r="Y2809" s="53"/>
    </row>
    <row r="2810" spans="25:25">
      <c r="Y2810" s="53"/>
    </row>
    <row r="2811" spans="25:25">
      <c r="Y2811" s="53"/>
    </row>
    <row r="2812" spans="25:25">
      <c r="Y2812" s="53"/>
    </row>
    <row r="2813" spans="25:25">
      <c r="Y2813" s="53"/>
    </row>
    <row r="2814" spans="25:25">
      <c r="Y2814" s="53"/>
    </row>
    <row r="2815" spans="25:25">
      <c r="Y2815" s="53"/>
    </row>
    <row r="2816" spans="25:25">
      <c r="Y2816" s="53"/>
    </row>
    <row r="2817" spans="25:25">
      <c r="Y2817" s="53"/>
    </row>
    <row r="2818" spans="25:25">
      <c r="Y2818" s="53"/>
    </row>
    <row r="2819" spans="25:25">
      <c r="Y2819" s="53"/>
    </row>
    <row r="2820" spans="25:25">
      <c r="Y2820" s="53"/>
    </row>
    <row r="2821" spans="25:25">
      <c r="Y2821" s="53"/>
    </row>
    <row r="2822" spans="25:25">
      <c r="Y2822" s="53"/>
    </row>
    <row r="2823" spans="25:25">
      <c r="Y2823" s="53"/>
    </row>
    <row r="2824" spans="25:25">
      <c r="Y2824" s="53"/>
    </row>
    <row r="2825" spans="25:25">
      <c r="Y2825" s="53"/>
    </row>
    <row r="2826" spans="25:25">
      <c r="Y2826" s="53"/>
    </row>
    <row r="2827" spans="25:25">
      <c r="Y2827" s="53"/>
    </row>
    <row r="2828" spans="25:25">
      <c r="Y2828" s="53"/>
    </row>
    <row r="2829" spans="25:25">
      <c r="Y2829" s="53"/>
    </row>
    <row r="2830" spans="25:25">
      <c r="Y2830" s="53"/>
    </row>
    <row r="2831" spans="25:25">
      <c r="Y2831" s="53"/>
    </row>
    <row r="2832" spans="25:25">
      <c r="Y2832" s="53"/>
    </row>
    <row r="2833" spans="25:25">
      <c r="Y2833" s="53"/>
    </row>
    <row r="2834" spans="25:25">
      <c r="Y2834" s="53"/>
    </row>
    <row r="2835" spans="25:25">
      <c r="Y2835" s="53"/>
    </row>
    <row r="2836" spans="25:25">
      <c r="Y2836" s="53"/>
    </row>
    <row r="2837" spans="25:25">
      <c r="Y2837" s="53"/>
    </row>
    <row r="2838" spans="25:25">
      <c r="Y2838" s="53"/>
    </row>
    <row r="2839" spans="25:25">
      <c r="Y2839" s="53"/>
    </row>
    <row r="2840" spans="25:25">
      <c r="Y2840" s="53"/>
    </row>
    <row r="2841" spans="25:25">
      <c r="Y2841" s="53"/>
    </row>
    <row r="2842" spans="25:25">
      <c r="Y2842" s="53"/>
    </row>
    <row r="2843" spans="25:25">
      <c r="Y2843" s="53"/>
    </row>
    <row r="2844" spans="25:25">
      <c r="Y2844" s="53"/>
    </row>
    <row r="2845" spans="25:25">
      <c r="Y2845" s="53"/>
    </row>
    <row r="2846" spans="25:25">
      <c r="Y2846" s="53"/>
    </row>
    <row r="2847" spans="25:25">
      <c r="Y2847" s="53"/>
    </row>
    <row r="2848" spans="25:25">
      <c r="Y2848" s="53"/>
    </row>
    <row r="2849" spans="25:25">
      <c r="Y2849" s="53"/>
    </row>
    <row r="2850" spans="25:25">
      <c r="Y2850" s="53"/>
    </row>
    <row r="2851" spans="25:25">
      <c r="Y2851" s="53"/>
    </row>
    <row r="2852" spans="25:25">
      <c r="Y2852" s="53"/>
    </row>
    <row r="2853" spans="25:25">
      <c r="Y2853" s="53"/>
    </row>
    <row r="2854" spans="25:25">
      <c r="Y2854" s="53"/>
    </row>
    <row r="2855" spans="25:25">
      <c r="Y2855" s="53"/>
    </row>
    <row r="2856" spans="25:25">
      <c r="Y2856" s="53"/>
    </row>
    <row r="2857" spans="25:25">
      <c r="Y2857" s="53"/>
    </row>
    <row r="2858" spans="25:25">
      <c r="Y2858" s="53"/>
    </row>
    <row r="2859" spans="25:25">
      <c r="Y2859" s="53"/>
    </row>
    <row r="2860" spans="25:25">
      <c r="Y2860" s="53"/>
    </row>
    <row r="2861" spans="25:25">
      <c r="Y2861" s="53"/>
    </row>
    <row r="2862" spans="25:25">
      <c r="Y2862" s="53"/>
    </row>
    <row r="2863" spans="25:25">
      <c r="Y2863" s="53"/>
    </row>
    <row r="2864" spans="25:25">
      <c r="Y2864" s="53"/>
    </row>
    <row r="2865" spans="25:25">
      <c r="Y2865" s="53"/>
    </row>
    <row r="2866" spans="25:25">
      <c r="Y2866" s="53"/>
    </row>
    <row r="2867" spans="25:25">
      <c r="Y2867" s="53"/>
    </row>
    <row r="2868" spans="25:25">
      <c r="Y2868" s="53"/>
    </row>
    <row r="2869" spans="25:25">
      <c r="Y2869" s="53"/>
    </row>
    <row r="2870" spans="25:25">
      <c r="Y2870" s="53"/>
    </row>
    <row r="2871" spans="25:25">
      <c r="Y2871" s="53"/>
    </row>
    <row r="2872" spans="25:25">
      <c r="Y2872" s="53"/>
    </row>
    <row r="2873" spans="25:25">
      <c r="Y2873" s="53"/>
    </row>
    <row r="2874" spans="25:25">
      <c r="Y2874" s="53"/>
    </row>
    <row r="2875" spans="25:25">
      <c r="Y2875" s="53"/>
    </row>
    <row r="2876" spans="25:25">
      <c r="Y2876" s="53"/>
    </row>
    <row r="2877" spans="25:25">
      <c r="Y2877" s="53"/>
    </row>
    <row r="2878" spans="25:25">
      <c r="Y2878" s="53"/>
    </row>
    <row r="2879" spans="25:25">
      <c r="Y2879" s="53"/>
    </row>
    <row r="2880" spans="25:25">
      <c r="Y2880" s="53"/>
    </row>
    <row r="2881" spans="25:25">
      <c r="Y2881" s="53"/>
    </row>
    <row r="2882" spans="25:25">
      <c r="Y2882" s="53"/>
    </row>
    <row r="2883" spans="25:25">
      <c r="Y2883" s="53"/>
    </row>
    <row r="2884" spans="25:25">
      <c r="Y2884" s="53"/>
    </row>
    <row r="2885" spans="25:25">
      <c r="Y2885" s="53"/>
    </row>
    <row r="2886" spans="25:25">
      <c r="Y2886" s="53"/>
    </row>
    <row r="2887" spans="25:25">
      <c r="Y2887" s="53"/>
    </row>
    <row r="2888" spans="25:25">
      <c r="Y2888" s="53"/>
    </row>
    <row r="2889" spans="25:25">
      <c r="Y2889" s="53"/>
    </row>
    <row r="2890" spans="25:25">
      <c r="Y2890" s="53"/>
    </row>
    <row r="2891" spans="25:25">
      <c r="Y2891" s="53"/>
    </row>
    <row r="2892" spans="25:25">
      <c r="Y2892" s="53"/>
    </row>
    <row r="2893" spans="25:25">
      <c r="Y2893" s="53"/>
    </row>
    <row r="2894" spans="25:25">
      <c r="Y2894" s="53"/>
    </row>
    <row r="2895" spans="25:25">
      <c r="Y2895" s="53"/>
    </row>
    <row r="2896" spans="25:25">
      <c r="Y2896" s="53"/>
    </row>
    <row r="2897" spans="25:25">
      <c r="Y2897" s="53"/>
    </row>
    <row r="2898" spans="25:25">
      <c r="Y2898" s="53"/>
    </row>
    <row r="2899" spans="25:25">
      <c r="Y2899" s="53"/>
    </row>
    <row r="2900" spans="25:25">
      <c r="Y2900" s="53"/>
    </row>
    <row r="2901" spans="25:25">
      <c r="Y2901" s="53"/>
    </row>
    <row r="2902" spans="25:25">
      <c r="Y2902" s="53"/>
    </row>
    <row r="2903" spans="25:25">
      <c r="Y2903" s="53"/>
    </row>
    <row r="2904" spans="25:25">
      <c r="Y2904" s="53"/>
    </row>
    <row r="2905" spans="25:25">
      <c r="Y2905" s="53"/>
    </row>
    <row r="2906" spans="25:25">
      <c r="Y2906" s="53"/>
    </row>
    <row r="2907" spans="25:25">
      <c r="Y2907" s="53"/>
    </row>
    <row r="2908" spans="25:25">
      <c r="Y2908" s="53"/>
    </row>
    <row r="2909" spans="25:25">
      <c r="Y2909" s="53"/>
    </row>
    <row r="2910" spans="25:25">
      <c r="Y2910" s="53"/>
    </row>
    <row r="2911" spans="25:25">
      <c r="Y2911" s="53"/>
    </row>
    <row r="2912" spans="25:25">
      <c r="Y2912" s="53"/>
    </row>
    <row r="2913" spans="25:25">
      <c r="Y2913" s="53"/>
    </row>
    <row r="2914" spans="25:25">
      <c r="Y2914" s="53"/>
    </row>
    <row r="2915" spans="25:25">
      <c r="Y2915" s="53"/>
    </row>
    <row r="2916" spans="25:25">
      <c r="Y2916" s="53"/>
    </row>
    <row r="2917" spans="25:25">
      <c r="Y2917" s="53"/>
    </row>
    <row r="2918" spans="25:25">
      <c r="Y2918" s="53"/>
    </row>
    <row r="2919" spans="25:25">
      <c r="Y2919" s="53"/>
    </row>
    <row r="2920" spans="25:25">
      <c r="Y2920" s="53"/>
    </row>
    <row r="2921" spans="25:25">
      <c r="Y2921" s="53"/>
    </row>
    <row r="2922" spans="25:25">
      <c r="Y2922" s="53"/>
    </row>
    <row r="2923" spans="25:25">
      <c r="Y2923" s="53"/>
    </row>
    <row r="2924" spans="25:25">
      <c r="Y2924" s="53"/>
    </row>
    <row r="2925" spans="25:25">
      <c r="Y2925" s="53"/>
    </row>
    <row r="2926" spans="25:25">
      <c r="Y2926" s="53"/>
    </row>
    <row r="2927" spans="25:25">
      <c r="Y2927" s="53"/>
    </row>
    <row r="2928" spans="25:25">
      <c r="Y2928" s="53"/>
    </row>
    <row r="2929" spans="25:25">
      <c r="Y2929" s="53"/>
    </row>
    <row r="2930" spans="25:25">
      <c r="Y2930" s="53"/>
    </row>
    <row r="2931" spans="25:25">
      <c r="Y2931" s="53"/>
    </row>
    <row r="2932" spans="25:25">
      <c r="Y2932" s="53"/>
    </row>
    <row r="2933" spans="25:25">
      <c r="Y2933" s="53"/>
    </row>
    <row r="2934" spans="25:25">
      <c r="Y2934" s="53"/>
    </row>
    <row r="2935" spans="25:25">
      <c r="Y2935" s="53"/>
    </row>
    <row r="2936" spans="25:25">
      <c r="Y2936" s="53"/>
    </row>
    <row r="2937" spans="25:25">
      <c r="Y2937" s="53"/>
    </row>
    <row r="2938" spans="25:25">
      <c r="Y2938" s="53"/>
    </row>
    <row r="2939" spans="25:25">
      <c r="Y2939" s="53"/>
    </row>
    <row r="2940" spans="25:25">
      <c r="Y2940" s="53"/>
    </row>
    <row r="2941" spans="25:25">
      <c r="Y2941" s="53"/>
    </row>
    <row r="2942" spans="25:25">
      <c r="Y2942" s="53"/>
    </row>
    <row r="2943" spans="25:25">
      <c r="Y2943" s="53"/>
    </row>
    <row r="2944" spans="25:25">
      <c r="Y2944" s="53"/>
    </row>
    <row r="2945" spans="25:25">
      <c r="Y2945" s="53"/>
    </row>
    <row r="2946" spans="25:25">
      <c r="Y2946" s="53"/>
    </row>
    <row r="2947" spans="25:25">
      <c r="Y2947" s="53"/>
    </row>
    <row r="2948" spans="25:25">
      <c r="Y2948" s="53"/>
    </row>
    <row r="2949" spans="25:25">
      <c r="Y2949" s="53"/>
    </row>
    <row r="2950" spans="25:25">
      <c r="Y2950" s="53"/>
    </row>
    <row r="2951" spans="25:25">
      <c r="Y2951" s="53"/>
    </row>
    <row r="2952" spans="25:25">
      <c r="Y2952" s="53"/>
    </row>
    <row r="2953" spans="25:25">
      <c r="Y2953" s="53"/>
    </row>
    <row r="2954" spans="25:25">
      <c r="Y2954" s="53"/>
    </row>
    <row r="2955" spans="25:25">
      <c r="Y2955" s="53"/>
    </row>
    <row r="2956" spans="25:25">
      <c r="Y2956" s="53"/>
    </row>
    <row r="2957" spans="25:25">
      <c r="Y2957" s="53"/>
    </row>
    <row r="2958" spans="25:25">
      <c r="Y2958" s="53"/>
    </row>
    <row r="2959" spans="25:25">
      <c r="Y2959" s="53"/>
    </row>
    <row r="2960" spans="25:25">
      <c r="Y2960" s="53"/>
    </row>
    <row r="2961" spans="25:25">
      <c r="Y2961" s="53"/>
    </row>
    <row r="2962" spans="25:25">
      <c r="Y2962" s="53"/>
    </row>
    <row r="2963" spans="25:25">
      <c r="Y2963" s="53"/>
    </row>
    <row r="2964" spans="25:25">
      <c r="Y2964" s="53"/>
    </row>
    <row r="2965" spans="25:25">
      <c r="Y2965" s="53"/>
    </row>
    <row r="2966" spans="25:25">
      <c r="Y2966" s="53"/>
    </row>
    <row r="2967" spans="25:25">
      <c r="Y2967" s="53"/>
    </row>
    <row r="2968" spans="25:25">
      <c r="Y2968" s="53"/>
    </row>
    <row r="2969" spans="25:25">
      <c r="Y2969" s="53"/>
    </row>
    <row r="2970" spans="25:25">
      <c r="Y2970" s="53"/>
    </row>
    <row r="2971" spans="25:25">
      <c r="Y2971" s="53"/>
    </row>
    <row r="2972" spans="25:25">
      <c r="Y2972" s="53"/>
    </row>
    <row r="2973" spans="25:25">
      <c r="Y2973" s="53"/>
    </row>
    <row r="2974" spans="25:25">
      <c r="Y2974" s="53"/>
    </row>
    <row r="2975" spans="25:25">
      <c r="Y2975" s="53"/>
    </row>
    <row r="2976" spans="25:25">
      <c r="Y2976" s="53"/>
    </row>
    <row r="2977" spans="25:25">
      <c r="Y2977" s="53"/>
    </row>
    <row r="2978" spans="25:25">
      <c r="Y2978" s="53"/>
    </row>
    <row r="2979" spans="25:25">
      <c r="Y2979" s="53"/>
    </row>
    <row r="2980" spans="25:25">
      <c r="Y2980" s="53"/>
    </row>
    <row r="2981" spans="25:25">
      <c r="Y2981" s="53"/>
    </row>
    <row r="2982" spans="25:25">
      <c r="Y2982" s="53"/>
    </row>
    <row r="2983" spans="25:25">
      <c r="Y2983" s="53"/>
    </row>
    <row r="2984" spans="25:25">
      <c r="Y2984" s="53"/>
    </row>
    <row r="2985" spans="25:25">
      <c r="Y2985" s="53"/>
    </row>
    <row r="2986" spans="25:25">
      <c r="Y2986" s="53"/>
    </row>
    <row r="2987" spans="25:25">
      <c r="Y2987" s="53"/>
    </row>
    <row r="2988" spans="25:25">
      <c r="Y2988" s="53"/>
    </row>
    <row r="2989" spans="25:25">
      <c r="Y2989" s="53"/>
    </row>
    <row r="2990" spans="25:25">
      <c r="Y2990" s="53"/>
    </row>
    <row r="2991" spans="25:25">
      <c r="Y2991" s="53"/>
    </row>
    <row r="2992" spans="25:25">
      <c r="Y2992" s="53"/>
    </row>
    <row r="2993" spans="25:25">
      <c r="Y2993" s="53"/>
    </row>
    <row r="2994" spans="25:25">
      <c r="Y2994" s="53"/>
    </row>
    <row r="2995" spans="25:25">
      <c r="Y2995" s="53"/>
    </row>
    <row r="2996" spans="25:25">
      <c r="Y2996" s="53"/>
    </row>
    <row r="2997" spans="25:25">
      <c r="Y2997" s="53"/>
    </row>
    <row r="2998" spans="25:25">
      <c r="Y2998" s="53"/>
    </row>
    <row r="2999" spans="25:25">
      <c r="Y2999" s="53"/>
    </row>
    <row r="3000" spans="25:25">
      <c r="Y3000" s="53"/>
    </row>
    <row r="3001" spans="25:25">
      <c r="Y3001" s="53"/>
    </row>
    <row r="3002" spans="25:25">
      <c r="Y3002" s="53"/>
    </row>
    <row r="3003" spans="25:25">
      <c r="Y3003" s="53"/>
    </row>
    <row r="3004" spans="25:25">
      <c r="Y3004" s="53"/>
    </row>
    <row r="3005" spans="25:25">
      <c r="Y3005" s="53"/>
    </row>
    <row r="3006" spans="25:25">
      <c r="Y3006" s="53"/>
    </row>
    <row r="3007" spans="25:25">
      <c r="Y3007" s="53"/>
    </row>
    <row r="3008" spans="25:25">
      <c r="Y3008" s="53"/>
    </row>
    <row r="3009" spans="25:25">
      <c r="Y3009" s="53"/>
    </row>
    <row r="3010" spans="25:25">
      <c r="Y3010" s="53"/>
    </row>
    <row r="3011" spans="25:25">
      <c r="Y3011" s="53"/>
    </row>
    <row r="3012" spans="25:25">
      <c r="Y3012" s="53"/>
    </row>
    <row r="3013" spans="25:25">
      <c r="Y3013" s="53"/>
    </row>
    <row r="3014" spans="25:25">
      <c r="Y3014" s="53"/>
    </row>
    <row r="3015" spans="25:25">
      <c r="Y3015" s="53"/>
    </row>
    <row r="3016" spans="25:25">
      <c r="Y3016" s="53"/>
    </row>
    <row r="3017" spans="25:25">
      <c r="Y3017" s="53"/>
    </row>
    <row r="3018" spans="25:25">
      <c r="Y3018" s="53"/>
    </row>
    <row r="3019" spans="25:25">
      <c r="Y3019" s="53"/>
    </row>
    <row r="3020" spans="25:25">
      <c r="Y3020" s="53"/>
    </row>
    <row r="3021" spans="25:25">
      <c r="Y3021" s="53"/>
    </row>
    <row r="3022" spans="25:25">
      <c r="Y3022" s="53"/>
    </row>
    <row r="3023" spans="25:25">
      <c r="Y3023" s="53"/>
    </row>
    <row r="3024" spans="25:25">
      <c r="Y3024" s="53"/>
    </row>
    <row r="3025" spans="25:25">
      <c r="Y3025" s="53"/>
    </row>
    <row r="3026" spans="25:25">
      <c r="Y3026" s="53"/>
    </row>
    <row r="3027" spans="25:25">
      <c r="Y3027" s="53"/>
    </row>
    <row r="3028" spans="25:25">
      <c r="Y3028" s="53"/>
    </row>
    <row r="3029" spans="25:25">
      <c r="Y3029" s="53"/>
    </row>
    <row r="3030" spans="25:25">
      <c r="Y3030" s="53"/>
    </row>
    <row r="3031" spans="25:25">
      <c r="Y3031" s="53"/>
    </row>
    <row r="3032" spans="25:25">
      <c r="Y3032" s="53"/>
    </row>
    <row r="3033" spans="25:25">
      <c r="Y3033" s="53"/>
    </row>
    <row r="3034" spans="25:25">
      <c r="Y3034" s="53"/>
    </row>
    <row r="3035" spans="25:25">
      <c r="Y3035" s="53"/>
    </row>
    <row r="3036" spans="25:25">
      <c r="Y3036" s="53"/>
    </row>
    <row r="3037" spans="25:25">
      <c r="Y3037" s="53"/>
    </row>
    <row r="3038" spans="25:25">
      <c r="Y3038" s="53"/>
    </row>
    <row r="3039" spans="25:25">
      <c r="Y3039" s="53"/>
    </row>
    <row r="3040" spans="25:25">
      <c r="Y3040" s="53"/>
    </row>
    <row r="3041" spans="25:25">
      <c r="Y3041" s="53"/>
    </row>
    <row r="3042" spans="25:25">
      <c r="Y3042" s="53"/>
    </row>
    <row r="3043" spans="25:25">
      <c r="Y3043" s="53"/>
    </row>
    <row r="3044" spans="25:25">
      <c r="Y3044" s="53"/>
    </row>
    <row r="3045" spans="25:25">
      <c r="Y3045" s="53"/>
    </row>
    <row r="3046" spans="25:25">
      <c r="Y3046" s="53"/>
    </row>
    <row r="3047" spans="25:25">
      <c r="Y3047" s="53"/>
    </row>
    <row r="3048" spans="25:25">
      <c r="Y3048" s="53"/>
    </row>
    <row r="3049" spans="25:25">
      <c r="Y3049" s="53"/>
    </row>
    <row r="3050" spans="25:25">
      <c r="Y3050" s="53"/>
    </row>
    <row r="3051" spans="25:25">
      <c r="Y3051" s="53"/>
    </row>
    <row r="3052" spans="25:25">
      <c r="Y3052" s="53"/>
    </row>
    <row r="3053" spans="25:25">
      <c r="Y3053" s="53"/>
    </row>
    <row r="3054" spans="25:25">
      <c r="Y3054" s="53"/>
    </row>
    <row r="3055" spans="25:25">
      <c r="Y3055" s="53"/>
    </row>
    <row r="3056" spans="25:25">
      <c r="Y3056" s="53"/>
    </row>
    <row r="3057" spans="25:25">
      <c r="Y3057" s="53"/>
    </row>
    <row r="3058" spans="25:25">
      <c r="Y3058" s="53"/>
    </row>
    <row r="3059" spans="25:25">
      <c r="Y3059" s="53"/>
    </row>
    <row r="3060" spans="25:25">
      <c r="Y3060" s="53"/>
    </row>
    <row r="3061" spans="25:25">
      <c r="Y3061" s="53"/>
    </row>
    <row r="3062" spans="25:25">
      <c r="Y3062" s="53"/>
    </row>
    <row r="3063" spans="25:25">
      <c r="Y3063" s="53"/>
    </row>
    <row r="3064" spans="25:25">
      <c r="Y3064" s="53"/>
    </row>
    <row r="3065" spans="25:25">
      <c r="Y3065" s="53"/>
    </row>
    <row r="3066" spans="25:25">
      <c r="Y3066" s="53"/>
    </row>
    <row r="3067" spans="25:25">
      <c r="Y3067" s="53"/>
    </row>
    <row r="3068" spans="25:25">
      <c r="Y3068" s="53"/>
    </row>
    <row r="3069" spans="25:25">
      <c r="Y3069" s="53"/>
    </row>
    <row r="3070" spans="25:25">
      <c r="Y3070" s="53"/>
    </row>
    <row r="3071" spans="25:25">
      <c r="Y3071" s="53"/>
    </row>
    <row r="3072" spans="25:25">
      <c r="Y3072" s="53"/>
    </row>
    <row r="3073" spans="25:25">
      <c r="Y3073" s="53"/>
    </row>
    <row r="3074" spans="25:25">
      <c r="Y3074" s="53"/>
    </row>
    <row r="3075" spans="25:25">
      <c r="Y3075" s="53"/>
    </row>
    <row r="3076" spans="25:25">
      <c r="Y3076" s="53"/>
    </row>
    <row r="3077" spans="25:25">
      <c r="Y3077" s="53"/>
    </row>
    <row r="3078" spans="25:25">
      <c r="Y3078" s="53"/>
    </row>
    <row r="3079" spans="25:25">
      <c r="Y3079" s="53"/>
    </row>
    <row r="3080" spans="25:25">
      <c r="Y3080" s="53"/>
    </row>
    <row r="3081" spans="25:25">
      <c r="Y3081" s="53"/>
    </row>
    <row r="3082" spans="25:25">
      <c r="Y3082" s="53"/>
    </row>
    <row r="3083" spans="25:25">
      <c r="Y3083" s="53"/>
    </row>
    <row r="3084" spans="25:25">
      <c r="Y3084" s="53"/>
    </row>
    <row r="3085" spans="25:25">
      <c r="Y3085" s="53"/>
    </row>
    <row r="3086" spans="25:25">
      <c r="Y3086" s="53"/>
    </row>
    <row r="3087" spans="25:25">
      <c r="Y3087" s="53"/>
    </row>
    <row r="3088" spans="25:25">
      <c r="Y3088" s="53"/>
    </row>
    <row r="3089" spans="8:25">
      <c r="Y3089" s="53"/>
    </row>
    <row r="3090" spans="8:25">
      <c r="Y3090" s="53"/>
    </row>
    <row r="3091" spans="8:25">
      <c r="Y3091" s="53"/>
    </row>
    <row r="3092" spans="8:25">
      <c r="Y3092" s="53"/>
    </row>
    <row r="3093" spans="8:25">
      <c r="Y3093" s="53"/>
    </row>
    <row r="3094" spans="8:25">
      <c r="H3094" s="15">
        <f>SUM(H9:H17,H19:H28,H30:H106,H107:H174,H180:H235,H237:H922,H945,H947:H950,H952:H1003,H1007:H1008,H1010:H1028,H1030:H1032,H1034:H1038,H1040:H1041,H1043:H1256,H1258:H1259,H1261:H1264,H1266:H1316,H1318:H1371,H1373:H1376,H1378:H1382,H1384:H1399,H1401:H1404,H1406:H1408,H1410:H1412,H1414:H1415,H1417,H1419:H1422,H1424:H1537,H1542:H1544,H1546:H1548,H1550:H1552,H1554:H1561,H1563:H1711,H1713:H1952,H1955:H1995,H1998:H2336,H2338:H2404,H2407:H2463,H2465:H2485,H2488:H2591,H2593:H2656,H2658:H2691,H2693:H2701,H2703:H2744,H2746:H2749,H2751,H2753:H2762,H2764,H2766:H2767,H2769,H2771,H2773,H2775:H2953,H2956:H2993,H3010:H3018,H3052:H3059,H3062:H3063,H3065:H3079,H3081:H3082,H3084)</f>
        <v>75268106872.145416</v>
      </c>
      <c r="Y3094" s="53"/>
    </row>
  </sheetData>
  <mergeCells count="7">
    <mergeCell ref="A103:M103"/>
    <mergeCell ref="A5:E7"/>
    <mergeCell ref="O5:O6"/>
    <mergeCell ref="A10:D10"/>
    <mergeCell ref="A11:D11"/>
    <mergeCell ref="D26:E26"/>
    <mergeCell ref="D95:E95"/>
  </mergeCells>
  <pageMargins left="0.48" right="0.16" top="0.25" bottom="0.16" header="0.18" footer="0.16"/>
  <pageSetup paperSize="9" scale="4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2C9FF-634F-4225-BF66-5E333168366A}">
  <sheetPr>
    <tabColor rgb="FF00B050"/>
    <pageSetUpPr fitToPage="1"/>
  </sheetPr>
  <dimension ref="A1:Y3096"/>
  <sheetViews>
    <sheetView view="pageBreakPreview" zoomScaleNormal="85" zoomScaleSheetLayoutView="100" workbookViewId="0">
      <pane xSplit="5" ySplit="7" topLeftCell="F8" activePane="bottomRight" state="frozen"/>
      <selection pane="bottomRight" activeCell="N26" sqref="N26"/>
      <selection pane="bottomLeft" activeCell="F49" sqref="F49"/>
      <selection pane="topRight" activeCell="F49" sqref="F49"/>
    </sheetView>
  </sheetViews>
  <sheetFormatPr defaultColWidth="9.140625" defaultRowHeight="14.25"/>
  <cols>
    <col min="1" max="2" width="4" style="2" customWidth="1"/>
    <col min="3" max="3" width="5.7109375" style="2" customWidth="1"/>
    <col min="4" max="4" width="7.85546875" style="2" customWidth="1"/>
    <col min="5" max="5" width="60.140625" style="2" customWidth="1"/>
    <col min="6" max="15" width="11.85546875" style="2" customWidth="1"/>
    <col min="16" max="16" width="9.85546875" style="105" bestFit="1" customWidth="1"/>
    <col min="17" max="18" width="15.28515625" style="2" bestFit="1" customWidth="1"/>
    <col min="19" max="16384" width="9.140625" style="2"/>
  </cols>
  <sheetData>
    <row r="1" spans="1:25">
      <c r="N1" s="78"/>
    </row>
    <row r="2" spans="1:25" ht="15.75">
      <c r="A2" s="1" t="s">
        <v>300</v>
      </c>
      <c r="M2" s="78"/>
      <c r="N2" s="78"/>
      <c r="O2" s="6" t="s">
        <v>301</v>
      </c>
    </row>
    <row r="3" spans="1:25">
      <c r="M3" s="78"/>
      <c r="N3" s="78"/>
    </row>
    <row r="4" spans="1:25">
      <c r="O4" s="6" t="s">
        <v>2</v>
      </c>
    </row>
    <row r="5" spans="1:25" s="81" customFormat="1" ht="11.25">
      <c r="A5" s="255"/>
      <c r="B5" s="255"/>
      <c r="C5" s="255"/>
      <c r="D5" s="255"/>
      <c r="E5" s="255"/>
      <c r="F5" s="55">
        <v>2018</v>
      </c>
      <c r="G5" s="55">
        <v>2019</v>
      </c>
      <c r="H5" s="55">
        <v>2020</v>
      </c>
      <c r="I5" s="55">
        <v>2021</v>
      </c>
      <c r="J5" s="57">
        <v>2022</v>
      </c>
      <c r="K5" s="55">
        <v>2023</v>
      </c>
      <c r="L5" s="55">
        <v>2024</v>
      </c>
      <c r="M5" s="55">
        <v>2025</v>
      </c>
      <c r="N5" s="54">
        <v>2025</v>
      </c>
      <c r="O5" s="252" t="s">
        <v>123</v>
      </c>
      <c r="Q5" s="55"/>
      <c r="R5" s="55"/>
      <c r="S5" s="55"/>
      <c r="T5" s="55"/>
      <c r="U5" s="55"/>
      <c r="V5" s="55"/>
      <c r="W5" s="55"/>
      <c r="X5" s="54"/>
      <c r="Y5" s="54"/>
    </row>
    <row r="6" spans="1:25" s="81" customFormat="1" ht="11.25">
      <c r="A6" s="255"/>
      <c r="B6" s="255"/>
      <c r="C6" s="255"/>
      <c r="D6" s="255"/>
      <c r="E6" s="255"/>
      <c r="F6" s="55" t="s">
        <v>124</v>
      </c>
      <c r="G6" s="55" t="s">
        <v>124</v>
      </c>
      <c r="H6" s="55" t="s">
        <v>124</v>
      </c>
      <c r="I6" s="55" t="s">
        <v>124</v>
      </c>
      <c r="J6" s="55" t="s">
        <v>124</v>
      </c>
      <c r="K6" s="55" t="s">
        <v>124</v>
      </c>
      <c r="L6" s="55" t="s">
        <v>125</v>
      </c>
      <c r="M6" s="57" t="s">
        <v>125</v>
      </c>
      <c r="N6" s="55" t="s">
        <v>126</v>
      </c>
      <c r="O6" s="253"/>
      <c r="Q6" s="55"/>
      <c r="R6" s="55"/>
      <c r="S6" s="55"/>
      <c r="T6" s="55"/>
      <c r="U6" s="55"/>
      <c r="V6" s="55"/>
      <c r="W6" s="55"/>
      <c r="X6" s="55"/>
      <c r="Y6" s="55"/>
    </row>
    <row r="7" spans="1:25" s="81" customFormat="1" ht="11.25">
      <c r="A7" s="255"/>
      <c r="B7" s="255"/>
      <c r="C7" s="255"/>
      <c r="D7" s="255"/>
      <c r="E7" s="255"/>
      <c r="F7" s="55" t="s">
        <v>127</v>
      </c>
      <c r="G7" s="55" t="s">
        <v>128</v>
      </c>
      <c r="H7" s="55" t="s">
        <v>129</v>
      </c>
      <c r="I7" s="55" t="s">
        <v>130</v>
      </c>
      <c r="J7" s="55" t="s">
        <v>131</v>
      </c>
      <c r="K7" s="55" t="s">
        <v>132</v>
      </c>
      <c r="L7" s="55" t="s">
        <v>133</v>
      </c>
      <c r="M7" s="55" t="s">
        <v>134</v>
      </c>
      <c r="N7" s="55" t="s">
        <v>135</v>
      </c>
      <c r="O7" s="55" t="s">
        <v>136</v>
      </c>
      <c r="Q7" s="55"/>
      <c r="R7" s="55"/>
      <c r="S7" s="55"/>
      <c r="T7" s="55"/>
      <c r="U7" s="55"/>
      <c r="V7" s="55"/>
      <c r="W7" s="55"/>
      <c r="X7" s="55"/>
      <c r="Y7" s="55"/>
    </row>
    <row r="8" spans="1:25" s="81" customFormat="1" ht="12.75">
      <c r="A8" s="82" t="s">
        <v>13</v>
      </c>
      <c r="B8" s="34"/>
      <c r="C8" s="34"/>
      <c r="D8" s="34"/>
      <c r="E8" s="34"/>
      <c r="F8" s="52">
        <v>8158598304.3172073</v>
      </c>
      <c r="G8" s="52">
        <v>9112417257.3885708</v>
      </c>
      <c r="H8" s="52">
        <v>7809354662.0880499</v>
      </c>
      <c r="I8" s="52">
        <v>10648068711.640408</v>
      </c>
      <c r="J8" s="52">
        <v>11629746393.027195</v>
      </c>
      <c r="K8" s="52">
        <v>17143965517.525473</v>
      </c>
      <c r="L8" s="52">
        <v>20652278586.88567</v>
      </c>
      <c r="M8" s="52">
        <v>23446810785.806316</v>
      </c>
      <c r="N8" s="52">
        <v>20223635945.27702</v>
      </c>
      <c r="O8" s="52">
        <v>-3223174840.5292969</v>
      </c>
      <c r="P8" s="52"/>
      <c r="Q8" s="52"/>
    </row>
    <row r="9" spans="1:25" s="81" customFormat="1" ht="12.75">
      <c r="A9" s="82" t="s">
        <v>14</v>
      </c>
      <c r="B9" s="34"/>
      <c r="C9" s="34"/>
      <c r="D9" s="34"/>
      <c r="E9" s="34"/>
      <c r="F9" s="52">
        <v>206986649.75486001</v>
      </c>
      <c r="G9" s="52">
        <v>94596581.781079993</v>
      </c>
      <c r="H9" s="52">
        <v>66242884.084139995</v>
      </c>
      <c r="I9" s="52">
        <v>627922249.6466428</v>
      </c>
      <c r="J9" s="52">
        <v>1394621770.8357401</v>
      </c>
      <c r="K9" s="52">
        <v>675923081.43830597</v>
      </c>
      <c r="L9" s="52">
        <v>478553647.72649896</v>
      </c>
      <c r="M9" s="52">
        <v>608889884.42021</v>
      </c>
      <c r="N9" s="52">
        <v>429107748.55659044</v>
      </c>
      <c r="O9" s="52">
        <v>-179782135.86361957</v>
      </c>
      <c r="P9" s="52"/>
    </row>
    <row r="10" spans="1:25" s="81" customFormat="1" ht="12.75" hidden="1">
      <c r="A10" s="82" t="s">
        <v>137</v>
      </c>
      <c r="B10" s="34"/>
      <c r="C10" s="34"/>
      <c r="D10" s="34"/>
      <c r="E10" s="34"/>
      <c r="F10" s="52">
        <v>620693559.32706773</v>
      </c>
      <c r="G10" s="52">
        <v>1040219891.0426321</v>
      </c>
      <c r="H10" s="52">
        <v>914085521.37999988</v>
      </c>
      <c r="I10" s="52">
        <v>966999636.00176096</v>
      </c>
      <c r="J10" s="52">
        <v>0</v>
      </c>
      <c r="K10" s="52">
        <v>416248732.63</v>
      </c>
      <c r="L10" s="52">
        <v>0</v>
      </c>
      <c r="M10" s="52">
        <v>0</v>
      </c>
      <c r="N10" s="52">
        <v>0</v>
      </c>
      <c r="O10" s="52">
        <v>0</v>
      </c>
      <c r="P10" s="106"/>
    </row>
    <row r="11" spans="1:25" s="81" customFormat="1" ht="12.75">
      <c r="A11" s="82"/>
      <c r="B11" s="34"/>
      <c r="C11" s="34"/>
      <c r="D11" s="34"/>
      <c r="E11" s="34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106"/>
    </row>
    <row r="12" spans="1:25" s="81" customFormat="1" ht="13.5" hidden="1" customHeight="1">
      <c r="A12" s="82" t="s">
        <v>159</v>
      </c>
      <c r="B12" s="82"/>
      <c r="C12" s="82"/>
      <c r="D12" s="82"/>
      <c r="E12" s="34"/>
      <c r="F12" s="52"/>
      <c r="G12" s="52"/>
      <c r="H12" s="52"/>
      <c r="I12" s="52"/>
      <c r="J12" s="52"/>
      <c r="K12" s="52"/>
      <c r="L12" s="52">
        <v>0</v>
      </c>
      <c r="M12" s="52">
        <v>0</v>
      </c>
      <c r="N12" s="52">
        <v>0</v>
      </c>
      <c r="O12" s="52"/>
      <c r="P12" s="106"/>
    </row>
    <row r="13" spans="1:25" s="81" customFormat="1" ht="12.75">
      <c r="A13" s="82" t="s">
        <v>138</v>
      </c>
      <c r="B13" s="34"/>
      <c r="C13" s="34"/>
      <c r="D13" s="34"/>
      <c r="E13" s="34"/>
      <c r="F13" s="52">
        <v>7330918095.23528</v>
      </c>
      <c r="G13" s="52">
        <v>7977600784.5648575</v>
      </c>
      <c r="H13" s="52">
        <v>6829026256.6239109</v>
      </c>
      <c r="I13" s="52">
        <v>9053146825.9920044</v>
      </c>
      <c r="J13" s="52">
        <v>10235124622.191456</v>
      </c>
      <c r="K13" s="52">
        <v>16051793703.457165</v>
      </c>
      <c r="L13" s="52">
        <v>20173724939.159172</v>
      </c>
      <c r="M13" s="52">
        <v>22837920901.386105</v>
      </c>
      <c r="N13" s="52">
        <v>19794528196.720428</v>
      </c>
      <c r="O13" s="52">
        <v>-3043392704.6656761</v>
      </c>
      <c r="P13" s="106"/>
    </row>
    <row r="14" spans="1:25" s="81" customFormat="1" ht="12.75">
      <c r="A14" s="86">
        <v>1</v>
      </c>
      <c r="B14" s="87" t="s">
        <v>17</v>
      </c>
      <c r="C14" s="34"/>
      <c r="D14" s="34"/>
      <c r="E14" s="34"/>
      <c r="F14" s="62">
        <v>5430635300.0099106</v>
      </c>
      <c r="G14" s="62">
        <v>6493488838.6628275</v>
      </c>
      <c r="H14" s="62">
        <v>5690102582.4073505</v>
      </c>
      <c r="I14" s="62">
        <v>7361282128.8439255</v>
      </c>
      <c r="J14" s="62">
        <v>8917781510.0185566</v>
      </c>
      <c r="K14" s="62">
        <v>13725736800.547449</v>
      </c>
      <c r="L14" s="62">
        <v>16917960470.554474</v>
      </c>
      <c r="M14" s="62">
        <v>19314075690.496868</v>
      </c>
      <c r="N14" s="62">
        <v>16499568613.573704</v>
      </c>
      <c r="O14" s="62">
        <v>-2814507076.9231644</v>
      </c>
      <c r="P14" s="106"/>
    </row>
    <row r="15" spans="1:25" s="81" customFormat="1" ht="12.75">
      <c r="A15" s="34"/>
      <c r="B15" s="90">
        <v>1.1000000000000001</v>
      </c>
      <c r="C15" s="87" t="s">
        <v>19</v>
      </c>
      <c r="D15" s="34"/>
      <c r="E15" s="34"/>
      <c r="F15" s="62">
        <v>1276931359.2655802</v>
      </c>
      <c r="G15" s="62">
        <v>1660572459.0134699</v>
      </c>
      <c r="H15" s="62">
        <v>1398473100.5700002</v>
      </c>
      <c r="I15" s="62">
        <v>2211560126.40558</v>
      </c>
      <c r="J15" s="62">
        <v>2093899372.9343798</v>
      </c>
      <c r="K15" s="62">
        <v>2848639712.3502688</v>
      </c>
      <c r="L15" s="62">
        <v>3781355411.4019728</v>
      </c>
      <c r="M15" s="62">
        <v>4761660033.1298237</v>
      </c>
      <c r="N15" s="62">
        <v>3835533095.078764</v>
      </c>
      <c r="O15" s="62">
        <v>-926126938.05105972</v>
      </c>
      <c r="P15" s="106"/>
    </row>
    <row r="16" spans="1:25" s="81" customFormat="1" ht="12.75">
      <c r="A16" s="34"/>
      <c r="B16" s="34"/>
      <c r="C16" s="34" t="s">
        <v>160</v>
      </c>
      <c r="D16" s="34" t="s">
        <v>180</v>
      </c>
      <c r="E16" s="34"/>
      <c r="F16" s="4">
        <v>1276931359.2655802</v>
      </c>
      <c r="G16" s="4">
        <v>1660572459.0134699</v>
      </c>
      <c r="H16" s="4">
        <v>1398473100.5700002</v>
      </c>
      <c r="I16" s="4">
        <v>2220122971.5994201</v>
      </c>
      <c r="J16" s="4">
        <v>2135243254.8498199</v>
      </c>
      <c r="K16" s="4">
        <v>2914487158.4274087</v>
      </c>
      <c r="L16" s="4">
        <v>3871355411.4019728</v>
      </c>
      <c r="M16" s="4">
        <v>4881660033.1298237</v>
      </c>
      <c r="N16" s="4">
        <v>3955533095.078764</v>
      </c>
      <c r="O16" s="4">
        <v>-926126938.05105972</v>
      </c>
      <c r="P16" s="106"/>
    </row>
    <row r="17" spans="1:16" s="81" customFormat="1" ht="12.75">
      <c r="A17" s="34"/>
      <c r="B17" s="34"/>
      <c r="C17" s="34" t="s">
        <v>175</v>
      </c>
      <c r="D17" s="34" t="s">
        <v>182</v>
      </c>
      <c r="E17" s="34"/>
      <c r="F17" s="4">
        <v>0</v>
      </c>
      <c r="G17" s="4">
        <v>0</v>
      </c>
      <c r="H17" s="4">
        <v>0</v>
      </c>
      <c r="I17" s="4">
        <v>-8562845.1938399989</v>
      </c>
      <c r="J17" s="4">
        <v>-41343881.915440001</v>
      </c>
      <c r="K17" s="4">
        <v>-65847446.077140003</v>
      </c>
      <c r="L17" s="4">
        <v>-90000000</v>
      </c>
      <c r="M17" s="4">
        <v>-120000000</v>
      </c>
      <c r="N17" s="4">
        <v>-120000000</v>
      </c>
      <c r="O17" s="4">
        <v>0</v>
      </c>
      <c r="P17" s="106"/>
    </row>
    <row r="18" spans="1:16" s="81" customFormat="1" ht="12.75">
      <c r="A18" s="34"/>
      <c r="B18" s="87" t="s">
        <v>23</v>
      </c>
      <c r="C18" s="87" t="s">
        <v>28</v>
      </c>
      <c r="D18" s="34"/>
      <c r="E18" s="34"/>
      <c r="F18" s="62">
        <v>2195907230.8499999</v>
      </c>
      <c r="G18" s="62">
        <v>2486268106.1528797</v>
      </c>
      <c r="H18" s="62">
        <v>2208953720.3796201</v>
      </c>
      <c r="I18" s="62">
        <v>2837709688.6933503</v>
      </c>
      <c r="J18" s="62">
        <v>3946188205.2398396</v>
      </c>
      <c r="K18" s="62">
        <v>4773365848.7948704</v>
      </c>
      <c r="L18" s="62">
        <v>6220202752</v>
      </c>
      <c r="M18" s="62">
        <v>7430951345.8285942</v>
      </c>
      <c r="N18" s="62">
        <v>6646775762.1046982</v>
      </c>
      <c r="O18" s="62">
        <v>-784175583.72389603</v>
      </c>
      <c r="P18" s="106"/>
    </row>
    <row r="19" spans="1:16" s="81" customFormat="1" ht="12.75">
      <c r="A19" s="34"/>
      <c r="B19" s="34"/>
      <c r="C19" s="34" t="s">
        <v>183</v>
      </c>
      <c r="D19" s="34" t="s">
        <v>202</v>
      </c>
      <c r="E19" s="34"/>
      <c r="F19" s="4">
        <v>898246494.95000005</v>
      </c>
      <c r="G19" s="4">
        <v>1088304243.8129101</v>
      </c>
      <c r="H19" s="4">
        <v>1053282544.4555502</v>
      </c>
      <c r="I19" s="4">
        <v>1229680059.2521698</v>
      </c>
      <c r="J19" s="4">
        <v>1526860402.49262</v>
      </c>
      <c r="K19" s="4">
        <v>2011385392.4660702</v>
      </c>
      <c r="L19" s="4">
        <v>2630000000</v>
      </c>
      <c r="M19" s="4">
        <v>3316951345.8285942</v>
      </c>
      <c r="N19" s="4">
        <v>2760000000</v>
      </c>
      <c r="O19" s="4">
        <v>-556951345.82859421</v>
      </c>
      <c r="P19" s="106"/>
    </row>
    <row r="20" spans="1:16" s="81" customFormat="1" ht="12.75">
      <c r="A20" s="34"/>
      <c r="B20" s="34"/>
      <c r="C20" s="34" t="s">
        <v>185</v>
      </c>
      <c r="D20" s="34" t="s">
        <v>204</v>
      </c>
      <c r="E20" s="34"/>
      <c r="F20" s="4">
        <v>1411498025.97</v>
      </c>
      <c r="G20" s="4">
        <v>1633296041.2516799</v>
      </c>
      <c r="H20" s="4">
        <v>1503778277.1800001</v>
      </c>
      <c r="I20" s="4">
        <v>1902346584.5795</v>
      </c>
      <c r="J20" s="4">
        <v>2750742356.15347</v>
      </c>
      <c r="K20" s="4">
        <v>3158209424.29322</v>
      </c>
      <c r="L20" s="4">
        <v>4060202752</v>
      </c>
      <c r="M20" s="4">
        <v>4694000000</v>
      </c>
      <c r="N20" s="4">
        <v>4546775762.1046982</v>
      </c>
      <c r="O20" s="4">
        <v>-147224237.89530182</v>
      </c>
      <c r="P20" s="106"/>
    </row>
    <row r="21" spans="1:16" s="81" customFormat="1" ht="12.75">
      <c r="A21" s="34"/>
      <c r="B21" s="34"/>
      <c r="C21" s="34" t="s">
        <v>187</v>
      </c>
      <c r="D21" s="34" t="s">
        <v>206</v>
      </c>
      <c r="E21" s="34"/>
      <c r="F21" s="4">
        <v>-113837290.06999999</v>
      </c>
      <c r="G21" s="4">
        <v>-235332178.91170979</v>
      </c>
      <c r="H21" s="4">
        <v>-348107101.25593001</v>
      </c>
      <c r="I21" s="4">
        <v>-294316955.13831997</v>
      </c>
      <c r="J21" s="4">
        <v>-331414553.40625</v>
      </c>
      <c r="K21" s="4">
        <v>-396228967.96441996</v>
      </c>
      <c r="L21" s="4">
        <v>-470000000</v>
      </c>
      <c r="M21" s="4">
        <v>-580000000</v>
      </c>
      <c r="N21" s="4">
        <v>-660000000</v>
      </c>
      <c r="O21" s="4">
        <v>-80000000</v>
      </c>
      <c r="P21" s="106"/>
    </row>
    <row r="22" spans="1:16" s="81" customFormat="1" ht="12.75">
      <c r="A22" s="34"/>
      <c r="B22" s="87" t="s">
        <v>25</v>
      </c>
      <c r="C22" s="87" t="s">
        <v>30</v>
      </c>
      <c r="D22" s="34"/>
      <c r="E22" s="34"/>
      <c r="F22" s="62">
        <v>754440167.86089993</v>
      </c>
      <c r="G22" s="62">
        <v>863406516.69154</v>
      </c>
      <c r="H22" s="62">
        <v>776886254.26550996</v>
      </c>
      <c r="I22" s="62">
        <v>826982908.00896013</v>
      </c>
      <c r="J22" s="62">
        <v>847805078.57579005</v>
      </c>
      <c r="K22" s="62">
        <v>790010402.78056014</v>
      </c>
      <c r="L22" s="62">
        <v>968000000</v>
      </c>
      <c r="M22" s="62">
        <v>1204000000</v>
      </c>
      <c r="N22" s="62">
        <v>1254500000</v>
      </c>
      <c r="O22" s="62">
        <v>50500000</v>
      </c>
      <c r="P22" s="106"/>
    </row>
    <row r="23" spans="1:16" s="81" customFormat="1" ht="12.75">
      <c r="A23" s="34"/>
      <c r="B23" s="34"/>
      <c r="C23" s="34" t="s">
        <v>193</v>
      </c>
      <c r="D23" s="34" t="s">
        <v>208</v>
      </c>
      <c r="E23" s="34"/>
      <c r="F23" s="4">
        <v>165173986.44999999</v>
      </c>
      <c r="G23" s="4">
        <v>185739830.63016</v>
      </c>
      <c r="H23" s="4">
        <v>162568531.66082999</v>
      </c>
      <c r="I23" s="4">
        <v>169400217.37551004</v>
      </c>
      <c r="J23" s="4">
        <v>225970393.98611</v>
      </c>
      <c r="K23" s="4">
        <v>213393764.92559999</v>
      </c>
      <c r="L23" s="4">
        <v>280000000</v>
      </c>
      <c r="M23" s="4">
        <v>350000000</v>
      </c>
      <c r="N23" s="4">
        <v>300000000</v>
      </c>
      <c r="O23" s="4">
        <v>-50000000</v>
      </c>
      <c r="P23" s="106"/>
    </row>
    <row r="24" spans="1:16" s="81" customFormat="1" ht="12.75">
      <c r="A24" s="34"/>
      <c r="B24" s="34"/>
      <c r="C24" s="34" t="s">
        <v>195</v>
      </c>
      <c r="D24" s="34" t="s">
        <v>210</v>
      </c>
      <c r="E24" s="34"/>
      <c r="F24" s="4">
        <v>28985050</v>
      </c>
      <c r="G24" s="4">
        <v>28707227.273930002</v>
      </c>
      <c r="H24" s="4">
        <v>26588173.246080004</v>
      </c>
      <c r="I24" s="4">
        <v>20376964.957110003</v>
      </c>
      <c r="J24" s="4">
        <v>27822494.677539997</v>
      </c>
      <c r="K24" s="4">
        <v>15018230.507199999</v>
      </c>
      <c r="L24" s="4">
        <v>18000000</v>
      </c>
      <c r="M24" s="4">
        <v>22000000</v>
      </c>
      <c r="N24" s="4">
        <v>10000000</v>
      </c>
      <c r="O24" s="4">
        <v>-12000000</v>
      </c>
      <c r="P24" s="106"/>
    </row>
    <row r="25" spans="1:16" s="81" customFormat="1" ht="12.75">
      <c r="A25" s="34"/>
      <c r="B25" s="34"/>
      <c r="C25" s="34" t="s">
        <v>197</v>
      </c>
      <c r="D25" s="34" t="s">
        <v>212</v>
      </c>
      <c r="E25" s="34"/>
      <c r="F25" s="4">
        <v>26537329.300000001</v>
      </c>
      <c r="G25" s="4">
        <v>30286544.528849993</v>
      </c>
      <c r="H25" s="4">
        <v>25933023.78689</v>
      </c>
      <c r="I25" s="4">
        <v>130778405.8363</v>
      </c>
      <c r="J25" s="4">
        <v>37537243.607009999</v>
      </c>
      <c r="K25" s="4">
        <v>32506140.072069999</v>
      </c>
      <c r="L25" s="4">
        <v>50000000</v>
      </c>
      <c r="M25" s="4">
        <v>75000000</v>
      </c>
      <c r="N25" s="4">
        <v>55000000</v>
      </c>
      <c r="O25" s="4">
        <v>-20000000</v>
      </c>
      <c r="P25" s="106"/>
    </row>
    <row r="26" spans="1:16" s="81" customFormat="1" ht="12.75">
      <c r="A26" s="34"/>
      <c r="B26" s="34"/>
      <c r="C26" s="34" t="s">
        <v>199</v>
      </c>
      <c r="D26" s="34" t="s">
        <v>214</v>
      </c>
      <c r="E26" s="34"/>
      <c r="F26" s="4">
        <v>9320721.0399999991</v>
      </c>
      <c r="G26" s="4">
        <v>11008307.95685</v>
      </c>
      <c r="H26" s="4">
        <v>0</v>
      </c>
      <c r="I26" s="4">
        <v>5818505.0787800001</v>
      </c>
      <c r="J26" s="4">
        <v>35539365.949529998</v>
      </c>
      <c r="K26" s="4">
        <v>39740171.274209999</v>
      </c>
      <c r="L26" s="4">
        <v>50000000</v>
      </c>
      <c r="M26" s="4">
        <v>65000000</v>
      </c>
      <c r="N26" s="4">
        <v>65000000</v>
      </c>
      <c r="O26" s="4">
        <v>0</v>
      </c>
      <c r="P26" s="106"/>
    </row>
    <row r="27" spans="1:16" s="81" customFormat="1" ht="12.75">
      <c r="A27" s="34"/>
      <c r="B27" s="34"/>
      <c r="C27" s="34" t="s">
        <v>302</v>
      </c>
      <c r="D27" s="34" t="s">
        <v>216</v>
      </c>
      <c r="E27" s="34"/>
      <c r="F27" s="4">
        <v>94442479.349999994</v>
      </c>
      <c r="G27" s="4">
        <v>113268204.09</v>
      </c>
      <c r="H27" s="4">
        <v>134536755.33533001</v>
      </c>
      <c r="I27" s="4">
        <v>202629478.00199997</v>
      </c>
      <c r="J27" s="4">
        <v>141687201.98700002</v>
      </c>
      <c r="K27" s="4">
        <v>146932192.403</v>
      </c>
      <c r="L27" s="4">
        <v>150000000</v>
      </c>
      <c r="M27" s="4">
        <v>160000000</v>
      </c>
      <c r="N27" s="4">
        <v>160000000</v>
      </c>
      <c r="O27" s="4">
        <v>0</v>
      </c>
      <c r="P27" s="106"/>
    </row>
    <row r="28" spans="1:16" s="81" customFormat="1" ht="12.75">
      <c r="A28" s="34"/>
      <c r="B28" s="34"/>
      <c r="C28" s="34" t="s">
        <v>303</v>
      </c>
      <c r="D28" s="34" t="s">
        <v>218</v>
      </c>
      <c r="E28" s="34"/>
      <c r="F28" s="4">
        <v>2322419.1800000002</v>
      </c>
      <c r="G28" s="4">
        <v>1713215.5144399998</v>
      </c>
      <c r="H28" s="4">
        <v>2129818.0369500001</v>
      </c>
      <c r="I28" s="4">
        <v>240442656.30122</v>
      </c>
      <c r="J28" s="4">
        <v>9112250.3622500002</v>
      </c>
      <c r="K28" s="4">
        <v>8291412.3624800015</v>
      </c>
      <c r="L28" s="4">
        <v>10000000</v>
      </c>
      <c r="M28" s="4">
        <v>12000000</v>
      </c>
      <c r="N28" s="4">
        <v>20000000</v>
      </c>
      <c r="O28" s="4">
        <v>8000000</v>
      </c>
      <c r="P28" s="106"/>
    </row>
    <row r="29" spans="1:16" s="81" customFormat="1" ht="12.75">
      <c r="A29" s="34"/>
      <c r="B29" s="34"/>
      <c r="C29" s="34" t="s">
        <v>304</v>
      </c>
      <c r="D29" s="34" t="s">
        <v>220</v>
      </c>
      <c r="E29" s="34"/>
      <c r="F29" s="4">
        <v>214168020.90090001</v>
      </c>
      <c r="G29" s="4">
        <v>232427163.21365002</v>
      </c>
      <c r="H29" s="4">
        <v>172302424.62452999</v>
      </c>
      <c r="I29" s="4">
        <v>23362520.991239998</v>
      </c>
      <c r="J29" s="4">
        <v>281835594.3283</v>
      </c>
      <c r="K29" s="4">
        <v>320911629.875</v>
      </c>
      <c r="L29" s="4">
        <v>400000000</v>
      </c>
      <c r="M29" s="4">
        <v>500000000</v>
      </c>
      <c r="N29" s="4">
        <v>640000000</v>
      </c>
      <c r="O29" s="4">
        <v>140000000</v>
      </c>
      <c r="P29" s="106"/>
    </row>
    <row r="30" spans="1:16" s="81" customFormat="1" ht="12.75">
      <c r="A30" s="34"/>
      <c r="B30" s="34"/>
      <c r="C30" s="34" t="s">
        <v>305</v>
      </c>
      <c r="D30" s="34" t="s">
        <v>221</v>
      </c>
      <c r="E30" s="34"/>
      <c r="F30" s="4">
        <v>213490161.63999999</v>
      </c>
      <c r="G30" s="4">
        <v>260256023.48366001</v>
      </c>
      <c r="H30" s="4">
        <v>252827527.5749</v>
      </c>
      <c r="I30" s="4">
        <v>34174159.466799997</v>
      </c>
      <c r="J30" s="4">
        <v>88300533.678050011</v>
      </c>
      <c r="K30" s="4">
        <v>13216861.361</v>
      </c>
      <c r="L30" s="4">
        <v>10000000</v>
      </c>
      <c r="M30" s="4">
        <v>20000000</v>
      </c>
      <c r="N30" s="4">
        <v>4500000</v>
      </c>
      <c r="O30" s="4">
        <v>-15500000</v>
      </c>
      <c r="P30" s="106"/>
    </row>
    <row r="31" spans="1:16" s="81" customFormat="1" ht="12.75">
      <c r="A31" s="34"/>
      <c r="B31" s="87" t="s">
        <v>27</v>
      </c>
      <c r="C31" s="87" t="s">
        <v>32</v>
      </c>
      <c r="D31" s="34"/>
      <c r="E31" s="34"/>
      <c r="F31" s="62">
        <v>13063740.948150001</v>
      </c>
      <c r="G31" s="62"/>
      <c r="H31" s="62">
        <v>17071698.4826</v>
      </c>
      <c r="I31" s="62">
        <v>16597696.429370001</v>
      </c>
      <c r="J31" s="62">
        <v>19353935.093839999</v>
      </c>
      <c r="K31" s="62">
        <v>21623528.140180007</v>
      </c>
      <c r="L31" s="62">
        <v>28000000</v>
      </c>
      <c r="M31" s="62">
        <v>31500000</v>
      </c>
      <c r="N31" s="62">
        <v>31500000</v>
      </c>
      <c r="O31" s="62">
        <v>0</v>
      </c>
      <c r="P31" s="106"/>
    </row>
    <row r="32" spans="1:16" s="81" customFormat="1" ht="12.75">
      <c r="A32" s="34"/>
      <c r="B32" s="34"/>
      <c r="C32" s="34" t="s">
        <v>201</v>
      </c>
      <c r="D32" s="34" t="s">
        <v>223</v>
      </c>
      <c r="E32" s="34"/>
      <c r="F32" s="4">
        <v>13063740.948150001</v>
      </c>
      <c r="G32" s="4">
        <v>16355040.052769994</v>
      </c>
      <c r="H32" s="4">
        <v>17071698.4826</v>
      </c>
      <c r="I32" s="4">
        <v>16597696.429370001</v>
      </c>
      <c r="J32" s="4">
        <v>19353935.093839999</v>
      </c>
      <c r="K32" s="4">
        <v>21623528.140180007</v>
      </c>
      <c r="L32" s="4">
        <v>28000000</v>
      </c>
      <c r="M32" s="4">
        <v>31500000</v>
      </c>
      <c r="N32" s="4">
        <v>31500000</v>
      </c>
      <c r="O32" s="4">
        <v>0</v>
      </c>
      <c r="P32" s="106"/>
    </row>
    <row r="33" spans="1:16" s="81" customFormat="1" ht="12.75">
      <c r="A33" s="34"/>
      <c r="B33" s="87" t="s">
        <v>29</v>
      </c>
      <c r="C33" s="87" t="s">
        <v>224</v>
      </c>
      <c r="D33" s="34"/>
      <c r="E33" s="34"/>
      <c r="F33" s="62">
        <v>682218223.58000004</v>
      </c>
      <c r="G33" s="62">
        <v>790178368.66197002</v>
      </c>
      <c r="H33" s="62">
        <v>740742385.54960012</v>
      </c>
      <c r="I33" s="62">
        <v>938914781.31457007</v>
      </c>
      <c r="J33" s="62">
        <v>1255537126.8589399</v>
      </c>
      <c r="K33" s="62">
        <v>1464126116.3324301</v>
      </c>
      <c r="L33" s="62">
        <v>1932512864.56252</v>
      </c>
      <c r="M33" s="62">
        <v>2194040000</v>
      </c>
      <c r="N33" s="62">
        <v>2114040000</v>
      </c>
      <c r="O33" s="62">
        <v>-80000000</v>
      </c>
      <c r="P33" s="106"/>
    </row>
    <row r="34" spans="1:16" s="81" customFormat="1" ht="12.75">
      <c r="A34" s="34"/>
      <c r="B34" s="34"/>
      <c r="C34" s="34" t="s">
        <v>207</v>
      </c>
      <c r="D34" s="34" t="s">
        <v>226</v>
      </c>
      <c r="E34" s="34"/>
      <c r="F34" s="4">
        <v>682206942.13</v>
      </c>
      <c r="G34" s="4">
        <v>790173459.02862</v>
      </c>
      <c r="H34" s="4">
        <v>740730384.46000004</v>
      </c>
      <c r="I34" s="4">
        <v>938878121.31457007</v>
      </c>
      <c r="J34" s="4">
        <v>1255518006.20894</v>
      </c>
      <c r="K34" s="4">
        <v>1464076330.0824304</v>
      </c>
      <c r="L34" s="4">
        <v>1934672864.56252</v>
      </c>
      <c r="M34" s="4">
        <v>2200000000</v>
      </c>
      <c r="N34" s="4">
        <v>2120000000</v>
      </c>
      <c r="O34" s="4">
        <v>-80000000</v>
      </c>
      <c r="P34" s="106"/>
    </row>
    <row r="35" spans="1:16" s="81" customFormat="1" ht="12.75">
      <c r="A35" s="34"/>
      <c r="B35" s="34"/>
      <c r="C35" s="34" t="s">
        <v>209</v>
      </c>
      <c r="D35" s="34" t="s">
        <v>228</v>
      </c>
      <c r="E35" s="34"/>
      <c r="F35" s="4">
        <v>11281.45</v>
      </c>
      <c r="G35" s="4">
        <v>4909.6333500000001</v>
      </c>
      <c r="H35" s="4">
        <v>12001.089599999999</v>
      </c>
      <c r="I35" s="4">
        <v>36660</v>
      </c>
      <c r="J35" s="4">
        <v>19120.650000000001</v>
      </c>
      <c r="K35" s="4">
        <v>49786.25</v>
      </c>
      <c r="L35" s="4">
        <v>40000</v>
      </c>
      <c r="M35" s="4">
        <v>40000</v>
      </c>
      <c r="N35" s="4">
        <v>40000</v>
      </c>
      <c r="O35" s="4">
        <v>0</v>
      </c>
      <c r="P35" s="106"/>
    </row>
    <row r="36" spans="1:16" s="81" customFormat="1" ht="12.75">
      <c r="A36" s="34"/>
      <c r="B36" s="34"/>
      <c r="C36" s="34" t="s">
        <v>306</v>
      </c>
      <c r="D36" s="34" t="s">
        <v>230</v>
      </c>
      <c r="E36" s="34"/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-2200000</v>
      </c>
      <c r="M36" s="4">
        <v>-6000000</v>
      </c>
      <c r="N36" s="4">
        <v>-6000000</v>
      </c>
      <c r="O36" s="4">
        <v>0</v>
      </c>
      <c r="P36" s="106"/>
    </row>
    <row r="37" spans="1:16" s="81" customFormat="1" ht="12.75">
      <c r="A37" s="34"/>
      <c r="B37" s="87" t="s">
        <v>31</v>
      </c>
      <c r="C37" s="87" t="s">
        <v>231</v>
      </c>
      <c r="D37" s="34"/>
      <c r="E37" s="34"/>
      <c r="F37" s="62">
        <v>508074577.50528002</v>
      </c>
      <c r="G37" s="62">
        <v>676708348.09019792</v>
      </c>
      <c r="H37" s="62">
        <v>547975423.16001987</v>
      </c>
      <c r="I37" s="62">
        <v>529516927.99209607</v>
      </c>
      <c r="J37" s="62">
        <v>754997791.31576884</v>
      </c>
      <c r="K37" s="62">
        <v>3827971192.1491399</v>
      </c>
      <c r="L37" s="62">
        <v>3987889442.589982</v>
      </c>
      <c r="M37" s="62">
        <v>3691924311.5384493</v>
      </c>
      <c r="N37" s="62">
        <v>2617219756.3902407</v>
      </c>
      <c r="O37" s="62">
        <v>-1074704555.1482086</v>
      </c>
      <c r="P37" s="106"/>
    </row>
    <row r="38" spans="1:16" s="81" customFormat="1" ht="12.75">
      <c r="A38" s="34"/>
      <c r="B38" s="34"/>
      <c r="C38" s="34" t="s">
        <v>222</v>
      </c>
      <c r="D38" s="34" t="s">
        <v>233</v>
      </c>
      <c r="E38" s="34"/>
      <c r="F38" s="27">
        <v>508074577.50528002</v>
      </c>
      <c r="G38" s="27">
        <v>676708348.09019792</v>
      </c>
      <c r="H38" s="27">
        <v>547975423.16001987</v>
      </c>
      <c r="I38" s="27">
        <v>529516927.99209607</v>
      </c>
      <c r="J38" s="27">
        <v>754997791.31576884</v>
      </c>
      <c r="K38" s="27">
        <v>3827971192.1491399</v>
      </c>
      <c r="L38" s="27">
        <v>3987889442.589982</v>
      </c>
      <c r="M38" s="27">
        <v>3691924311.5384493</v>
      </c>
      <c r="N38" s="27">
        <v>2617219756.3902407</v>
      </c>
      <c r="O38" s="27">
        <v>-1074704555.1482086</v>
      </c>
      <c r="P38" s="106"/>
    </row>
    <row r="39" spans="1:16" s="81" customFormat="1" ht="12.75">
      <c r="A39" s="34"/>
      <c r="B39" s="34"/>
      <c r="C39" s="34"/>
      <c r="D39" s="34" t="s">
        <v>307</v>
      </c>
      <c r="E39" s="34" t="s">
        <v>235</v>
      </c>
      <c r="F39" s="4">
        <v>23336014.379999999</v>
      </c>
      <c r="G39" s="4">
        <v>27827530.958580006</v>
      </c>
      <c r="H39" s="4">
        <v>10778411.039999999</v>
      </c>
      <c r="I39" s="4">
        <v>10653239.038339999</v>
      </c>
      <c r="J39" s="4">
        <v>10186553.623600001</v>
      </c>
      <c r="K39" s="4">
        <v>17554571.594749998</v>
      </c>
      <c r="L39" s="4">
        <v>5400000</v>
      </c>
      <c r="M39" s="4">
        <v>13300000</v>
      </c>
      <c r="N39" s="4">
        <v>6300001</v>
      </c>
      <c r="O39" s="4">
        <v>-6999999</v>
      </c>
      <c r="P39" s="106"/>
    </row>
    <row r="40" spans="1:16" s="81" customFormat="1" ht="25.5">
      <c r="A40" s="34"/>
      <c r="B40" s="34"/>
      <c r="C40" s="34"/>
      <c r="D40" s="93" t="s">
        <v>308</v>
      </c>
      <c r="E40" s="96" t="s">
        <v>237</v>
      </c>
      <c r="F40" s="91">
        <v>38917236.780000001</v>
      </c>
      <c r="G40" s="91">
        <v>36910660.811290011</v>
      </c>
      <c r="H40" s="91">
        <v>32715352.622779999</v>
      </c>
      <c r="I40" s="91">
        <v>32770621.472420003</v>
      </c>
      <c r="J40" s="91">
        <v>35598488.153920002</v>
      </c>
      <c r="K40" s="91">
        <v>36631761.323019996</v>
      </c>
      <c r="L40" s="91">
        <v>29626386.399999999</v>
      </c>
      <c r="M40" s="91">
        <v>29983955.899999999</v>
      </c>
      <c r="N40" s="91">
        <v>29983955.899999999</v>
      </c>
      <c r="O40" s="91">
        <v>0</v>
      </c>
      <c r="P40" s="106"/>
    </row>
    <row r="41" spans="1:16" s="81" customFormat="1" ht="12.75">
      <c r="A41" s="34"/>
      <c r="B41" s="34"/>
      <c r="C41" s="34"/>
      <c r="D41" s="34" t="s">
        <v>309</v>
      </c>
      <c r="E41" s="34" t="s">
        <v>239</v>
      </c>
      <c r="F41" s="4">
        <v>3023401.3752799998</v>
      </c>
      <c r="G41" s="4">
        <v>5532164.3034400009</v>
      </c>
      <c r="H41" s="4">
        <v>7721794.6631100001</v>
      </c>
      <c r="I41" s="4">
        <v>4408996.2269200003</v>
      </c>
      <c r="J41" s="4">
        <v>1966808.1289300001</v>
      </c>
      <c r="K41" s="4">
        <v>3189146.54672</v>
      </c>
      <c r="L41" s="4">
        <v>2684455</v>
      </c>
      <c r="M41" s="4">
        <v>2131976.6</v>
      </c>
      <c r="N41" s="4">
        <v>2131976.6</v>
      </c>
      <c r="O41" s="4">
        <v>0</v>
      </c>
      <c r="P41" s="106"/>
    </row>
    <row r="42" spans="1:16" s="81" customFormat="1" ht="12.75">
      <c r="A42" s="34"/>
      <c r="B42" s="34"/>
      <c r="C42" s="34"/>
      <c r="D42" s="34" t="s">
        <v>310</v>
      </c>
      <c r="E42" s="34" t="s">
        <v>241</v>
      </c>
      <c r="F42" s="4">
        <v>320614275.13999999</v>
      </c>
      <c r="G42" s="4">
        <v>484071226.90655786</v>
      </c>
      <c r="H42" s="4">
        <v>401935955.18999994</v>
      </c>
      <c r="I42" s="4">
        <v>393278757.00290602</v>
      </c>
      <c r="J42" s="4">
        <v>615539700.01287878</v>
      </c>
      <c r="K42" s="4">
        <v>3566813529.4575796</v>
      </c>
      <c r="L42" s="4">
        <v>3630178601.1899819</v>
      </c>
      <c r="M42" s="4">
        <v>3338308379.0384493</v>
      </c>
      <c r="N42" s="78">
        <v>2270603822.8902407</v>
      </c>
      <c r="O42" s="4">
        <v>-1067704556.1482086</v>
      </c>
      <c r="P42" s="106"/>
    </row>
    <row r="43" spans="1:16" s="81" customFormat="1" ht="12.75">
      <c r="A43" s="34"/>
      <c r="B43" s="34"/>
      <c r="C43" s="34"/>
      <c r="D43" s="34" t="s">
        <v>311</v>
      </c>
      <c r="E43" s="34" t="s">
        <v>243</v>
      </c>
      <c r="F43" s="4">
        <v>42120596.729999997</v>
      </c>
      <c r="G43" s="4">
        <v>49209413.629330002</v>
      </c>
      <c r="H43" s="4">
        <v>31836651.193769999</v>
      </c>
      <c r="I43" s="4">
        <v>47984418.017189994</v>
      </c>
      <c r="J43" s="4">
        <v>27298972.954869997</v>
      </c>
      <c r="K43" s="4">
        <v>69822697.216690004</v>
      </c>
      <c r="L43" s="4">
        <v>72000000</v>
      </c>
      <c r="M43" s="4">
        <v>100000000</v>
      </c>
      <c r="N43" s="4">
        <v>100000000</v>
      </c>
      <c r="O43" s="4">
        <v>0</v>
      </c>
      <c r="P43" s="106"/>
    </row>
    <row r="44" spans="1:16" s="81" customFormat="1" ht="12.75">
      <c r="A44" s="34"/>
      <c r="B44" s="34"/>
      <c r="C44" s="34"/>
      <c r="D44" s="93" t="s">
        <v>312</v>
      </c>
      <c r="E44" s="96" t="s">
        <v>251</v>
      </c>
      <c r="F44" s="107">
        <v>0</v>
      </c>
      <c r="G44" s="107">
        <v>652.65</v>
      </c>
      <c r="H44" s="107">
        <v>46271.01036</v>
      </c>
      <c r="I44" s="107">
        <v>478691.4809400001</v>
      </c>
      <c r="J44" s="91">
        <v>2345594.8765800004</v>
      </c>
      <c r="K44" s="91">
        <v>2096968.11075</v>
      </c>
      <c r="L44" s="91">
        <v>3000000</v>
      </c>
      <c r="M44" s="91">
        <v>3200000</v>
      </c>
      <c r="N44" s="91">
        <v>3200000</v>
      </c>
      <c r="O44" s="4">
        <v>0</v>
      </c>
      <c r="P44" s="106"/>
    </row>
    <row r="45" spans="1:16" s="81" customFormat="1" ht="12.75">
      <c r="A45" s="34"/>
      <c r="B45" s="34"/>
      <c r="C45" s="34"/>
      <c r="D45" s="34" t="s">
        <v>313</v>
      </c>
      <c r="E45" s="34" t="s">
        <v>254</v>
      </c>
      <c r="F45" s="4">
        <v>80063053.100000009</v>
      </c>
      <c r="G45" s="4">
        <v>73156698.831</v>
      </c>
      <c r="H45" s="4">
        <v>62940987.439999998</v>
      </c>
      <c r="I45" s="4">
        <v>39942204.753380008</v>
      </c>
      <c r="J45" s="4">
        <v>62061673.564989999</v>
      </c>
      <c r="K45" s="4">
        <v>131862517.89963001</v>
      </c>
      <c r="L45" s="4">
        <v>245000000</v>
      </c>
      <c r="M45" s="4">
        <v>205000000</v>
      </c>
      <c r="N45" s="4">
        <v>205000000</v>
      </c>
      <c r="O45" s="4">
        <v>0</v>
      </c>
      <c r="P45" s="106"/>
    </row>
    <row r="46" spans="1:16" s="81" customFormat="1" ht="12.75">
      <c r="A46" s="86">
        <v>2</v>
      </c>
      <c r="B46" s="87" t="s">
        <v>37</v>
      </c>
      <c r="C46" s="34"/>
      <c r="D46" s="34"/>
      <c r="E46" s="34"/>
      <c r="F46" s="62">
        <v>1900282795.2253697</v>
      </c>
      <c r="G46" s="62">
        <v>1484111945.90203</v>
      </c>
      <c r="H46" s="62">
        <v>1138923674.2165599</v>
      </c>
      <c r="I46" s="62">
        <v>1691864697.1480799</v>
      </c>
      <c r="J46" s="62">
        <v>1317343112.1728983</v>
      </c>
      <c r="K46" s="62">
        <v>2326056902.9097161</v>
      </c>
      <c r="L46" s="62">
        <v>3255764468.6046982</v>
      </c>
      <c r="M46" s="62">
        <v>3523845210.8892374</v>
      </c>
      <c r="N46" s="62">
        <v>3294959583.1467266</v>
      </c>
      <c r="O46" s="62">
        <v>-228885627.7425108</v>
      </c>
      <c r="P46" s="106"/>
    </row>
    <row r="47" spans="1:16" s="81" customFormat="1" ht="12.75">
      <c r="A47" s="34"/>
      <c r="B47" s="87" t="s">
        <v>38</v>
      </c>
      <c r="C47" s="87" t="s">
        <v>39</v>
      </c>
      <c r="D47" s="34"/>
      <c r="E47" s="34"/>
      <c r="F47" s="62">
        <v>810845107.65401995</v>
      </c>
      <c r="G47" s="62">
        <v>793784592.46062994</v>
      </c>
      <c r="H47" s="62">
        <v>587867592.19133997</v>
      </c>
      <c r="I47" s="62">
        <v>988563037.88132</v>
      </c>
      <c r="J47" s="62">
        <v>674229988.03053832</v>
      </c>
      <c r="K47" s="62">
        <v>1001316057.3331963</v>
      </c>
      <c r="L47" s="62">
        <v>1098392966.574698</v>
      </c>
      <c r="M47" s="62">
        <v>1170975352.0492375</v>
      </c>
      <c r="N47" s="62">
        <v>1070849171.7267268</v>
      </c>
      <c r="O47" s="62">
        <v>-100126180.32251072</v>
      </c>
      <c r="P47" s="106"/>
    </row>
    <row r="48" spans="1:16" s="81" customFormat="1" ht="12.75">
      <c r="A48" s="34"/>
      <c r="B48" s="34"/>
      <c r="C48" s="34" t="s">
        <v>278</v>
      </c>
      <c r="D48" s="34" t="s">
        <v>279</v>
      </c>
      <c r="E48" s="34"/>
      <c r="F48" s="4">
        <v>11147551.239589997</v>
      </c>
      <c r="G48" s="4">
        <v>3092310.916610016</v>
      </c>
      <c r="H48" s="4">
        <v>10345870.768400013</v>
      </c>
      <c r="I48" s="4">
        <v>2244284.0624899906</v>
      </c>
      <c r="J48" s="4">
        <v>18858179.734199997</v>
      </c>
      <c r="K48" s="4">
        <v>32112410.008419983</v>
      </c>
      <c r="L48" s="4">
        <v>100000000</v>
      </c>
      <c r="M48" s="4">
        <v>100000000</v>
      </c>
      <c r="N48" s="4">
        <v>100000000</v>
      </c>
      <c r="O48" s="4">
        <v>0</v>
      </c>
      <c r="P48" s="106"/>
    </row>
    <row r="49" spans="1:16" s="81" customFormat="1" ht="12.75">
      <c r="A49" s="34"/>
      <c r="B49" s="34"/>
      <c r="C49" s="34" t="s">
        <v>280</v>
      </c>
      <c r="D49" s="34" t="s">
        <v>281</v>
      </c>
      <c r="E49" s="34"/>
      <c r="F49" s="4">
        <v>46928652.57</v>
      </c>
      <c r="G49" s="4">
        <v>70620854.149499893</v>
      </c>
      <c r="H49" s="4">
        <v>75933037.400000006</v>
      </c>
      <c r="I49" s="4">
        <v>61170905.699929997</v>
      </c>
      <c r="J49" s="4">
        <v>77188453.48285</v>
      </c>
      <c r="K49" s="4">
        <v>167025346.40476629</v>
      </c>
      <c r="L49" s="4">
        <v>161174000</v>
      </c>
      <c r="M49" s="4">
        <v>127909100</v>
      </c>
      <c r="N49" s="4">
        <v>127909100</v>
      </c>
      <c r="O49" s="4">
        <v>0</v>
      </c>
      <c r="P49" s="106"/>
    </row>
    <row r="50" spans="1:16" s="81" customFormat="1" ht="12.75">
      <c r="A50" s="34"/>
      <c r="B50" s="34"/>
      <c r="C50" s="34" t="s">
        <v>282</v>
      </c>
      <c r="D50" s="34" t="s">
        <v>283</v>
      </c>
      <c r="E50" s="34"/>
      <c r="F50" s="4">
        <v>290364319.95464998</v>
      </c>
      <c r="G50" s="4">
        <v>267538706.65831</v>
      </c>
      <c r="H50" s="4">
        <v>232132369.53868994</v>
      </c>
      <c r="I50" s="4">
        <v>287298299.34468001</v>
      </c>
      <c r="J50" s="4">
        <v>271882661.51501</v>
      </c>
      <c r="K50" s="4">
        <v>428107608.15722001</v>
      </c>
      <c r="L50" s="4">
        <v>299378209</v>
      </c>
      <c r="M50" s="4">
        <v>341461050.69999999</v>
      </c>
      <c r="N50" s="4">
        <v>339747470.40000004</v>
      </c>
      <c r="O50" s="4">
        <v>-1713580.2999999523</v>
      </c>
      <c r="P50" s="106"/>
    </row>
    <row r="51" spans="1:16" s="81" customFormat="1" ht="12.75">
      <c r="A51" s="34"/>
      <c r="B51" s="34"/>
      <c r="C51" s="34" t="s">
        <v>284</v>
      </c>
      <c r="D51" s="34" t="s">
        <v>285</v>
      </c>
      <c r="E51" s="34"/>
      <c r="F51" s="4">
        <v>0</v>
      </c>
      <c r="G51" s="4">
        <v>0</v>
      </c>
      <c r="H51" s="4">
        <v>2469043.2755200001</v>
      </c>
      <c r="I51" s="4">
        <v>2510107.861</v>
      </c>
      <c r="J51" s="4">
        <v>2852567.8182600006</v>
      </c>
      <c r="K51" s="4">
        <v>3651542.3847500002</v>
      </c>
      <c r="L51" s="4">
        <v>1200000</v>
      </c>
      <c r="M51" s="4">
        <v>1600000</v>
      </c>
      <c r="N51" s="4">
        <v>1600000</v>
      </c>
      <c r="O51" s="4">
        <v>0</v>
      </c>
      <c r="P51" s="106"/>
    </row>
    <row r="52" spans="1:16" s="81" customFormat="1" ht="12.75">
      <c r="A52" s="34"/>
      <c r="B52" s="34"/>
      <c r="C52" s="34" t="s">
        <v>286</v>
      </c>
      <c r="D52" s="34" t="s">
        <v>287</v>
      </c>
      <c r="E52" s="34"/>
      <c r="F52" s="4">
        <v>222514736.78</v>
      </c>
      <c r="G52" s="4">
        <v>231628051.04238001</v>
      </c>
      <c r="H52" s="4">
        <v>102757324.31</v>
      </c>
      <c r="I52" s="4">
        <v>198145306.08298999</v>
      </c>
      <c r="J52" s="4">
        <v>160996054.21967</v>
      </c>
      <c r="K52" s="4">
        <v>304154630.44069993</v>
      </c>
      <c r="L52" s="4">
        <v>284916711.37469798</v>
      </c>
      <c r="M52" s="4">
        <v>347906082.14923745</v>
      </c>
      <c r="N52" s="4">
        <v>249694506.32241678</v>
      </c>
      <c r="O52" s="4">
        <v>-98211575.826820672</v>
      </c>
      <c r="P52" s="106"/>
    </row>
    <row r="53" spans="1:16" s="81" customFormat="1" ht="12.75">
      <c r="A53" s="34"/>
      <c r="B53" s="34"/>
      <c r="C53" s="34" t="s">
        <v>288</v>
      </c>
      <c r="D53" s="34" t="s">
        <v>289</v>
      </c>
      <c r="E53" s="34"/>
      <c r="F53" s="4">
        <v>167672800</v>
      </c>
      <c r="G53" s="4">
        <v>156000000</v>
      </c>
      <c r="H53" s="4">
        <v>75000000</v>
      </c>
      <c r="I53" s="4">
        <v>122878436.09999999</v>
      </c>
      <c r="J53" s="4">
        <v>16000000</v>
      </c>
      <c r="K53" s="4">
        <v>5000000</v>
      </c>
      <c r="L53" s="4">
        <v>80000000</v>
      </c>
      <c r="M53" s="4">
        <v>80000000</v>
      </c>
      <c r="N53" s="4">
        <v>80000000</v>
      </c>
      <c r="O53" s="4">
        <v>0</v>
      </c>
      <c r="P53" s="106"/>
    </row>
    <row r="54" spans="1:16" s="81" customFormat="1" ht="12.75">
      <c r="A54" s="34"/>
      <c r="B54" s="34"/>
      <c r="C54" s="34" t="s">
        <v>290</v>
      </c>
      <c r="D54" s="34" t="s">
        <v>291</v>
      </c>
      <c r="E54" s="34"/>
      <c r="F54" s="4">
        <v>72217047.109779999</v>
      </c>
      <c r="G54" s="4">
        <v>64904669.693829998</v>
      </c>
      <c r="H54" s="4">
        <v>89229946.898729995</v>
      </c>
      <c r="I54" s="4">
        <v>314315698.73022997</v>
      </c>
      <c r="J54" s="4">
        <v>126452071.26054835</v>
      </c>
      <c r="K54" s="4">
        <v>61264519.937339999</v>
      </c>
      <c r="L54" s="4">
        <v>171724046.19999999</v>
      </c>
      <c r="M54" s="4">
        <v>172099119.19999999</v>
      </c>
      <c r="N54" s="4">
        <v>171898095.00430983</v>
      </c>
      <c r="O54" s="4">
        <v>-201024.19569015503</v>
      </c>
      <c r="P54" s="106"/>
    </row>
    <row r="55" spans="1:16" s="81" customFormat="1" ht="12.75">
      <c r="A55" s="34"/>
      <c r="B55" s="87" t="s">
        <v>40</v>
      </c>
      <c r="C55" s="87" t="s">
        <v>41</v>
      </c>
      <c r="D55" s="34"/>
      <c r="E55" s="34"/>
      <c r="F55" s="3">
        <v>0</v>
      </c>
      <c r="G55" s="3">
        <v>0</v>
      </c>
      <c r="H55" s="3">
        <v>0</v>
      </c>
      <c r="I55" s="3">
        <v>0</v>
      </c>
      <c r="J55" s="62">
        <v>0</v>
      </c>
      <c r="K55" s="62">
        <v>0</v>
      </c>
      <c r="L55" s="62">
        <v>0</v>
      </c>
      <c r="M55" s="62">
        <v>0</v>
      </c>
      <c r="N55" s="62">
        <v>0</v>
      </c>
      <c r="O55" s="62">
        <v>0</v>
      </c>
      <c r="P55" s="106"/>
    </row>
    <row r="56" spans="1:16" s="81" customFormat="1" ht="12.75">
      <c r="A56" s="34"/>
      <c r="B56" s="34"/>
      <c r="C56" s="34" t="s">
        <v>292</v>
      </c>
      <c r="D56" s="34" t="s">
        <v>295</v>
      </c>
      <c r="E56" s="34"/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106"/>
    </row>
    <row r="57" spans="1:16" s="81" customFormat="1" ht="12.75">
      <c r="A57" s="34"/>
      <c r="B57" s="87" t="s">
        <v>42</v>
      </c>
      <c r="C57" s="87" t="s">
        <v>43</v>
      </c>
      <c r="D57" s="34"/>
      <c r="E57" s="34"/>
      <c r="F57" s="62">
        <v>586893546.50134993</v>
      </c>
      <c r="G57" s="62">
        <v>85242048.879480004</v>
      </c>
      <c r="H57" s="62">
        <v>161594473.49087</v>
      </c>
      <c r="I57" s="62">
        <v>176471078.16676</v>
      </c>
      <c r="J57" s="62">
        <v>297462093.24236</v>
      </c>
      <c r="K57" s="62">
        <v>314566006.14981997</v>
      </c>
      <c r="L57" s="62">
        <v>558000000</v>
      </c>
      <c r="M57" s="62">
        <v>417000000</v>
      </c>
      <c r="N57" s="62">
        <v>417000000</v>
      </c>
      <c r="O57" s="62">
        <v>0</v>
      </c>
      <c r="P57" s="106"/>
    </row>
    <row r="58" spans="1:16" s="81" customFormat="1" ht="12.75">
      <c r="A58" s="34"/>
      <c r="B58" s="34"/>
      <c r="C58" s="34" t="s">
        <v>296</v>
      </c>
      <c r="D58" s="34" t="s">
        <v>297</v>
      </c>
      <c r="E58" s="34"/>
      <c r="F58" s="4">
        <v>0</v>
      </c>
      <c r="G58" s="4">
        <v>0</v>
      </c>
      <c r="H58" s="4">
        <v>0</v>
      </c>
      <c r="I58" s="4">
        <v>20681110.546</v>
      </c>
      <c r="J58" s="4">
        <v>2362660.4410000001</v>
      </c>
      <c r="K58" s="4">
        <v>2283081.7999999998</v>
      </c>
      <c r="L58" s="4">
        <v>0</v>
      </c>
      <c r="M58" s="4">
        <v>0</v>
      </c>
      <c r="N58" s="4">
        <v>0</v>
      </c>
      <c r="O58" s="4">
        <v>0</v>
      </c>
      <c r="P58" s="106"/>
    </row>
    <row r="59" spans="1:16" s="81" customFormat="1" ht="12.75">
      <c r="A59" s="34"/>
      <c r="B59" s="34"/>
      <c r="C59" s="34" t="s">
        <v>298</v>
      </c>
      <c r="D59" s="34" t="s">
        <v>299</v>
      </c>
      <c r="E59" s="34"/>
      <c r="F59" s="4">
        <v>586893546.50134993</v>
      </c>
      <c r="G59" s="4">
        <v>85242048.879480004</v>
      </c>
      <c r="H59" s="4">
        <v>161594473.49087</v>
      </c>
      <c r="I59" s="4">
        <v>155789967.62075999</v>
      </c>
      <c r="J59" s="4">
        <v>295099432.80135995</v>
      </c>
      <c r="K59" s="4">
        <v>312282924.34982002</v>
      </c>
      <c r="L59" s="4">
        <v>558000000</v>
      </c>
      <c r="M59" s="4">
        <v>417000000</v>
      </c>
      <c r="N59" s="4">
        <v>417000000</v>
      </c>
      <c r="O59" s="4">
        <v>0</v>
      </c>
      <c r="P59" s="106"/>
    </row>
    <row r="60" spans="1:16" s="81" customFormat="1" ht="12.75">
      <c r="A60" s="34"/>
      <c r="B60" s="87" t="s">
        <v>44</v>
      </c>
      <c r="C60" s="87" t="s">
        <v>45</v>
      </c>
      <c r="D60" s="34"/>
      <c r="E60" s="87"/>
      <c r="F60" s="3">
        <v>502544141.06999999</v>
      </c>
      <c r="G60" s="3">
        <v>605085304.56192005</v>
      </c>
      <c r="H60" s="3">
        <v>389461608.53434992</v>
      </c>
      <c r="I60" s="3">
        <v>526830581.09999996</v>
      </c>
      <c r="J60" s="3">
        <v>345651030.90000004</v>
      </c>
      <c r="K60" s="3">
        <v>1010174839.4266999</v>
      </c>
      <c r="L60" s="3">
        <v>1599371502.03</v>
      </c>
      <c r="M60" s="3">
        <v>1935869858.8399997</v>
      </c>
      <c r="N60" s="3">
        <v>1807110411.4199996</v>
      </c>
      <c r="O60" s="62">
        <v>-128759447.42000008</v>
      </c>
      <c r="P60" s="106"/>
    </row>
    <row r="61" spans="1:16" s="81" customFormat="1" ht="12.75">
      <c r="A61" s="34"/>
      <c r="B61" s="34"/>
      <c r="C61" s="87" t="s">
        <v>314</v>
      </c>
      <c r="D61" s="34" t="s">
        <v>315</v>
      </c>
      <c r="E61" s="34"/>
      <c r="F61" s="4">
        <v>213315768.06999999</v>
      </c>
      <c r="G61" s="4">
        <v>236815347.86192</v>
      </c>
      <c r="H61" s="4">
        <v>214116966.23434994</v>
      </c>
      <c r="I61" s="4">
        <v>0</v>
      </c>
      <c r="J61" s="4">
        <v>0</v>
      </c>
      <c r="K61" s="4">
        <v>0</v>
      </c>
      <c r="L61" s="4">
        <v>4088051.7</v>
      </c>
      <c r="M61" s="4">
        <v>4087616.1</v>
      </c>
      <c r="N61" s="4">
        <v>4087616.1</v>
      </c>
      <c r="O61" s="4">
        <v>0</v>
      </c>
      <c r="P61" s="106"/>
    </row>
    <row r="62" spans="1:16" s="81" customFormat="1" ht="12.75">
      <c r="A62" s="108"/>
      <c r="B62" s="108"/>
      <c r="C62" s="109" t="s">
        <v>316</v>
      </c>
      <c r="D62" s="108" t="s">
        <v>317</v>
      </c>
      <c r="E62" s="108"/>
      <c r="F62" s="110">
        <v>289228373</v>
      </c>
      <c r="G62" s="110">
        <v>368269956.69999999</v>
      </c>
      <c r="H62" s="110">
        <v>175344642.29999998</v>
      </c>
      <c r="I62" s="110">
        <v>526830581.09999996</v>
      </c>
      <c r="J62" s="110">
        <v>345651030.90000004</v>
      </c>
      <c r="K62" s="110">
        <v>1010174839.4266999</v>
      </c>
      <c r="L62" s="110">
        <v>1595283450.3299999</v>
      </c>
      <c r="M62" s="110">
        <v>1931782242.7399998</v>
      </c>
      <c r="N62" s="110">
        <v>1803022795.3199997</v>
      </c>
      <c r="O62" s="110">
        <v>-128759447.42000008</v>
      </c>
      <c r="P62" s="106"/>
    </row>
    <row r="63" spans="1:16" s="81" customFormat="1" ht="12.75">
      <c r="A63" s="34"/>
      <c r="B63" s="34"/>
      <c r="C63" s="87"/>
      <c r="D63" s="34"/>
      <c r="E63" s="34"/>
      <c r="F63" s="4"/>
      <c r="G63" s="4"/>
      <c r="H63" s="4"/>
      <c r="I63" s="4"/>
      <c r="J63" s="4"/>
      <c r="K63" s="4"/>
      <c r="L63" s="4"/>
      <c r="M63" s="4"/>
      <c r="N63" s="4"/>
      <c r="O63" s="4"/>
      <c r="P63" s="106"/>
    </row>
    <row r="64" spans="1:16" s="81" customFormat="1" ht="31.5" customHeight="1">
      <c r="A64" s="248"/>
      <c r="B64" s="248"/>
      <c r="C64" s="248"/>
      <c r="D64" s="248"/>
      <c r="E64" s="248"/>
      <c r="F64" s="248"/>
      <c r="G64" s="248"/>
      <c r="H64" s="248"/>
      <c r="I64" s="248"/>
      <c r="J64" s="248"/>
      <c r="K64" s="248"/>
      <c r="L64" s="248"/>
      <c r="M64" s="248"/>
      <c r="N64" s="4"/>
      <c r="O64" s="4"/>
      <c r="P64" s="106"/>
    </row>
    <row r="65" spans="1:16" s="81" customFormat="1" ht="12.75">
      <c r="A65" s="34"/>
      <c r="B65" s="34"/>
      <c r="C65" s="87"/>
      <c r="D65" s="34"/>
      <c r="E65" s="34"/>
      <c r="F65" s="4"/>
      <c r="G65" s="4"/>
      <c r="H65" s="4"/>
      <c r="I65" s="4"/>
      <c r="J65" s="4"/>
      <c r="K65" s="4"/>
      <c r="L65" s="4"/>
      <c r="M65" s="4"/>
      <c r="N65" s="4"/>
      <c r="O65" s="4"/>
      <c r="P65" s="106"/>
    </row>
    <row r="66" spans="1:16" s="81" customFormat="1" ht="12.75">
      <c r="A66" s="34"/>
      <c r="B66" s="34"/>
      <c r="C66" s="87"/>
      <c r="D66" s="34"/>
      <c r="E66" s="34"/>
      <c r="F66" s="4"/>
      <c r="G66" s="4"/>
      <c r="H66" s="4"/>
      <c r="I66" s="4"/>
      <c r="J66" s="4"/>
      <c r="K66" s="4"/>
      <c r="L66" s="4"/>
      <c r="M66" s="4"/>
      <c r="N66" s="4"/>
      <c r="O66" s="4"/>
      <c r="P66" s="106"/>
    </row>
    <row r="3096" spans="8:8">
      <c r="H3096" s="15">
        <f>SUM(H9:H16,H18:H27,H29:H91,H93:H176,H182:H237,H239:H924,H947,H949:H952,H954:H1005,H1009:H1010,H1012:H1030,H1032:H1034,H1036:H1040,H1042:H1043,H1045:H1258,H1260:H1261,H1263:H1266,H1268:H1318,H1320:H1373,H1375:H1378,H1380:H1384,H1386:H1401,H1403:H1406,H1408:H1410,H1412:H1414,H1416:H1417,H1419,H1421:H1424,H1426:H1539,H1544:H1546,H1548:H1550,H1552:H1554,H1556:H1563,H1565:H1713,H1715:H1954,H1957:H1997,H2000:H2338,H2340:H2406,H2409:H2465,H2467:H2487,H2490:H2593,H2595:H2658,H2660:H2693,H2695:H2703,H2705:H2746,H2748:H2751,H2753,H2755:H2764,H2766,H2768:H2769,H2771,H2773,H2775,H2777:H2955,H2958:H2995,H3012:H3020,H3054:H3061,H3064:H3065,H3067:H3081,H3083:H3084,H3086)</f>
        <v>28842279037.082855</v>
      </c>
    </row>
  </sheetData>
  <mergeCells count="3">
    <mergeCell ref="A5:E7"/>
    <mergeCell ref="O5:O6"/>
    <mergeCell ref="A64:M64"/>
  </mergeCells>
  <pageMargins left="0.48" right="0.16" top="0.25" bottom="0.16" header="0.18" footer="0.16"/>
  <pageSetup paperSize="9" scale="4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6C3B9-A4C8-4C3A-877D-08F4EDE694DB}">
  <sheetPr>
    <tabColor rgb="FF00B050"/>
    <pageSetUpPr fitToPage="1"/>
  </sheetPr>
  <dimension ref="A2:O3094"/>
  <sheetViews>
    <sheetView view="pageBreakPreview" zoomScale="85" zoomScaleNormal="85" zoomScaleSheetLayoutView="85" workbookViewId="0">
      <pane xSplit="5" ySplit="7" topLeftCell="F18" activePane="bottomRight" state="frozen"/>
      <selection pane="bottomRight" activeCell="N14" sqref="N14:N17"/>
      <selection pane="bottomLeft" activeCell="F49" sqref="F49"/>
      <selection pane="topRight" activeCell="F49" sqref="F49"/>
    </sheetView>
  </sheetViews>
  <sheetFormatPr defaultColWidth="9.140625" defaultRowHeight="14.25"/>
  <cols>
    <col min="1" max="1" width="4" style="2" customWidth="1"/>
    <col min="2" max="2" width="4.5703125" style="2" customWidth="1"/>
    <col min="3" max="3" width="6" style="2" customWidth="1"/>
    <col min="4" max="4" width="7.5703125" style="2" customWidth="1"/>
    <col min="5" max="5" width="51.42578125" style="2" customWidth="1"/>
    <col min="6" max="11" width="10.7109375" style="2" customWidth="1"/>
    <col min="12" max="12" width="12.140625" style="2" customWidth="1"/>
    <col min="13" max="15" width="10.7109375" style="2" customWidth="1"/>
    <col min="16" max="16384" width="9.140625" style="2"/>
  </cols>
  <sheetData>
    <row r="2" spans="1:15" ht="15.75">
      <c r="A2" s="1" t="s">
        <v>318</v>
      </c>
      <c r="L2" s="8"/>
      <c r="M2" s="112"/>
      <c r="O2" s="6" t="s">
        <v>319</v>
      </c>
    </row>
    <row r="4" spans="1:15">
      <c r="O4" s="6" t="s">
        <v>2</v>
      </c>
    </row>
    <row r="5" spans="1:15" s="81" customFormat="1" ht="11.25">
      <c r="A5" s="255"/>
      <c r="B5" s="255"/>
      <c r="C5" s="255"/>
      <c r="D5" s="255"/>
      <c r="E5" s="255"/>
      <c r="F5" s="55">
        <v>2018</v>
      </c>
      <c r="G5" s="55">
        <v>2019</v>
      </c>
      <c r="H5" s="55">
        <v>2020</v>
      </c>
      <c r="I5" s="55">
        <v>2021</v>
      </c>
      <c r="J5" s="55">
        <v>2022</v>
      </c>
      <c r="K5" s="55">
        <v>2023</v>
      </c>
      <c r="L5" s="55">
        <v>2024</v>
      </c>
      <c r="M5" s="55">
        <v>2025</v>
      </c>
      <c r="N5" s="54">
        <v>2025</v>
      </c>
      <c r="O5" s="252" t="s">
        <v>123</v>
      </c>
    </row>
    <row r="6" spans="1:15" s="81" customFormat="1" ht="11.25">
      <c r="A6" s="255"/>
      <c r="B6" s="255"/>
      <c r="C6" s="255"/>
      <c r="D6" s="255"/>
      <c r="E6" s="255"/>
      <c r="F6" s="55" t="s">
        <v>124</v>
      </c>
      <c r="G6" s="55" t="s">
        <v>124</v>
      </c>
      <c r="H6" s="55" t="s">
        <v>124</v>
      </c>
      <c r="I6" s="55" t="s">
        <v>124</v>
      </c>
      <c r="J6" s="55" t="s">
        <v>124</v>
      </c>
      <c r="K6" s="55" t="s">
        <v>124</v>
      </c>
      <c r="L6" s="55" t="s">
        <v>125</v>
      </c>
      <c r="M6" s="57" t="s">
        <v>125</v>
      </c>
      <c r="N6" s="55" t="s">
        <v>126</v>
      </c>
      <c r="O6" s="253"/>
    </row>
    <row r="7" spans="1:15" s="81" customFormat="1" ht="15" customHeight="1">
      <c r="A7" s="255"/>
      <c r="B7" s="255"/>
      <c r="C7" s="255"/>
      <c r="D7" s="255"/>
      <c r="E7" s="255"/>
      <c r="F7" s="55" t="s">
        <v>127</v>
      </c>
      <c r="G7" s="55" t="s">
        <v>128</v>
      </c>
      <c r="H7" s="55" t="s">
        <v>129</v>
      </c>
      <c r="I7" s="55" t="s">
        <v>130</v>
      </c>
      <c r="J7" s="55" t="s">
        <v>131</v>
      </c>
      <c r="K7" s="55" t="s">
        <v>132</v>
      </c>
      <c r="L7" s="55" t="s">
        <v>133</v>
      </c>
      <c r="M7" s="55" t="s">
        <v>134</v>
      </c>
      <c r="N7" s="55" t="s">
        <v>135</v>
      </c>
      <c r="O7" s="55" t="s">
        <v>136</v>
      </c>
    </row>
    <row r="8" spans="1:15" s="81" customFormat="1" ht="12.75">
      <c r="A8" s="82" t="s">
        <v>138</v>
      </c>
      <c r="B8" s="34"/>
      <c r="C8" s="34"/>
      <c r="D8" s="34"/>
      <c r="E8" s="34"/>
      <c r="F8" s="52">
        <v>2758257461.5373998</v>
      </c>
      <c r="G8" s="52">
        <v>2947579655.55477</v>
      </c>
      <c r="H8" s="52">
        <v>3146849265.8804202</v>
      </c>
      <c r="I8" s="52">
        <v>3692687497.4983492</v>
      </c>
      <c r="J8" s="52">
        <v>3022388799.5072103</v>
      </c>
      <c r="K8" s="52">
        <v>4602228384.6000004</v>
      </c>
      <c r="L8" s="52">
        <v>6136006110.1999989</v>
      </c>
      <c r="M8" s="52">
        <v>7635093743</v>
      </c>
      <c r="N8" s="52">
        <v>6939344972.8422852</v>
      </c>
      <c r="O8" s="52">
        <v>-695748770.15771484</v>
      </c>
    </row>
    <row r="9" spans="1:15" s="81" customFormat="1" ht="12.75">
      <c r="A9" s="86">
        <v>1</v>
      </c>
      <c r="B9" s="87" t="s">
        <v>17</v>
      </c>
      <c r="C9" s="34"/>
      <c r="D9" s="34"/>
      <c r="E9" s="34"/>
      <c r="F9" s="62">
        <v>1158819639.27686</v>
      </c>
      <c r="G9" s="62">
        <v>1289191635.34973</v>
      </c>
      <c r="H9" s="62">
        <v>1235487196.7263601</v>
      </c>
      <c r="I9" s="62">
        <v>1652602543.7240105</v>
      </c>
      <c r="J9" s="62">
        <v>2362399670.1733499</v>
      </c>
      <c r="K9" s="62">
        <v>3445586891.3000002</v>
      </c>
      <c r="L9" s="62">
        <v>4956425913.5999994</v>
      </c>
      <c r="M9" s="62">
        <v>6237762711.9000006</v>
      </c>
      <c r="N9" s="62">
        <v>5845707361.3000002</v>
      </c>
      <c r="O9" s="62">
        <v>-392055350.60000038</v>
      </c>
    </row>
    <row r="10" spans="1:15" s="81" customFormat="1" ht="12.75">
      <c r="A10" s="34"/>
      <c r="B10" s="90">
        <v>1.1000000000000001</v>
      </c>
      <c r="C10" s="87" t="s">
        <v>19</v>
      </c>
      <c r="D10" s="34"/>
      <c r="E10" s="34"/>
      <c r="F10" s="62">
        <v>814158517.31788003</v>
      </c>
      <c r="G10" s="62">
        <v>895161613.60536003</v>
      </c>
      <c r="H10" s="62">
        <v>828850981.16888011</v>
      </c>
      <c r="I10" s="62">
        <v>1114518990.4017503</v>
      </c>
      <c r="J10" s="62">
        <v>1732610289.0667596</v>
      </c>
      <c r="K10" s="62">
        <v>2616906449.8000002</v>
      </c>
      <c r="L10" s="62">
        <v>4204664628.9000001</v>
      </c>
      <c r="M10" s="62">
        <v>5250599392.1000004</v>
      </c>
      <c r="N10" s="62">
        <v>4786704392.1000004</v>
      </c>
      <c r="O10" s="62">
        <v>-463895000</v>
      </c>
    </row>
    <row r="11" spans="1:15" s="81" customFormat="1" ht="12.75">
      <c r="A11" s="34"/>
      <c r="B11" s="34"/>
      <c r="C11" s="34" t="s">
        <v>160</v>
      </c>
      <c r="D11" s="34" t="s">
        <v>161</v>
      </c>
      <c r="E11" s="34"/>
      <c r="F11" s="4">
        <v>855746723.20539999</v>
      </c>
      <c r="G11" s="4">
        <v>932772190.58315992</v>
      </c>
      <c r="H11" s="4">
        <v>864387151.87828004</v>
      </c>
      <c r="I11" s="4">
        <v>1147283772.5244405</v>
      </c>
      <c r="J11" s="4">
        <v>1362765435.6251898</v>
      </c>
      <c r="K11" s="4">
        <v>1657431794.0000002</v>
      </c>
      <c r="L11" s="4">
        <v>2331765428.9000001</v>
      </c>
      <c r="M11" s="4">
        <v>2897263700</v>
      </c>
      <c r="N11" s="4">
        <v>2786518700</v>
      </c>
      <c r="O11" s="4">
        <v>-110745000</v>
      </c>
    </row>
    <row r="12" spans="1:15" s="81" customFormat="1" ht="25.5">
      <c r="A12" s="34"/>
      <c r="B12" s="34"/>
      <c r="C12" s="34"/>
      <c r="D12" s="93" t="s">
        <v>162</v>
      </c>
      <c r="E12" s="94" t="s">
        <v>163</v>
      </c>
      <c r="F12" s="91">
        <v>646134981.92427003</v>
      </c>
      <c r="G12" s="91">
        <v>697262029.67233992</v>
      </c>
      <c r="H12" s="91">
        <v>610503963.79541004</v>
      </c>
      <c r="I12" s="91">
        <v>852519321.81778014</v>
      </c>
      <c r="J12" s="91">
        <v>1052397029.5618898</v>
      </c>
      <c r="K12" s="91">
        <v>1304089463.5</v>
      </c>
      <c r="L12" s="91">
        <v>1764122118.9000001</v>
      </c>
      <c r="M12" s="91">
        <v>2284765000</v>
      </c>
      <c r="N12" s="91">
        <v>2174020000</v>
      </c>
      <c r="O12" s="91">
        <v>-110745000</v>
      </c>
    </row>
    <row r="13" spans="1:15" s="81" customFormat="1" ht="12.75">
      <c r="A13" s="34"/>
      <c r="B13" s="34"/>
      <c r="C13" s="34"/>
      <c r="D13" s="34" t="s">
        <v>164</v>
      </c>
      <c r="E13" s="34" t="s">
        <v>165</v>
      </c>
      <c r="F13" s="4">
        <v>40517317.63769</v>
      </c>
      <c r="G13" s="4">
        <v>45874475.530990005</v>
      </c>
      <c r="H13" s="4">
        <v>50222560.661999993</v>
      </c>
      <c r="I13" s="4">
        <v>49501498.84049999</v>
      </c>
      <c r="J13" s="4">
        <v>52544331.214910008</v>
      </c>
      <c r="K13" s="4">
        <v>51754872.100000001</v>
      </c>
      <c r="L13" s="4">
        <v>84989500</v>
      </c>
      <c r="M13" s="4">
        <v>64049000</v>
      </c>
      <c r="N13" s="91">
        <v>64049000</v>
      </c>
      <c r="O13" s="4">
        <v>0</v>
      </c>
    </row>
    <row r="14" spans="1:15" s="81" customFormat="1" ht="12.75">
      <c r="A14" s="34"/>
      <c r="B14" s="34"/>
      <c r="C14" s="34"/>
      <c r="D14" s="34" t="s">
        <v>166</v>
      </c>
      <c r="E14" s="34" t="s">
        <v>41</v>
      </c>
      <c r="F14" s="4">
        <v>90666374.47739999</v>
      </c>
      <c r="G14" s="4">
        <v>109220046.20374002</v>
      </c>
      <c r="H14" s="4">
        <v>121176122.83643998</v>
      </c>
      <c r="I14" s="4">
        <v>130807364.31764004</v>
      </c>
      <c r="J14" s="4">
        <v>103645105.39730999</v>
      </c>
      <c r="K14" s="4">
        <v>126982319.60000001</v>
      </c>
      <c r="L14" s="4">
        <v>159854810</v>
      </c>
      <c r="M14" s="4">
        <v>241070000</v>
      </c>
      <c r="N14" s="91">
        <v>241070000</v>
      </c>
      <c r="O14" s="4">
        <v>0</v>
      </c>
    </row>
    <row r="15" spans="1:15" s="81" customFormat="1" ht="12.75">
      <c r="A15" s="34"/>
      <c r="B15" s="34"/>
      <c r="C15" s="34"/>
      <c r="D15" s="34" t="s">
        <v>167</v>
      </c>
      <c r="E15" s="34" t="s">
        <v>168</v>
      </c>
      <c r="F15" s="4">
        <v>18199899.977509998</v>
      </c>
      <c r="G15" s="4">
        <v>4598124.8680599993</v>
      </c>
      <c r="H15" s="4">
        <v>18964089.661150001</v>
      </c>
      <c r="I15" s="4">
        <v>60724994.161220007</v>
      </c>
      <c r="J15" s="4">
        <v>61738470.315110005</v>
      </c>
      <c r="K15" s="4">
        <v>63878866.800000004</v>
      </c>
      <c r="L15" s="4">
        <v>102299000</v>
      </c>
      <c r="M15" s="4">
        <v>127432700</v>
      </c>
      <c r="N15" s="91">
        <v>127432700</v>
      </c>
      <c r="O15" s="4">
        <v>0</v>
      </c>
    </row>
    <row r="16" spans="1:15" s="81" customFormat="1" ht="63.75">
      <c r="A16" s="34"/>
      <c r="B16" s="34"/>
      <c r="C16" s="34"/>
      <c r="D16" s="93" t="s">
        <v>169</v>
      </c>
      <c r="E16" s="94" t="s">
        <v>170</v>
      </c>
      <c r="F16" s="91">
        <v>3999.7</v>
      </c>
      <c r="G16" s="91">
        <v>3097.1</v>
      </c>
      <c r="H16" s="91">
        <v>334682.30789999996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</row>
    <row r="17" spans="1:15" s="81" customFormat="1" ht="25.5">
      <c r="A17" s="34"/>
      <c r="B17" s="34"/>
      <c r="C17" s="34"/>
      <c r="D17" s="93" t="s">
        <v>171</v>
      </c>
      <c r="E17" s="96" t="s">
        <v>172</v>
      </c>
      <c r="F17" s="91">
        <v>924568.81283000007</v>
      </c>
      <c r="G17" s="91">
        <v>1645302.9371500004</v>
      </c>
      <c r="H17" s="91">
        <v>1316447.6342599997</v>
      </c>
      <c r="I17" s="91">
        <v>363357.66483999998</v>
      </c>
      <c r="J17" s="91">
        <v>282846.29991</v>
      </c>
      <c r="K17" s="91">
        <v>266500</v>
      </c>
      <c r="L17" s="91">
        <v>3300000</v>
      </c>
      <c r="M17" s="91">
        <v>680000</v>
      </c>
      <c r="N17" s="91">
        <v>680000</v>
      </c>
      <c r="O17" s="91">
        <v>0</v>
      </c>
    </row>
    <row r="18" spans="1:15" s="81" customFormat="1" ht="12.75">
      <c r="A18" s="34"/>
      <c r="B18" s="34"/>
      <c r="C18" s="34"/>
      <c r="D18" s="34" t="s">
        <v>173</v>
      </c>
      <c r="E18" s="34" t="s">
        <v>174</v>
      </c>
      <c r="F18" s="4">
        <v>59299580.675699994</v>
      </c>
      <c r="G18" s="4">
        <v>74169114.270879999</v>
      </c>
      <c r="H18" s="4">
        <v>61869284.981119998</v>
      </c>
      <c r="I18" s="4">
        <v>53367235.722460002</v>
      </c>
      <c r="J18" s="4">
        <v>92157652.836060002</v>
      </c>
      <c r="K18" s="4">
        <v>110459772</v>
      </c>
      <c r="L18" s="4">
        <v>217200000</v>
      </c>
      <c r="M18" s="4">
        <v>179267000</v>
      </c>
      <c r="N18" s="91">
        <v>179267000</v>
      </c>
      <c r="O18" s="4">
        <v>0</v>
      </c>
    </row>
    <row r="19" spans="1:15" s="81" customFormat="1" ht="12.75">
      <c r="A19" s="34"/>
      <c r="B19" s="34"/>
      <c r="C19" s="34" t="s">
        <v>175</v>
      </c>
      <c r="D19" s="34" t="s">
        <v>176</v>
      </c>
      <c r="E19" s="34"/>
      <c r="F19" s="4">
        <v>-41895217.493560001</v>
      </c>
      <c r="G19" s="4">
        <v>-37932127.111110002</v>
      </c>
      <c r="H19" s="4">
        <v>-35616028.426840007</v>
      </c>
      <c r="I19" s="4">
        <v>-32777427.400890011</v>
      </c>
      <c r="J19" s="4">
        <v>-51137076.513180003</v>
      </c>
      <c r="K19" s="4">
        <v>-63566885.899999999</v>
      </c>
      <c r="L19" s="4">
        <v>-78624000</v>
      </c>
      <c r="M19" s="4">
        <v>-97254000</v>
      </c>
      <c r="N19" s="91">
        <v>-98754000</v>
      </c>
      <c r="O19" s="4">
        <v>-1500000</v>
      </c>
    </row>
    <row r="20" spans="1:15" s="81" customFormat="1" ht="25.5" customHeight="1">
      <c r="A20" s="34"/>
      <c r="B20" s="34"/>
      <c r="C20" s="93" t="s">
        <v>177</v>
      </c>
      <c r="D20" s="256" t="s">
        <v>178</v>
      </c>
      <c r="E20" s="256"/>
      <c r="F20" s="91">
        <v>307011.60604000004</v>
      </c>
      <c r="G20" s="91">
        <v>321550.13331002416</v>
      </c>
      <c r="H20" s="91">
        <v>79857.717440000008</v>
      </c>
      <c r="I20" s="91">
        <v>12645.278200000002</v>
      </c>
      <c r="J20" s="91">
        <v>6530.9684599999991</v>
      </c>
      <c r="K20" s="91">
        <v>4656</v>
      </c>
      <c r="L20" s="91">
        <v>8200</v>
      </c>
      <c r="M20" s="91">
        <v>9692.1</v>
      </c>
      <c r="N20" s="91">
        <v>9692.1</v>
      </c>
      <c r="O20" s="91">
        <v>0</v>
      </c>
    </row>
    <row r="21" spans="1:15" s="81" customFormat="1" ht="12.75">
      <c r="A21" s="34"/>
      <c r="B21" s="34"/>
      <c r="C21" s="34" t="s">
        <v>179</v>
      </c>
      <c r="D21" s="34" t="s">
        <v>180</v>
      </c>
      <c r="E21" s="34"/>
      <c r="F21" s="4">
        <v>0</v>
      </c>
      <c r="G21" s="4">
        <v>0</v>
      </c>
      <c r="H21" s="4">
        <v>0</v>
      </c>
      <c r="I21" s="4">
        <v>0</v>
      </c>
      <c r="J21" s="4">
        <v>420975398.98628992</v>
      </c>
      <c r="K21" s="4">
        <v>1023036885.6999999</v>
      </c>
      <c r="L21" s="4">
        <v>1951515000</v>
      </c>
      <c r="M21" s="4">
        <v>2450580000</v>
      </c>
      <c r="N21" s="91">
        <v>2098930000</v>
      </c>
      <c r="O21" s="4">
        <v>-351650000</v>
      </c>
    </row>
    <row r="22" spans="1:15" s="81" customFormat="1" ht="12.75">
      <c r="A22" s="34"/>
      <c r="B22" s="34"/>
      <c r="C22" s="34" t="s">
        <v>181</v>
      </c>
      <c r="D22" s="34" t="s">
        <v>320</v>
      </c>
      <c r="E22" s="34"/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91">
        <v>0</v>
      </c>
      <c r="O22" s="4">
        <v>0</v>
      </c>
    </row>
    <row r="23" spans="1:15" s="81" customFormat="1" ht="12.75">
      <c r="A23" s="34"/>
      <c r="B23" s="87" t="s">
        <v>23</v>
      </c>
      <c r="C23" s="87" t="s">
        <v>26</v>
      </c>
      <c r="D23" s="34"/>
      <c r="E23" s="34"/>
      <c r="F23" s="62">
        <v>141225418.90898001</v>
      </c>
      <c r="G23" s="62">
        <v>154369122.23637998</v>
      </c>
      <c r="H23" s="62">
        <v>154878633.07600001</v>
      </c>
      <c r="I23" s="62">
        <v>201104015.51465002</v>
      </c>
      <c r="J23" s="62">
        <v>237587069.63018</v>
      </c>
      <c r="K23" s="62">
        <v>382363900.69999993</v>
      </c>
      <c r="L23" s="62">
        <v>354779730</v>
      </c>
      <c r="M23" s="62">
        <v>558182443.29999995</v>
      </c>
      <c r="N23" s="62">
        <v>620745477.89999998</v>
      </c>
      <c r="O23" s="62">
        <v>62563034.600000024</v>
      </c>
    </row>
    <row r="24" spans="1:15" s="81" customFormat="1" ht="12.75">
      <c r="A24" s="34"/>
      <c r="B24" s="34"/>
      <c r="C24" s="34" t="s">
        <v>183</v>
      </c>
      <c r="D24" s="34" t="s">
        <v>194</v>
      </c>
      <c r="E24" s="34"/>
      <c r="F24" s="4">
        <v>101640927.90402001</v>
      </c>
      <c r="G24" s="4">
        <v>111954073.85253999</v>
      </c>
      <c r="H24" s="4">
        <v>107810269.37947001</v>
      </c>
      <c r="I24" s="4">
        <v>131851855.95957999</v>
      </c>
      <c r="J24" s="4">
        <v>160262264.62404996</v>
      </c>
      <c r="K24" s="4">
        <v>289995475</v>
      </c>
      <c r="L24" s="4">
        <v>289186000</v>
      </c>
      <c r="M24" s="4">
        <v>466801965.39999998</v>
      </c>
      <c r="N24" s="91">
        <v>467806000</v>
      </c>
      <c r="O24" s="4">
        <v>1004034.6000000238</v>
      </c>
    </row>
    <row r="25" spans="1:15" s="81" customFormat="1" ht="12.75">
      <c r="A25" s="34"/>
      <c r="B25" s="34"/>
      <c r="C25" s="34" t="s">
        <v>185</v>
      </c>
      <c r="D25" s="34" t="s">
        <v>196</v>
      </c>
      <c r="E25" s="34"/>
      <c r="F25" s="4">
        <v>1330274.433</v>
      </c>
      <c r="G25" s="4">
        <v>1159394.3250199999</v>
      </c>
      <c r="H25" s="4">
        <v>1186675.923</v>
      </c>
      <c r="I25" s="4">
        <v>1347196.6757400001</v>
      </c>
      <c r="J25" s="4">
        <v>1323782.73013</v>
      </c>
      <c r="K25" s="4">
        <v>1408064.7</v>
      </c>
      <c r="L25" s="4">
        <v>1376730</v>
      </c>
      <c r="M25" s="4">
        <v>1419577.7</v>
      </c>
      <c r="N25" s="91">
        <v>1419577.7</v>
      </c>
      <c r="O25" s="4">
        <v>0</v>
      </c>
    </row>
    <row r="26" spans="1:15" s="81" customFormat="1" ht="12.75">
      <c r="A26" s="34"/>
      <c r="B26" s="34"/>
      <c r="C26" s="34" t="s">
        <v>187</v>
      </c>
      <c r="D26" s="34" t="s">
        <v>198</v>
      </c>
      <c r="E26" s="34"/>
      <c r="F26" s="4">
        <v>38254216.571960002</v>
      </c>
      <c r="G26" s="4">
        <v>41255654.058820002</v>
      </c>
      <c r="H26" s="4">
        <v>45881687.773529999</v>
      </c>
      <c r="I26" s="4">
        <v>53407133.38493</v>
      </c>
      <c r="J26" s="4">
        <v>57650553.764669999</v>
      </c>
      <c r="K26" s="4">
        <v>64504002.299999997</v>
      </c>
      <c r="L26" s="4">
        <v>64217000</v>
      </c>
      <c r="M26" s="4">
        <v>89960900.200000003</v>
      </c>
      <c r="N26" s="91">
        <v>151519900.19999999</v>
      </c>
      <c r="O26" s="4">
        <v>61558999.999999985</v>
      </c>
    </row>
    <row r="27" spans="1:15" s="81" customFormat="1" ht="12.75">
      <c r="A27" s="34"/>
      <c r="B27" s="34"/>
      <c r="C27" s="34" t="s">
        <v>189</v>
      </c>
      <c r="D27" s="34" t="s">
        <v>200</v>
      </c>
      <c r="E27" s="34"/>
      <c r="F27" s="4">
        <v>0</v>
      </c>
      <c r="G27" s="4">
        <v>0</v>
      </c>
      <c r="H27" s="4">
        <v>0</v>
      </c>
      <c r="I27" s="4">
        <v>14497829.4944</v>
      </c>
      <c r="J27" s="4">
        <v>18350468.511330001</v>
      </c>
      <c r="K27" s="4">
        <v>26456358.699999999</v>
      </c>
      <c r="L27" s="4">
        <v>0</v>
      </c>
      <c r="M27" s="4">
        <v>0</v>
      </c>
      <c r="N27" s="91">
        <v>0</v>
      </c>
      <c r="O27" s="4">
        <v>0</v>
      </c>
    </row>
    <row r="28" spans="1:15" s="81" customFormat="1" ht="12.75">
      <c r="A28" s="34"/>
      <c r="B28" s="87" t="s">
        <v>25</v>
      </c>
      <c r="C28" s="87" t="s">
        <v>231</v>
      </c>
      <c r="D28" s="34"/>
      <c r="E28" s="34"/>
      <c r="F28" s="62">
        <v>203435703.05000001</v>
      </c>
      <c r="G28" s="62">
        <v>239660899.50798997</v>
      </c>
      <c r="H28" s="62">
        <v>251757545.48147997</v>
      </c>
      <c r="I28" s="62">
        <v>336979500.80761003</v>
      </c>
      <c r="J28" s="62">
        <v>392202311.47641003</v>
      </c>
      <c r="K28" s="62">
        <v>446316540.80000001</v>
      </c>
      <c r="L28" s="62">
        <v>396981554.69999999</v>
      </c>
      <c r="M28" s="62">
        <v>428980876.5</v>
      </c>
      <c r="N28" s="62">
        <v>438257491.30000001</v>
      </c>
      <c r="O28" s="62">
        <v>9276614.8000000119</v>
      </c>
    </row>
    <row r="29" spans="1:15" s="81" customFormat="1" ht="12.75">
      <c r="A29" s="34"/>
      <c r="B29" s="34"/>
      <c r="C29" s="34" t="s">
        <v>193</v>
      </c>
      <c r="D29" s="34" t="s">
        <v>233</v>
      </c>
      <c r="E29" s="34"/>
      <c r="F29" s="27">
        <v>72127819.433310002</v>
      </c>
      <c r="G29" s="27">
        <v>61765720.878339998</v>
      </c>
      <c r="H29" s="27">
        <v>62821521.125499986</v>
      </c>
      <c r="I29" s="27">
        <v>108223365.17377999</v>
      </c>
      <c r="J29" s="27">
        <v>98243866.694770023</v>
      </c>
      <c r="K29" s="27">
        <v>138007621.5</v>
      </c>
      <c r="L29" s="27">
        <v>91033796</v>
      </c>
      <c r="M29" s="27">
        <v>107539336</v>
      </c>
      <c r="N29" s="27">
        <v>112071724.5</v>
      </c>
      <c r="O29" s="27">
        <v>4532388.5</v>
      </c>
    </row>
    <row r="30" spans="1:15" s="81" customFormat="1" ht="12.75">
      <c r="A30" s="34"/>
      <c r="B30" s="34"/>
      <c r="C30" s="34"/>
      <c r="D30" s="34" t="s">
        <v>321</v>
      </c>
      <c r="E30" s="34" t="s">
        <v>235</v>
      </c>
      <c r="F30" s="4">
        <v>49363456.939019993</v>
      </c>
      <c r="G30" s="4">
        <v>38374065.414709993</v>
      </c>
      <c r="H30" s="4">
        <v>38007299.625489987</v>
      </c>
      <c r="I30" s="4">
        <v>78093808.877469987</v>
      </c>
      <c r="J30" s="4">
        <v>67917461.795520008</v>
      </c>
      <c r="K30" s="4">
        <v>101661041</v>
      </c>
      <c r="L30" s="4">
        <v>45010900</v>
      </c>
      <c r="M30" s="4">
        <v>66448020.299999997</v>
      </c>
      <c r="N30" s="91">
        <v>70975020.299999997</v>
      </c>
      <c r="O30" s="4">
        <v>4527000</v>
      </c>
    </row>
    <row r="31" spans="1:15" s="81" customFormat="1" ht="25.5">
      <c r="A31" s="34"/>
      <c r="B31" s="34"/>
      <c r="C31" s="34"/>
      <c r="D31" s="93" t="s">
        <v>322</v>
      </c>
      <c r="E31" s="96" t="s">
        <v>237</v>
      </c>
      <c r="F31" s="91"/>
      <c r="G31" s="91">
        <v>380</v>
      </c>
      <c r="H31" s="91">
        <v>1867.51</v>
      </c>
      <c r="I31" s="91">
        <v>576.30000000000007</v>
      </c>
      <c r="J31" s="91">
        <v>0</v>
      </c>
      <c r="K31" s="91">
        <v>0</v>
      </c>
      <c r="L31" s="91">
        <v>0</v>
      </c>
      <c r="M31" s="91">
        <v>0</v>
      </c>
      <c r="N31" s="91">
        <v>0</v>
      </c>
      <c r="O31" s="91">
        <v>0</v>
      </c>
    </row>
    <row r="32" spans="1:15" s="81" customFormat="1" ht="25.5">
      <c r="A32" s="34"/>
      <c r="B32" s="34"/>
      <c r="C32" s="34"/>
      <c r="D32" s="93" t="s">
        <v>323</v>
      </c>
      <c r="E32" s="96" t="s">
        <v>239</v>
      </c>
      <c r="F32" s="91">
        <v>0</v>
      </c>
      <c r="G32" s="91">
        <v>0</v>
      </c>
      <c r="H32" s="91">
        <v>0</v>
      </c>
      <c r="I32" s="91">
        <v>0</v>
      </c>
      <c r="J32" s="91">
        <v>0</v>
      </c>
      <c r="K32" s="91">
        <v>0</v>
      </c>
      <c r="L32" s="91">
        <v>0</v>
      </c>
      <c r="M32" s="91">
        <v>0</v>
      </c>
      <c r="N32" s="91">
        <v>0</v>
      </c>
      <c r="O32" s="91">
        <v>0</v>
      </c>
    </row>
    <row r="33" spans="1:15" s="81" customFormat="1" ht="12.75">
      <c r="A33" s="34"/>
      <c r="B33" s="34"/>
      <c r="C33" s="34"/>
      <c r="D33" s="34" t="s">
        <v>324</v>
      </c>
      <c r="E33" s="34" t="s">
        <v>241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91">
        <v>0</v>
      </c>
      <c r="O33" s="4">
        <v>0</v>
      </c>
    </row>
    <row r="34" spans="1:15" s="81" customFormat="1" ht="12.75">
      <c r="A34" s="34"/>
      <c r="B34" s="34"/>
      <c r="C34" s="34"/>
      <c r="D34" s="34" t="s">
        <v>325</v>
      </c>
      <c r="E34" s="34" t="s">
        <v>243</v>
      </c>
      <c r="F34" s="4">
        <v>0</v>
      </c>
      <c r="G34" s="4"/>
      <c r="H34" s="4"/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91">
        <v>0</v>
      </c>
      <c r="O34" s="4">
        <v>0</v>
      </c>
    </row>
    <row r="35" spans="1:15" s="81" customFormat="1" ht="12.75">
      <c r="A35" s="34"/>
      <c r="B35" s="34"/>
      <c r="C35" s="34"/>
      <c r="D35" s="93" t="s">
        <v>326</v>
      </c>
      <c r="E35" s="96" t="s">
        <v>245</v>
      </c>
      <c r="F35" s="91">
        <v>3630439.0014599999</v>
      </c>
      <c r="G35" s="91">
        <v>3648697.6399100004</v>
      </c>
      <c r="H35" s="91">
        <v>4222342.0686700018</v>
      </c>
      <c r="I35" s="91">
        <v>5408799.8216400007</v>
      </c>
      <c r="J35" s="91">
        <v>5365622.8809499992</v>
      </c>
      <c r="K35" s="91">
        <v>5291091</v>
      </c>
      <c r="L35" s="91">
        <v>4129200</v>
      </c>
      <c r="M35" s="91">
        <v>3681211.5</v>
      </c>
      <c r="N35" s="91">
        <v>3686600</v>
      </c>
      <c r="O35" s="91">
        <v>5388.5</v>
      </c>
    </row>
    <row r="36" spans="1:15" s="81" customFormat="1" ht="12.75">
      <c r="A36" s="34"/>
      <c r="B36" s="34"/>
      <c r="C36" s="34"/>
      <c r="D36" s="34" t="s">
        <v>327</v>
      </c>
      <c r="E36" s="34" t="s">
        <v>247</v>
      </c>
      <c r="F36" s="4">
        <v>18987427.882459998</v>
      </c>
      <c r="G36" s="4">
        <v>18761565.825840004</v>
      </c>
      <c r="H36" s="4">
        <v>19173023.982529998</v>
      </c>
      <c r="I36" s="4">
        <v>21969783.439160001</v>
      </c>
      <c r="J36" s="4">
        <v>24054736.182940003</v>
      </c>
      <c r="K36" s="4">
        <v>30394819.5</v>
      </c>
      <c r="L36" s="4">
        <v>41073696</v>
      </c>
      <c r="M36" s="4">
        <v>37410104.200000003</v>
      </c>
      <c r="N36" s="91">
        <v>37410104.200000003</v>
      </c>
      <c r="O36" s="4">
        <v>0</v>
      </c>
    </row>
    <row r="37" spans="1:15" s="81" customFormat="1" ht="25.5">
      <c r="A37" s="34"/>
      <c r="B37" s="34"/>
      <c r="C37" s="34"/>
      <c r="D37" s="93" t="s">
        <v>328</v>
      </c>
      <c r="E37" s="96" t="s">
        <v>249</v>
      </c>
      <c r="F37" s="91">
        <v>16452.078000000001</v>
      </c>
      <c r="G37" s="91">
        <v>87756.470259999987</v>
      </c>
      <c r="H37" s="91">
        <v>654752.18000000005</v>
      </c>
      <c r="I37" s="91">
        <v>116450.75</v>
      </c>
      <c r="J37" s="91">
        <v>46.4</v>
      </c>
      <c r="K37" s="91">
        <v>0</v>
      </c>
      <c r="L37" s="91">
        <v>0</v>
      </c>
      <c r="M37" s="91">
        <v>0</v>
      </c>
      <c r="N37" s="91">
        <v>0</v>
      </c>
      <c r="O37" s="91">
        <v>0</v>
      </c>
    </row>
    <row r="38" spans="1:15" s="81" customFormat="1" ht="12.75">
      <c r="A38" s="34"/>
      <c r="B38" s="34"/>
      <c r="C38" s="34"/>
      <c r="D38" s="93" t="s">
        <v>329</v>
      </c>
      <c r="E38" s="96" t="s">
        <v>254</v>
      </c>
      <c r="F38" s="91">
        <v>130043.53237</v>
      </c>
      <c r="G38" s="91">
        <v>893255.52762000007</v>
      </c>
      <c r="H38" s="91">
        <v>762235.75881000003</v>
      </c>
      <c r="I38" s="91">
        <v>2633945.9855100005</v>
      </c>
      <c r="J38" s="91">
        <v>905999.43536</v>
      </c>
      <c r="K38" s="91">
        <v>660670</v>
      </c>
      <c r="L38" s="91">
        <v>820000</v>
      </c>
      <c r="M38" s="91">
        <v>0</v>
      </c>
      <c r="N38" s="91">
        <v>0</v>
      </c>
      <c r="O38" s="4">
        <v>0</v>
      </c>
    </row>
    <row r="39" spans="1:15" s="81" customFormat="1" ht="12.75">
      <c r="A39" s="34"/>
      <c r="B39" s="34"/>
      <c r="C39" s="34" t="s">
        <v>195</v>
      </c>
      <c r="D39" s="34" t="s">
        <v>256</v>
      </c>
      <c r="E39" s="34"/>
      <c r="F39" s="4">
        <v>66810337.130680002</v>
      </c>
      <c r="G39" s="4">
        <v>110313480.5729</v>
      </c>
      <c r="H39" s="4">
        <v>119723819.05066998</v>
      </c>
      <c r="I39" s="4">
        <v>143866784.46301004</v>
      </c>
      <c r="J39" s="4">
        <v>188103764.73695999</v>
      </c>
      <c r="K39" s="4">
        <v>207609512.79999998</v>
      </c>
      <c r="L39" s="4">
        <v>199238154.69999999</v>
      </c>
      <c r="M39" s="4">
        <v>190953316.09999999</v>
      </c>
      <c r="N39" s="4">
        <v>195226348</v>
      </c>
      <c r="O39" s="4">
        <v>4273031.900000006</v>
      </c>
    </row>
    <row r="40" spans="1:15" s="81" customFormat="1" ht="12.75">
      <c r="A40" s="34"/>
      <c r="B40" s="34"/>
      <c r="C40" s="34"/>
      <c r="D40" s="34" t="s">
        <v>330</v>
      </c>
      <c r="E40" s="34" t="s">
        <v>256</v>
      </c>
      <c r="F40" s="4">
        <v>60300812.655680001</v>
      </c>
      <c r="G40" s="4">
        <v>100831671.14389999</v>
      </c>
      <c r="H40" s="4">
        <v>97105562.336170003</v>
      </c>
      <c r="I40" s="4">
        <v>113329023.88603003</v>
      </c>
      <c r="J40" s="4">
        <v>131296659.48773001</v>
      </c>
      <c r="K40" s="4">
        <v>145378013.59999999</v>
      </c>
      <c r="L40" s="4">
        <v>133289900</v>
      </c>
      <c r="M40" s="4">
        <v>185374316.09999999</v>
      </c>
      <c r="N40" s="91">
        <v>175042348</v>
      </c>
      <c r="O40" s="4">
        <v>-10331968.099999994</v>
      </c>
    </row>
    <row r="41" spans="1:15" s="81" customFormat="1" ht="12.75">
      <c r="A41" s="34"/>
      <c r="B41" s="34"/>
      <c r="C41" s="34"/>
      <c r="D41" s="34" t="s">
        <v>331</v>
      </c>
      <c r="E41" s="34" t="s">
        <v>259</v>
      </c>
      <c r="F41" s="4">
        <v>6509524.4749999996</v>
      </c>
      <c r="G41" s="4">
        <v>9481809.4289999995</v>
      </c>
      <c r="H41" s="4">
        <v>22618256.714499999</v>
      </c>
      <c r="I41" s="4">
        <v>30537760.576980002</v>
      </c>
      <c r="J41" s="4">
        <v>56807105.249229997</v>
      </c>
      <c r="K41" s="4">
        <v>62231499.199999996</v>
      </c>
      <c r="L41" s="4">
        <v>65948254.700000003</v>
      </c>
      <c r="M41" s="4">
        <v>5579000</v>
      </c>
      <c r="N41" s="91">
        <v>20184000</v>
      </c>
      <c r="O41" s="4">
        <v>14605000</v>
      </c>
    </row>
    <row r="42" spans="1:15" s="81" customFormat="1" ht="12.75">
      <c r="A42" s="34"/>
      <c r="B42" s="34"/>
      <c r="C42" s="34" t="s">
        <v>197</v>
      </c>
      <c r="D42" s="34" t="s">
        <v>261</v>
      </c>
      <c r="E42" s="34"/>
      <c r="F42" s="4">
        <v>56833513.789310001</v>
      </c>
      <c r="G42" s="4">
        <v>58975575.323029973</v>
      </c>
      <c r="H42" s="4">
        <v>63946013.141179979</v>
      </c>
      <c r="I42" s="4">
        <v>77868050.350160003</v>
      </c>
      <c r="J42" s="4">
        <v>93995917.853930011</v>
      </c>
      <c r="K42" s="4">
        <v>88561436.500000015</v>
      </c>
      <c r="L42" s="4">
        <v>74078604</v>
      </c>
      <c r="M42" s="4">
        <v>106731913.90000001</v>
      </c>
      <c r="N42" s="4">
        <v>106798108.30000001</v>
      </c>
      <c r="O42" s="4">
        <v>66194.40000000596</v>
      </c>
    </row>
    <row r="43" spans="1:15" s="81" customFormat="1" ht="12.75">
      <c r="A43" s="34"/>
      <c r="B43" s="34"/>
      <c r="C43" s="34"/>
      <c r="D43" s="34" t="s">
        <v>332</v>
      </c>
      <c r="E43" s="34" t="s">
        <v>263</v>
      </c>
      <c r="F43" s="4">
        <v>4056950.4209099999</v>
      </c>
      <c r="G43" s="4">
        <v>3664582.4669300001</v>
      </c>
      <c r="H43" s="4">
        <v>13495513.277290002</v>
      </c>
      <c r="I43" s="4">
        <v>15057048.794760002</v>
      </c>
      <c r="J43" s="4">
        <v>18664217.038079999</v>
      </c>
      <c r="K43" s="4">
        <v>7982680.2999999998</v>
      </c>
      <c r="L43" s="4">
        <v>6098274</v>
      </c>
      <c r="M43" s="4">
        <v>10191492.5</v>
      </c>
      <c r="N43" s="91">
        <v>10257686.9</v>
      </c>
      <c r="O43" s="4">
        <v>66194.400000000373</v>
      </c>
    </row>
    <row r="44" spans="1:15" s="81" customFormat="1" ht="12.75">
      <c r="A44" s="34"/>
      <c r="B44" s="34"/>
      <c r="C44" s="34"/>
      <c r="D44" s="34" t="s">
        <v>333</v>
      </c>
      <c r="E44" s="34" t="s">
        <v>265</v>
      </c>
      <c r="F44" s="4">
        <v>5570772.6200999999</v>
      </c>
      <c r="G44" s="4">
        <v>7342467.7234700015</v>
      </c>
      <c r="H44" s="4">
        <v>1139742.4289599999</v>
      </c>
      <c r="I44" s="4">
        <v>12987618.22748</v>
      </c>
      <c r="J44" s="4">
        <v>20327692.483789999</v>
      </c>
      <c r="K44" s="4">
        <v>11340403.200000001</v>
      </c>
      <c r="L44" s="4">
        <v>5478300</v>
      </c>
      <c r="M44" s="4">
        <v>6875181.2000000002</v>
      </c>
      <c r="N44" s="91">
        <v>6875181.2000000002</v>
      </c>
      <c r="O44" s="4">
        <v>0</v>
      </c>
    </row>
    <row r="45" spans="1:15" s="81" customFormat="1" ht="12.75">
      <c r="A45" s="34"/>
      <c r="B45" s="34"/>
      <c r="C45" s="34"/>
      <c r="D45" s="34" t="s">
        <v>334</v>
      </c>
      <c r="E45" s="34" t="s">
        <v>267</v>
      </c>
      <c r="F45" s="4">
        <v>46711424.603300005</v>
      </c>
      <c r="G45" s="4">
        <v>47780440.490629978</v>
      </c>
      <c r="H45" s="4">
        <v>45129640.944529988</v>
      </c>
      <c r="I45" s="4">
        <v>48130207.953919999</v>
      </c>
      <c r="J45" s="4">
        <v>51497033.334150009</v>
      </c>
      <c r="K45" s="4">
        <v>68798060</v>
      </c>
      <c r="L45" s="4">
        <v>62212500</v>
      </c>
      <c r="M45" s="4">
        <v>89485660.299999997</v>
      </c>
      <c r="N45" s="91">
        <v>89485660.299999997</v>
      </c>
      <c r="O45" s="4">
        <v>0</v>
      </c>
    </row>
    <row r="46" spans="1:15" s="81" customFormat="1" ht="12.75">
      <c r="A46" s="34"/>
      <c r="B46" s="34"/>
      <c r="C46" s="34"/>
      <c r="D46" s="34" t="s">
        <v>335</v>
      </c>
      <c r="E46" s="34" t="s">
        <v>269</v>
      </c>
      <c r="F46" s="4">
        <v>494366.14500000002</v>
      </c>
      <c r="G46" s="4">
        <v>188084.64199999999</v>
      </c>
      <c r="H46" s="4">
        <v>4181116.4904</v>
      </c>
      <c r="I46" s="4">
        <v>1693175.3739999998</v>
      </c>
      <c r="J46" s="4">
        <v>3506974.9979100004</v>
      </c>
      <c r="K46" s="4">
        <v>440293</v>
      </c>
      <c r="L46" s="4">
        <v>289530</v>
      </c>
      <c r="M46" s="4">
        <v>179579.9</v>
      </c>
      <c r="N46" s="91">
        <v>179579.9</v>
      </c>
      <c r="O46" s="4">
        <v>0</v>
      </c>
    </row>
    <row r="47" spans="1:15" s="81" customFormat="1" ht="12.75">
      <c r="A47" s="34"/>
      <c r="B47" s="34"/>
      <c r="C47" s="34" t="s">
        <v>199</v>
      </c>
      <c r="D47" s="34" t="s">
        <v>254</v>
      </c>
      <c r="E47" s="34"/>
      <c r="F47" s="4">
        <v>7664032.6967000002</v>
      </c>
      <c r="G47" s="4">
        <v>8606122.7337200008</v>
      </c>
      <c r="H47" s="4">
        <v>5266142.1641300004</v>
      </c>
      <c r="I47" s="4">
        <v>7021300.8206599997</v>
      </c>
      <c r="J47" s="4">
        <v>11858762.190749999</v>
      </c>
      <c r="K47" s="4">
        <v>12137970</v>
      </c>
      <c r="L47" s="4">
        <v>32631000</v>
      </c>
      <c r="M47" s="4">
        <v>23756310.5</v>
      </c>
      <c r="N47" s="4">
        <v>24161310.5</v>
      </c>
      <c r="O47" s="4">
        <v>405000</v>
      </c>
    </row>
    <row r="48" spans="1:15" s="81" customFormat="1" ht="12.75">
      <c r="A48" s="34"/>
      <c r="B48" s="34"/>
      <c r="C48" s="34"/>
      <c r="D48" s="34" t="s">
        <v>336</v>
      </c>
      <c r="E48" s="34" t="s">
        <v>254</v>
      </c>
      <c r="F48" s="4">
        <v>1223980.1367000001</v>
      </c>
      <c r="G48" s="4">
        <v>1248507.9837200001</v>
      </c>
      <c r="H48" s="4">
        <v>81638.099470000001</v>
      </c>
      <c r="I48" s="4">
        <v>565907.13327999995</v>
      </c>
      <c r="J48" s="4">
        <v>728488.95368999988</v>
      </c>
      <c r="K48" s="4">
        <v>110000</v>
      </c>
      <c r="L48" s="4">
        <v>631000</v>
      </c>
      <c r="M48" s="4">
        <v>211079</v>
      </c>
      <c r="N48" s="91">
        <v>616079</v>
      </c>
      <c r="O48" s="4">
        <v>405000</v>
      </c>
    </row>
    <row r="49" spans="1:15" s="81" customFormat="1" ht="12.75">
      <c r="A49" s="34"/>
      <c r="B49" s="34"/>
      <c r="C49" s="34"/>
      <c r="D49" s="34" t="s">
        <v>337</v>
      </c>
      <c r="E49" s="34" t="s">
        <v>273</v>
      </c>
      <c r="F49" s="4">
        <v>6429685.2999999998</v>
      </c>
      <c r="G49" s="4">
        <v>7345277.7000000002</v>
      </c>
      <c r="H49" s="4">
        <v>5181626.0646599997</v>
      </c>
      <c r="I49" s="4">
        <v>6451712.68738</v>
      </c>
      <c r="J49" s="4">
        <v>11128315.237059999</v>
      </c>
      <c r="K49" s="4">
        <v>12000000</v>
      </c>
      <c r="L49" s="4">
        <v>32000000</v>
      </c>
      <c r="M49" s="4">
        <v>23545231.5</v>
      </c>
      <c r="N49" s="91">
        <v>23545231.5</v>
      </c>
      <c r="O49" s="4">
        <v>0</v>
      </c>
    </row>
    <row r="50" spans="1:15" s="81" customFormat="1" ht="12.75">
      <c r="A50" s="34"/>
      <c r="B50" s="34"/>
      <c r="C50" s="34"/>
      <c r="D50" s="34" t="s">
        <v>338</v>
      </c>
      <c r="E50" s="34" t="s">
        <v>275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91">
        <v>0</v>
      </c>
      <c r="O50" s="4">
        <v>0</v>
      </c>
    </row>
    <row r="51" spans="1:15" s="81" customFormat="1" ht="12.75">
      <c r="A51" s="34"/>
      <c r="B51" s="34"/>
      <c r="C51" s="34"/>
      <c r="D51" s="34" t="s">
        <v>339</v>
      </c>
      <c r="E51" s="34" t="s">
        <v>277</v>
      </c>
      <c r="F51" s="4">
        <v>10367.26</v>
      </c>
      <c r="G51" s="4">
        <v>12337.05</v>
      </c>
      <c r="H51" s="4">
        <v>2878</v>
      </c>
      <c r="I51" s="4">
        <v>3681</v>
      </c>
      <c r="J51" s="4">
        <v>1958</v>
      </c>
      <c r="K51" s="4">
        <v>27970</v>
      </c>
      <c r="L51" s="4">
        <v>0</v>
      </c>
      <c r="M51" s="4">
        <v>0</v>
      </c>
      <c r="N51" s="91">
        <v>0</v>
      </c>
      <c r="O51" s="4">
        <v>0</v>
      </c>
    </row>
    <row r="52" spans="1:15" s="81" customFormat="1" ht="12.75">
      <c r="A52" s="86">
        <v>2</v>
      </c>
      <c r="B52" s="87" t="s">
        <v>37</v>
      </c>
      <c r="C52" s="34"/>
      <c r="D52" s="34"/>
      <c r="E52" s="34"/>
      <c r="F52" s="62">
        <v>1599437822.2605398</v>
      </c>
      <c r="G52" s="62">
        <v>1658388020.20504</v>
      </c>
      <c r="H52" s="62">
        <v>1911362069.1540601</v>
      </c>
      <c r="I52" s="62">
        <v>2040084953.7743385</v>
      </c>
      <c r="J52" s="62">
        <v>659989129.33386004</v>
      </c>
      <c r="K52" s="62">
        <v>1156641493.3</v>
      </c>
      <c r="L52" s="62">
        <v>1179580196.5999999</v>
      </c>
      <c r="M52" s="62">
        <v>1397331031.0999999</v>
      </c>
      <c r="N52" s="62">
        <v>1093637611.5422852</v>
      </c>
      <c r="O52" s="62">
        <v>-303693419.5577147</v>
      </c>
    </row>
    <row r="53" spans="1:15" s="81" customFormat="1" ht="12.75">
      <c r="A53" s="34"/>
      <c r="B53" s="87" t="s">
        <v>38</v>
      </c>
      <c r="C53" s="87" t="s">
        <v>39</v>
      </c>
      <c r="D53" s="34"/>
      <c r="E53" s="34"/>
      <c r="F53" s="62">
        <v>216829854.93742999</v>
      </c>
      <c r="G53" s="62">
        <v>209332717.91248992</v>
      </c>
      <c r="H53" s="62">
        <v>197112149.20879003</v>
      </c>
      <c r="I53" s="62">
        <v>261145934.92402002</v>
      </c>
      <c r="J53" s="62">
        <v>239255422.36865994</v>
      </c>
      <c r="K53" s="62">
        <v>481626012.60000002</v>
      </c>
      <c r="L53" s="62">
        <v>305601937.60000002</v>
      </c>
      <c r="M53" s="62">
        <v>346809969.39999998</v>
      </c>
      <c r="N53" s="62">
        <v>397419831.59999996</v>
      </c>
      <c r="O53" s="62">
        <v>50609862.199999988</v>
      </c>
    </row>
    <row r="54" spans="1:15" s="81" customFormat="1" ht="12.75">
      <c r="A54" s="34"/>
      <c r="B54" s="34"/>
      <c r="C54" s="34" t="s">
        <v>278</v>
      </c>
      <c r="D54" s="34" t="s">
        <v>279</v>
      </c>
      <c r="E54" s="34"/>
      <c r="F54" s="4">
        <v>65760537.185000002</v>
      </c>
      <c r="G54" s="4">
        <v>24075008.055119999</v>
      </c>
      <c r="H54" s="4">
        <v>11058334.71882</v>
      </c>
      <c r="I54" s="4">
        <v>26509093.483549997</v>
      </c>
      <c r="J54" s="4">
        <v>7631207.6444600001</v>
      </c>
      <c r="K54" s="4">
        <v>150910838.90000001</v>
      </c>
      <c r="L54" s="4">
        <v>135152000</v>
      </c>
      <c r="M54" s="4">
        <v>130755000</v>
      </c>
      <c r="N54" s="91">
        <v>130755000</v>
      </c>
      <c r="O54" s="4">
        <v>0</v>
      </c>
    </row>
    <row r="55" spans="1:15" s="81" customFormat="1" ht="12.75">
      <c r="A55" s="34"/>
      <c r="B55" s="34"/>
      <c r="C55" s="34" t="s">
        <v>280</v>
      </c>
      <c r="D55" s="34" t="s">
        <v>340</v>
      </c>
      <c r="E55" s="34"/>
      <c r="F55" s="91">
        <v>2046715.36729</v>
      </c>
      <c r="G55" s="91">
        <v>4887442.1893700017</v>
      </c>
      <c r="H55" s="91">
        <v>4708435.6851799982</v>
      </c>
      <c r="I55" s="91">
        <v>4874938.04899</v>
      </c>
      <c r="J55" s="4">
        <v>3161523.9743900006</v>
      </c>
      <c r="K55" s="4">
        <v>116217457.7</v>
      </c>
      <c r="L55" s="4">
        <v>31171266.5</v>
      </c>
      <c r="M55" s="4">
        <v>28236179.199999999</v>
      </c>
      <c r="N55" s="91">
        <v>28236179.199999999</v>
      </c>
      <c r="O55" s="4">
        <v>0</v>
      </c>
    </row>
    <row r="56" spans="1:15" s="81" customFormat="1" ht="12.75">
      <c r="A56" s="34"/>
      <c r="B56" s="34"/>
      <c r="C56" s="34" t="s">
        <v>282</v>
      </c>
      <c r="D56" s="34" t="s">
        <v>341</v>
      </c>
      <c r="E56" s="34"/>
      <c r="F56" s="91">
        <v>63996499.505110003</v>
      </c>
      <c r="G56" s="91">
        <v>82967020.154799953</v>
      </c>
      <c r="H56" s="91">
        <v>74465154.838630036</v>
      </c>
      <c r="I56" s="91">
        <v>109073138.73799001</v>
      </c>
      <c r="J56" s="4">
        <v>115521329.48611997</v>
      </c>
      <c r="K56" s="4">
        <v>50460011.5</v>
      </c>
      <c r="L56" s="4">
        <v>92496400</v>
      </c>
      <c r="M56" s="4">
        <v>106280500</v>
      </c>
      <c r="N56" s="91">
        <v>121305500</v>
      </c>
      <c r="O56" s="4">
        <v>15025000</v>
      </c>
    </row>
    <row r="57" spans="1:15" s="81" customFormat="1" ht="12.75">
      <c r="A57" s="34"/>
      <c r="B57" s="34"/>
      <c r="C57" s="34" t="s">
        <v>284</v>
      </c>
      <c r="D57" s="34" t="s">
        <v>283</v>
      </c>
      <c r="E57" s="34"/>
      <c r="F57" s="4">
        <v>55999241.825570002</v>
      </c>
      <c r="G57" s="4">
        <v>65329079.548119992</v>
      </c>
      <c r="H57" s="4">
        <v>71425035.40008001</v>
      </c>
      <c r="I57" s="4">
        <v>74531432.307149991</v>
      </c>
      <c r="J57" s="4">
        <v>64509668.967709988</v>
      </c>
      <c r="K57" s="4">
        <v>87758965.599999994</v>
      </c>
      <c r="L57" s="4">
        <v>13067719.1</v>
      </c>
      <c r="M57" s="4">
        <v>46080790.200000003</v>
      </c>
      <c r="N57" s="91">
        <v>45713752.399999999</v>
      </c>
      <c r="O57" s="4">
        <v>-367037.80000000447</v>
      </c>
    </row>
    <row r="58" spans="1:15" s="81" customFormat="1" ht="12.75">
      <c r="A58" s="34"/>
      <c r="B58" s="34"/>
      <c r="C58" s="34" t="s">
        <v>286</v>
      </c>
      <c r="D58" s="34" t="s">
        <v>285</v>
      </c>
      <c r="E58" s="34"/>
      <c r="F58" s="4">
        <v>2157697.2105</v>
      </c>
      <c r="G58" s="4">
        <v>2399439.39005</v>
      </c>
      <c r="H58" s="4">
        <v>2856444.90668</v>
      </c>
      <c r="I58" s="4">
        <v>2801996.8175999997</v>
      </c>
      <c r="J58" s="4">
        <v>2346780.85873</v>
      </c>
      <c r="K58" s="4">
        <v>2579421.4000000004</v>
      </c>
      <c r="L58" s="4">
        <v>3490252</v>
      </c>
      <c r="M58" s="4">
        <v>2721600</v>
      </c>
      <c r="N58" s="91">
        <v>2721600</v>
      </c>
      <c r="O58" s="4">
        <v>0</v>
      </c>
    </row>
    <row r="59" spans="1:15" s="81" customFormat="1" ht="12.75">
      <c r="A59" s="34"/>
      <c r="B59" s="34"/>
      <c r="C59" s="34" t="s">
        <v>288</v>
      </c>
      <c r="D59" s="34" t="s">
        <v>287</v>
      </c>
      <c r="E59" s="34"/>
      <c r="F59" s="4">
        <v>0</v>
      </c>
      <c r="G59" s="4">
        <v>118611.87156999999</v>
      </c>
      <c r="H59" s="4">
        <v>8436.1722300000001</v>
      </c>
      <c r="I59" s="4">
        <v>0</v>
      </c>
      <c r="J59" s="4">
        <v>0</v>
      </c>
      <c r="K59" s="4">
        <v>0</v>
      </c>
      <c r="L59" s="4">
        <v>435300</v>
      </c>
      <c r="M59" s="4">
        <v>335800</v>
      </c>
      <c r="N59" s="91">
        <v>335800</v>
      </c>
      <c r="O59" s="4">
        <v>0</v>
      </c>
    </row>
    <row r="60" spans="1:15" s="81" customFormat="1" ht="12.75">
      <c r="A60" s="34"/>
      <c r="B60" s="34"/>
      <c r="C60" s="34" t="s">
        <v>290</v>
      </c>
      <c r="D60" s="34" t="s">
        <v>289</v>
      </c>
      <c r="E60" s="34"/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91">
        <v>0</v>
      </c>
      <c r="O60" s="4">
        <v>0</v>
      </c>
    </row>
    <row r="61" spans="1:15" s="81" customFormat="1" ht="12.75">
      <c r="A61" s="34"/>
      <c r="B61" s="34"/>
      <c r="C61" s="34" t="s">
        <v>342</v>
      </c>
      <c r="D61" s="34" t="s">
        <v>343</v>
      </c>
      <c r="E61" s="34"/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91">
        <v>0</v>
      </c>
      <c r="O61" s="4">
        <v>0</v>
      </c>
    </row>
    <row r="62" spans="1:15" s="81" customFormat="1" ht="12.75">
      <c r="A62" s="34"/>
      <c r="B62" s="34"/>
      <c r="C62" s="34" t="s">
        <v>282</v>
      </c>
      <c r="D62" s="34" t="s">
        <v>291</v>
      </c>
      <c r="E62" s="34"/>
      <c r="F62" s="4">
        <v>26869163.843959998</v>
      </c>
      <c r="G62" s="4">
        <v>29556116.703460004</v>
      </c>
      <c r="H62" s="4">
        <v>32590307.487170007</v>
      </c>
      <c r="I62" s="4">
        <v>43355335.528740004</v>
      </c>
      <c r="J62" s="4">
        <v>46084911.437249996</v>
      </c>
      <c r="K62" s="4">
        <v>73699317.5</v>
      </c>
      <c r="L62" s="4">
        <v>29789000</v>
      </c>
      <c r="M62" s="4">
        <v>32400100</v>
      </c>
      <c r="N62" s="91">
        <v>68352000</v>
      </c>
      <c r="O62" s="4">
        <v>35951900</v>
      </c>
    </row>
    <row r="63" spans="1:15" s="81" customFormat="1" ht="12.75">
      <c r="A63" s="34"/>
      <c r="B63" s="87" t="s">
        <v>40</v>
      </c>
      <c r="C63" s="87" t="s">
        <v>41</v>
      </c>
      <c r="D63" s="34"/>
      <c r="E63" s="34"/>
      <c r="F63" s="62">
        <v>1123606.2656500002</v>
      </c>
      <c r="G63" s="62">
        <v>823330.31207999995</v>
      </c>
      <c r="H63" s="62">
        <v>1219072.3991400001</v>
      </c>
      <c r="I63" s="62">
        <v>2028489.9599699997</v>
      </c>
      <c r="J63" s="62">
        <v>4128606.4423400001</v>
      </c>
      <c r="K63" s="62">
        <v>19185785.800000001</v>
      </c>
      <c r="L63" s="62">
        <v>2455000</v>
      </c>
      <c r="M63" s="62">
        <v>6153100</v>
      </c>
      <c r="N63" s="62">
        <v>6170100</v>
      </c>
      <c r="O63" s="62">
        <v>17000</v>
      </c>
    </row>
    <row r="64" spans="1:15" s="81" customFormat="1" ht="25.5" customHeight="1">
      <c r="A64" s="34"/>
      <c r="B64" s="34"/>
      <c r="C64" s="93" t="s">
        <v>292</v>
      </c>
      <c r="D64" s="256" t="s">
        <v>293</v>
      </c>
      <c r="E64" s="256"/>
      <c r="F64" s="91">
        <v>1123606.2656500002</v>
      </c>
      <c r="G64" s="91">
        <v>823330.31207999995</v>
      </c>
      <c r="H64" s="91">
        <v>1219072.3991400001</v>
      </c>
      <c r="I64" s="91">
        <v>2028489.9599699997</v>
      </c>
      <c r="J64" s="91">
        <v>4128606.4423400001</v>
      </c>
      <c r="K64" s="91">
        <v>19185785.800000001</v>
      </c>
      <c r="L64" s="91">
        <v>2455000</v>
      </c>
      <c r="M64" s="91">
        <v>6153100</v>
      </c>
      <c r="N64" s="91">
        <v>6170100</v>
      </c>
      <c r="O64" s="91">
        <v>17000</v>
      </c>
    </row>
    <row r="65" spans="1:15" s="81" customFormat="1" ht="12.75">
      <c r="A65" s="34"/>
      <c r="B65" s="34"/>
      <c r="C65" s="34" t="s">
        <v>294</v>
      </c>
      <c r="D65" s="34" t="s">
        <v>295</v>
      </c>
      <c r="E65" s="34"/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91">
        <v>0</v>
      </c>
      <c r="O65" s="4">
        <v>0</v>
      </c>
    </row>
    <row r="66" spans="1:15" s="81" customFormat="1" ht="12.75">
      <c r="A66" s="34"/>
      <c r="B66" s="87" t="s">
        <v>42</v>
      </c>
      <c r="C66" s="87" t="s">
        <v>43</v>
      </c>
      <c r="D66" s="34"/>
      <c r="E66" s="34"/>
      <c r="F66" s="62">
        <v>4156033.7448100001</v>
      </c>
      <c r="G66" s="62">
        <v>3132384.2</v>
      </c>
      <c r="H66" s="62">
        <v>4439862</v>
      </c>
      <c r="I66" s="62">
        <v>11272680.9125</v>
      </c>
      <c r="J66" s="62">
        <v>4472600</v>
      </c>
      <c r="K66" s="62">
        <v>28597777</v>
      </c>
      <c r="L66" s="62">
        <v>0</v>
      </c>
      <c r="M66" s="62">
        <v>0</v>
      </c>
      <c r="N66" s="62">
        <v>0</v>
      </c>
      <c r="O66" s="62">
        <v>0</v>
      </c>
    </row>
    <row r="67" spans="1:15" s="81" customFormat="1" ht="12.75">
      <c r="A67" s="34"/>
      <c r="B67" s="34"/>
      <c r="C67" s="34" t="s">
        <v>296</v>
      </c>
      <c r="D67" s="34" t="s">
        <v>297</v>
      </c>
      <c r="E67" s="34"/>
      <c r="F67" s="4">
        <v>0</v>
      </c>
      <c r="G67" s="4">
        <v>0</v>
      </c>
      <c r="H67" s="4">
        <v>4439862</v>
      </c>
      <c r="I67" s="4">
        <v>7295680.9124999996</v>
      </c>
      <c r="J67" s="4">
        <v>0</v>
      </c>
      <c r="K67" s="4">
        <v>0</v>
      </c>
      <c r="L67" s="4">
        <v>0</v>
      </c>
      <c r="M67" s="4">
        <v>0</v>
      </c>
      <c r="N67" s="91">
        <v>0</v>
      </c>
      <c r="O67" s="4">
        <v>0</v>
      </c>
    </row>
    <row r="68" spans="1:15" s="81" customFormat="1" ht="12.75">
      <c r="A68" s="34"/>
      <c r="B68" s="34"/>
      <c r="C68" s="34" t="s">
        <v>298</v>
      </c>
      <c r="D68" s="34" t="s">
        <v>299</v>
      </c>
      <c r="E68" s="34"/>
      <c r="F68" s="4">
        <v>4156033.7448100001</v>
      </c>
      <c r="G68" s="4">
        <v>3132384.2</v>
      </c>
      <c r="H68" s="4">
        <v>0</v>
      </c>
      <c r="I68" s="4">
        <v>3977000</v>
      </c>
      <c r="J68" s="4">
        <v>4472600</v>
      </c>
      <c r="K68" s="4">
        <v>28597777</v>
      </c>
      <c r="L68" s="4">
        <v>0</v>
      </c>
      <c r="M68" s="4">
        <v>0</v>
      </c>
      <c r="N68" s="91">
        <v>0</v>
      </c>
      <c r="O68" s="4">
        <v>0</v>
      </c>
    </row>
    <row r="69" spans="1:15" s="81" customFormat="1" ht="12.75">
      <c r="A69" s="34"/>
      <c r="B69" s="87" t="s">
        <v>44</v>
      </c>
      <c r="C69" s="87" t="s">
        <v>45</v>
      </c>
      <c r="D69" s="34"/>
      <c r="E69" s="34"/>
      <c r="F69" s="3">
        <v>1377328327.31265</v>
      </c>
      <c r="G69" s="3">
        <v>1445099587.7804701</v>
      </c>
      <c r="H69" s="3">
        <v>1708590985.5461299</v>
      </c>
      <c r="I69" s="3">
        <v>1765637847.9778485</v>
      </c>
      <c r="J69" s="3">
        <v>412132500.52285999</v>
      </c>
      <c r="K69" s="3">
        <v>627231917.89999998</v>
      </c>
      <c r="L69" s="3">
        <v>871523259</v>
      </c>
      <c r="M69" s="3">
        <v>1044367961.7</v>
      </c>
      <c r="N69" s="3">
        <v>690047679.9422853</v>
      </c>
      <c r="O69" s="4">
        <v>-354320281.75771475</v>
      </c>
    </row>
    <row r="70" spans="1:15" s="81" customFormat="1" ht="12.75">
      <c r="A70" s="34"/>
      <c r="B70" s="34"/>
      <c r="C70" s="34" t="s">
        <v>314</v>
      </c>
      <c r="D70" s="34" t="s">
        <v>344</v>
      </c>
      <c r="E70" s="34"/>
      <c r="F70" s="4">
        <v>1108072359.84905</v>
      </c>
      <c r="G70" s="4">
        <v>1140457078.88746</v>
      </c>
      <c r="H70" s="4">
        <v>1333947908.8828402</v>
      </c>
      <c r="I70" s="4">
        <v>1358195359.4938483</v>
      </c>
      <c r="J70" s="4">
        <v>0</v>
      </c>
      <c r="K70" s="4">
        <v>0</v>
      </c>
      <c r="L70" s="4"/>
      <c r="M70" s="4"/>
      <c r="N70" s="91"/>
      <c r="O70" s="4">
        <v>0</v>
      </c>
    </row>
    <row r="71" spans="1:15" s="81" customFormat="1" ht="12.75">
      <c r="A71" s="34"/>
      <c r="B71" s="34"/>
      <c r="C71" s="34" t="s">
        <v>316</v>
      </c>
      <c r="D71" s="34" t="s">
        <v>345</v>
      </c>
      <c r="E71" s="34"/>
      <c r="F71" s="4">
        <v>88555046.5</v>
      </c>
      <c r="G71" s="4">
        <v>138644634.60501</v>
      </c>
      <c r="H71" s="4">
        <v>165671764.68799999</v>
      </c>
      <c r="I71" s="4">
        <v>228260846.68399999</v>
      </c>
      <c r="J71" s="4">
        <v>231551198.02286002</v>
      </c>
      <c r="K71" s="4">
        <v>369939261.30000001</v>
      </c>
      <c r="L71" s="4">
        <v>503483600</v>
      </c>
      <c r="M71" s="4">
        <v>599054514.39999998</v>
      </c>
      <c r="N71" s="91">
        <v>416377597.14228517</v>
      </c>
      <c r="O71" s="4">
        <v>-182676917.25771481</v>
      </c>
    </row>
    <row r="72" spans="1:15" s="81" customFormat="1" ht="12.75">
      <c r="A72" s="34"/>
      <c r="B72" s="34"/>
      <c r="C72" s="34" t="s">
        <v>346</v>
      </c>
      <c r="D72" s="34" t="s">
        <v>347</v>
      </c>
      <c r="E72" s="34"/>
      <c r="F72" s="4">
        <v>180700920.96360001</v>
      </c>
      <c r="G72" s="4">
        <v>161002156</v>
      </c>
      <c r="H72" s="4">
        <v>201721307.69999999</v>
      </c>
      <c r="I72" s="4">
        <v>179181641.80000001</v>
      </c>
      <c r="J72" s="4">
        <v>180581302.5</v>
      </c>
      <c r="K72" s="4">
        <v>257292656.59999999</v>
      </c>
      <c r="L72" s="4">
        <v>368039658.99999994</v>
      </c>
      <c r="M72" s="4">
        <v>445313447.30000001</v>
      </c>
      <c r="N72" s="91">
        <v>273670082.80000007</v>
      </c>
      <c r="O72" s="4">
        <v>-171643364.49999994</v>
      </c>
    </row>
    <row r="73" spans="1:15" s="81" customFormat="1" ht="12.75">
      <c r="A73" s="34"/>
      <c r="B73" s="34"/>
      <c r="C73" s="34" t="s">
        <v>348</v>
      </c>
      <c r="D73" s="34" t="s">
        <v>349</v>
      </c>
      <c r="E73" s="34"/>
      <c r="F73" s="4">
        <v>0</v>
      </c>
      <c r="G73" s="4">
        <v>4995718.2879999997</v>
      </c>
      <c r="H73" s="4">
        <v>7250004.2752900003</v>
      </c>
      <c r="I73" s="4">
        <v>0</v>
      </c>
      <c r="J73" s="4">
        <v>0</v>
      </c>
      <c r="K73" s="4">
        <v>0</v>
      </c>
      <c r="L73" s="4"/>
      <c r="M73" s="4"/>
      <c r="N73" s="113"/>
      <c r="O73" s="4">
        <v>0</v>
      </c>
    </row>
    <row r="74" spans="1:15" s="81" customFormat="1" ht="12.75">
      <c r="A74" s="34"/>
      <c r="B74" s="34"/>
      <c r="C74" s="34"/>
      <c r="D74" s="34"/>
      <c r="E74" s="34"/>
      <c r="K74" s="98"/>
      <c r="L74" s="98"/>
    </row>
    <row r="75" spans="1:15" s="81" customFormat="1" ht="12.75">
      <c r="A75" s="87" t="s">
        <v>116</v>
      </c>
      <c r="B75" s="34"/>
      <c r="C75" s="34"/>
      <c r="D75" s="34"/>
      <c r="E75" s="34"/>
      <c r="F75" s="3">
        <v>32165966400</v>
      </c>
      <c r="G75" s="3">
        <v>36897640200</v>
      </c>
      <c r="H75" s="3">
        <v>36958550100</v>
      </c>
      <c r="I75" s="3">
        <v>42133500000</v>
      </c>
      <c r="J75" s="3">
        <v>53505302200</v>
      </c>
      <c r="K75" s="3">
        <v>70441515810</v>
      </c>
      <c r="L75" s="3">
        <v>79215619268.287582</v>
      </c>
      <c r="M75" s="3">
        <v>95010000000</v>
      </c>
      <c r="N75" s="3">
        <v>90010000000</v>
      </c>
      <c r="O75" s="4">
        <v>-5000000000</v>
      </c>
    </row>
    <row r="76" spans="1:15" s="81" customFormat="1" ht="12.75">
      <c r="A76" s="87"/>
      <c r="B76" s="34"/>
      <c r="C76" s="34"/>
      <c r="D76" s="34"/>
      <c r="E76" s="34"/>
      <c r="F76" s="3"/>
      <c r="G76" s="3"/>
      <c r="H76" s="3"/>
      <c r="I76" s="3"/>
      <c r="J76" s="3"/>
      <c r="K76" s="3"/>
      <c r="L76" s="3"/>
      <c r="M76" s="3"/>
      <c r="N76" s="3"/>
      <c r="O76" s="4"/>
    </row>
    <row r="77" spans="1:15" s="81" customFormat="1" ht="36" customHeight="1">
      <c r="A77" s="248"/>
      <c r="B77" s="248"/>
      <c r="C77" s="248"/>
      <c r="D77" s="248"/>
      <c r="E77" s="248"/>
      <c r="F77" s="248"/>
      <c r="G77" s="248"/>
      <c r="H77" s="248"/>
      <c r="I77" s="248"/>
      <c r="J77" s="248"/>
      <c r="K77" s="248"/>
      <c r="L77" s="248"/>
      <c r="M77" s="248"/>
      <c r="N77" s="3"/>
      <c r="O77" s="4"/>
    </row>
    <row r="78" spans="1:15" s="81" customFormat="1" ht="12.75">
      <c r="A78" s="87"/>
      <c r="B78" s="34"/>
      <c r="C78" s="34"/>
      <c r="D78" s="34"/>
      <c r="E78" s="34"/>
      <c r="F78" s="3"/>
      <c r="G78" s="3"/>
      <c r="H78" s="3"/>
      <c r="I78" s="3"/>
      <c r="J78" s="3"/>
      <c r="K78" s="3"/>
      <c r="L78" s="3"/>
      <c r="M78" s="3"/>
      <c r="N78" s="3"/>
      <c r="O78" s="4"/>
    </row>
    <row r="79" spans="1:15" s="81" customFormat="1" ht="11.25"/>
    <row r="80" spans="1:15" s="81" customFormat="1" ht="11.25"/>
    <row r="81" s="81" customFormat="1" ht="11.25"/>
    <row r="82" s="81" customFormat="1" ht="11.25"/>
    <row r="83" s="81" customFormat="1" ht="11.25"/>
    <row r="84" s="81" customFormat="1" ht="11.25"/>
    <row r="85" s="81" customFormat="1" ht="11.25"/>
    <row r="86" s="81" customFormat="1" ht="11.25"/>
    <row r="87" s="81" customFormat="1" ht="11.25"/>
    <row r="88" s="81" customFormat="1" ht="11.25"/>
    <row r="89" s="81" customFormat="1" ht="11.25"/>
    <row r="90" s="81" customFormat="1" ht="11.25"/>
    <row r="91" s="81" customFormat="1" ht="11.25"/>
    <row r="92" s="81" customFormat="1" ht="11.25"/>
    <row r="93" s="81" customFormat="1" ht="11.25"/>
    <row r="94" s="81" customFormat="1" ht="11.25"/>
    <row r="95" s="81" customFormat="1" ht="11.25"/>
    <row r="96" s="81" customFormat="1" ht="11.25"/>
    <row r="97" s="81" customFormat="1" ht="11.25"/>
    <row r="98" s="81" customFormat="1" ht="11.25"/>
    <row r="99" s="81" customFormat="1" ht="11.25"/>
    <row r="100" s="81" customFormat="1" ht="11.25"/>
    <row r="101" s="81" customFormat="1" ht="11.25"/>
    <row r="102" s="81" customFormat="1" ht="11.25"/>
    <row r="103" s="81" customFormat="1" ht="11.25"/>
    <row r="104" s="81" customFormat="1" ht="11.25"/>
    <row r="105" s="81" customFormat="1" ht="11.25"/>
    <row r="106" s="81" customFormat="1" ht="11.25"/>
    <row r="107" s="81" customFormat="1" ht="11.25"/>
    <row r="108" s="81" customFormat="1" ht="11.25"/>
    <row r="109" s="81" customFormat="1" ht="11.25"/>
    <row r="110" s="81" customFormat="1" ht="11.25"/>
    <row r="111" s="81" customFormat="1" ht="11.25"/>
    <row r="112" s="81" customFormat="1" ht="11.25"/>
    <row r="113" s="81" customFormat="1" ht="11.25"/>
    <row r="114" s="81" customFormat="1" ht="11.25"/>
    <row r="115" s="81" customFormat="1" ht="11.25"/>
    <row r="116" s="81" customFormat="1" ht="11.25"/>
    <row r="117" s="81" customFormat="1" ht="11.25"/>
    <row r="118" s="81" customFormat="1" ht="11.25"/>
    <row r="119" s="81" customFormat="1" ht="11.25"/>
    <row r="120" s="81" customFormat="1" ht="11.25"/>
    <row r="121" s="81" customFormat="1" ht="11.25"/>
    <row r="122" s="81" customFormat="1" ht="11.25"/>
    <row r="123" s="81" customFormat="1" ht="11.25"/>
    <row r="124" s="81" customFormat="1" ht="11.25"/>
    <row r="125" s="81" customFormat="1" ht="11.25"/>
    <row r="126" s="81" customFormat="1" ht="11.25"/>
    <row r="127" s="81" customFormat="1" ht="11.25"/>
    <row r="128" s="81" customFormat="1" ht="11.25"/>
    <row r="129" s="81" customFormat="1" ht="11.25"/>
    <row r="130" s="81" customFormat="1" ht="11.25"/>
    <row r="131" s="81" customFormat="1" ht="11.25"/>
    <row r="132" s="81" customFormat="1" ht="11.25"/>
    <row r="133" s="81" customFormat="1" ht="11.25"/>
    <row r="134" s="81" customFormat="1" ht="11.25"/>
    <row r="135" s="81" customFormat="1" ht="11.25"/>
    <row r="136" s="81" customFormat="1" ht="11.25"/>
    <row r="137" s="81" customFormat="1" ht="11.25"/>
    <row r="138" s="81" customFormat="1" ht="11.25"/>
    <row r="139" s="81" customFormat="1" ht="11.25"/>
    <row r="140" s="81" customFormat="1" ht="11.25"/>
    <row r="141" s="81" customFormat="1" ht="11.25"/>
    <row r="142" s="81" customFormat="1" ht="11.25"/>
    <row r="143" s="81" customFormat="1" ht="11.25"/>
    <row r="144" s="81" customFormat="1" ht="11.25"/>
    <row r="145" s="81" customFormat="1" ht="11.25"/>
    <row r="146" s="81" customFormat="1" ht="11.25"/>
    <row r="147" s="81" customFormat="1" ht="11.25"/>
    <row r="148" s="81" customFormat="1" ht="11.25"/>
    <row r="149" s="81" customFormat="1" ht="11.25"/>
    <row r="150" s="81" customFormat="1" ht="11.25"/>
    <row r="151" s="81" customFormat="1" ht="11.25"/>
    <row r="152" s="81" customFormat="1" ht="11.25"/>
    <row r="153" s="81" customFormat="1" ht="11.25"/>
    <row r="154" s="81" customFormat="1" ht="11.25"/>
    <row r="155" s="81" customFormat="1" ht="11.25"/>
    <row r="156" s="81" customFormat="1" ht="11.25"/>
    <row r="157" s="81" customFormat="1" ht="11.25"/>
    <row r="158" s="81" customFormat="1" ht="11.25"/>
    <row r="159" s="81" customFormat="1" ht="11.25"/>
    <row r="160" s="81" customFormat="1" ht="11.25"/>
    <row r="161" s="81" customFormat="1" ht="11.25"/>
    <row r="162" s="81" customFormat="1" ht="11.25"/>
    <row r="163" s="81" customFormat="1" ht="11.25"/>
    <row r="164" s="81" customFormat="1" ht="11.25"/>
    <row r="165" s="81" customFormat="1" ht="11.25"/>
    <row r="166" s="81" customFormat="1" ht="11.25"/>
    <row r="167" s="81" customFormat="1" ht="11.25"/>
    <row r="168" s="81" customFormat="1" ht="11.25"/>
    <row r="169" s="81" customFormat="1" ht="11.25"/>
    <row r="170" s="81" customFormat="1" ht="11.25"/>
    <row r="171" s="81" customFormat="1" ht="11.25"/>
    <row r="172" s="81" customFormat="1" ht="11.25"/>
    <row r="173" s="81" customFormat="1" ht="11.25"/>
    <row r="174" s="81" customFormat="1" ht="11.25"/>
    <row r="175" s="81" customFormat="1" ht="11.25"/>
    <row r="176" s="81" customFormat="1" ht="11.25"/>
    <row r="177" s="81" customFormat="1" ht="11.25"/>
    <row r="178" s="81" customFormat="1" ht="11.25"/>
    <row r="179" s="81" customFormat="1" ht="11.25"/>
    <row r="180" s="81" customFormat="1" ht="11.25"/>
    <row r="181" s="81" customFormat="1" ht="11.25"/>
    <row r="182" s="81" customFormat="1" ht="11.25"/>
    <row r="183" s="81" customFormat="1" ht="11.25"/>
    <row r="184" s="81" customFormat="1" ht="11.25"/>
    <row r="185" s="81" customFormat="1" ht="11.25"/>
    <row r="186" s="81" customFormat="1" ht="11.25"/>
    <row r="187" s="81" customFormat="1" ht="11.25"/>
    <row r="188" s="81" customFormat="1" ht="11.25"/>
    <row r="189" s="81" customFormat="1" ht="11.25"/>
    <row r="190" s="81" customFormat="1" ht="11.25"/>
    <row r="191" s="81" customFormat="1" ht="11.25"/>
    <row r="192" s="81" customFormat="1" ht="11.25"/>
    <row r="193" s="81" customFormat="1" ht="11.25"/>
    <row r="194" s="81" customFormat="1" ht="11.25"/>
    <row r="195" s="81" customFormat="1" ht="11.25"/>
    <row r="196" s="81" customFormat="1" ht="11.25"/>
    <row r="197" s="81" customFormat="1" ht="11.25"/>
    <row r="198" s="81" customFormat="1" ht="11.25"/>
    <row r="199" s="81" customFormat="1" ht="11.25"/>
    <row r="200" s="81" customFormat="1" ht="11.25"/>
    <row r="201" s="81" customFormat="1" ht="11.25"/>
    <row r="202" s="81" customFormat="1" ht="11.25"/>
    <row r="203" s="81" customFormat="1" ht="11.25"/>
    <row r="204" s="81" customFormat="1" ht="11.25"/>
    <row r="205" s="81" customFormat="1" ht="11.25"/>
    <row r="206" s="81" customFormat="1" ht="11.25"/>
    <row r="207" s="81" customFormat="1" ht="11.25"/>
    <row r="208" s="81" customFormat="1" ht="11.25"/>
    <row r="209" s="81" customFormat="1" ht="11.25"/>
    <row r="210" s="81" customFormat="1" ht="11.25"/>
    <row r="211" s="81" customFormat="1" ht="11.25"/>
    <row r="212" s="81" customFormat="1" ht="11.25"/>
    <row r="213" s="81" customFormat="1" ht="11.25"/>
    <row r="214" s="81" customFormat="1" ht="11.25"/>
    <row r="215" s="81" customFormat="1" ht="11.25"/>
    <row r="216" s="81" customFormat="1" ht="11.25"/>
    <row r="217" s="81" customFormat="1" ht="11.25"/>
    <row r="218" s="81" customFormat="1" ht="11.25"/>
    <row r="219" s="81" customFormat="1" ht="11.25"/>
    <row r="220" s="81" customFormat="1" ht="11.25"/>
    <row r="221" s="81" customFormat="1" ht="11.25"/>
    <row r="222" s="81" customFormat="1" ht="11.25"/>
    <row r="223" s="81" customFormat="1" ht="11.25"/>
    <row r="224" s="81" customFormat="1" ht="11.25"/>
    <row r="225" s="81" customFormat="1" ht="11.25"/>
    <row r="226" s="81" customFormat="1" ht="11.25"/>
    <row r="227" s="81" customFormat="1" ht="11.25"/>
    <row r="228" s="81" customFormat="1" ht="11.25"/>
    <row r="229" s="81" customFormat="1" ht="11.25"/>
    <row r="230" s="81" customFormat="1" ht="11.25"/>
    <row r="231" s="81" customFormat="1" ht="11.25"/>
    <row r="232" s="81" customFormat="1" ht="11.25"/>
    <row r="233" s="81" customFormat="1" ht="11.25"/>
    <row r="234" s="81" customFormat="1" ht="11.25"/>
    <row r="235" s="81" customFormat="1" ht="11.25"/>
    <row r="236" s="81" customFormat="1" ht="11.25"/>
    <row r="237" s="81" customFormat="1" ht="11.25"/>
    <row r="238" s="81" customFormat="1" ht="11.25"/>
    <row r="239" s="81" customFormat="1" ht="11.25"/>
    <row r="240" s="81" customFormat="1" ht="11.25"/>
    <row r="241" s="81" customFormat="1" ht="11.25"/>
    <row r="242" s="81" customFormat="1" ht="11.25"/>
    <row r="243" s="81" customFormat="1" ht="11.25"/>
    <row r="244" s="81" customFormat="1" ht="11.25"/>
    <row r="245" s="81" customFormat="1" ht="11.25"/>
    <row r="246" s="81" customFormat="1" ht="11.25"/>
    <row r="247" s="81" customFormat="1" ht="11.25"/>
    <row r="248" s="81" customFormat="1" ht="11.25"/>
    <row r="249" s="81" customFormat="1" ht="11.25"/>
    <row r="250" s="81" customFormat="1" ht="11.25"/>
    <row r="251" s="81" customFormat="1" ht="11.25"/>
    <row r="252" s="81" customFormat="1" ht="11.25"/>
    <row r="253" s="81" customFormat="1" ht="11.25"/>
    <row r="254" s="81" customFormat="1" ht="11.25"/>
    <row r="255" s="81" customFormat="1" ht="11.25"/>
    <row r="256" s="81" customFormat="1" ht="11.25"/>
    <row r="257" s="81" customFormat="1" ht="11.25"/>
    <row r="258" s="81" customFormat="1" ht="11.25"/>
    <row r="259" s="81" customFormat="1" ht="11.25"/>
    <row r="260" s="81" customFormat="1" ht="11.25"/>
    <row r="261" s="81" customFormat="1" ht="11.25"/>
    <row r="262" s="81" customFormat="1" ht="11.25"/>
    <row r="263" s="81" customFormat="1" ht="11.25"/>
    <row r="264" s="81" customFormat="1" ht="11.25"/>
    <row r="265" s="81" customFormat="1" ht="11.25"/>
    <row r="266" s="81" customFormat="1" ht="11.25"/>
    <row r="267" s="81" customFormat="1" ht="11.25"/>
    <row r="268" s="81" customFormat="1" ht="11.25"/>
    <row r="269" s="81" customFormat="1" ht="11.25"/>
    <row r="270" s="81" customFormat="1" ht="11.25"/>
    <row r="271" s="81" customFormat="1" ht="11.25"/>
    <row r="272" s="81" customFormat="1" ht="11.25"/>
    <row r="273" s="81" customFormat="1" ht="11.25"/>
    <row r="274" s="81" customFormat="1" ht="11.25"/>
    <row r="275" s="81" customFormat="1" ht="11.25"/>
    <row r="3094" spans="7:7">
      <c r="G3094" s="15">
        <f>SUM(G9:G16,G18:G27,G29:G89,G91:G174,G180:G235,G237:G922,G945,G947:G950,G952:G1003,G1007:G1008,G1010:G1028,G1030:G1032,G1034:G1038,G1040:G1041,G1043:G1256,G1258:G1259,G1261:G1264,G1266:G1316,G1318:G1371,G1373:G1376,G1378:G1382,G1384:G1399,G1401:G1404,G1406:G1408,G1410:G1412,G1414:G1415,G1417,G1419:G1422,G1424:G1537,G1542:G1544,G1546:G1548,G1550:G1552,G1554:G1561,G1563:G1711,G1713:G1952,G1955:G1995,G1998:G2336,G2338:G2404,G2407:G2463,G2465:G2485,G2488:G2591,G2593:G2656,G2658:G2691,G2693:G2701,G2703:G2744,G2746:G2749,G2751,G2753:G2762,G2764,G2766:G2767,G2769,G2771,G2773,G2775:G2953,G2956:G2993,G3010:G3018,G3052:G3059,G3062:G3063,G3065:G3079,G3081:G3082,G3084)</f>
        <v>46671506054.310318</v>
      </c>
    </row>
  </sheetData>
  <mergeCells count="5">
    <mergeCell ref="A5:E7"/>
    <mergeCell ref="O5:O6"/>
    <mergeCell ref="D20:E20"/>
    <mergeCell ref="D64:E64"/>
    <mergeCell ref="A77:M77"/>
  </mergeCells>
  <pageMargins left="0.48" right="0.16" top="0.25" bottom="0.16" header="0.18" footer="0.16"/>
  <pageSetup paperSize="9" scale="5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FE4B8-9920-43C4-9CD7-00DBD16CD26A}">
  <sheetPr>
    <tabColor rgb="FF00B050"/>
    <pageSetUpPr fitToPage="1"/>
  </sheetPr>
  <dimension ref="A1:S3107"/>
  <sheetViews>
    <sheetView view="pageBreakPreview" topLeftCell="A130" zoomScaleNormal="85" zoomScaleSheetLayoutView="100" workbookViewId="0">
      <selection activeCell="H240" sqref="H240"/>
    </sheetView>
  </sheetViews>
  <sheetFormatPr defaultColWidth="9.140625" defaultRowHeight="14.25"/>
  <cols>
    <col min="1" max="2" width="4" style="2" customWidth="1"/>
    <col min="3" max="3" width="5.7109375" style="2" customWidth="1"/>
    <col min="4" max="4" width="7.85546875" style="2" customWidth="1"/>
    <col min="5" max="5" width="60.140625" style="2" customWidth="1"/>
    <col min="6" max="15" width="11.85546875" style="2" customWidth="1"/>
    <col min="16" max="16" width="9.85546875" style="105" bestFit="1" customWidth="1"/>
    <col min="17" max="18" width="15.28515625" style="2" bestFit="1" customWidth="1"/>
    <col min="19" max="16384" width="9.140625" style="2"/>
  </cols>
  <sheetData>
    <row r="1" spans="1:19">
      <c r="N1" s="78"/>
    </row>
    <row r="2" spans="1:19" ht="15.75">
      <c r="A2" s="1" t="s">
        <v>300</v>
      </c>
      <c r="M2" s="78"/>
      <c r="N2" s="78"/>
      <c r="O2" s="6" t="s">
        <v>350</v>
      </c>
    </row>
    <row r="3" spans="1:19">
      <c r="M3" s="78"/>
      <c r="N3" s="78"/>
    </row>
    <row r="4" spans="1:19">
      <c r="O4" s="6" t="s">
        <v>2</v>
      </c>
    </row>
    <row r="5" spans="1:19" s="81" customFormat="1" ht="11.25">
      <c r="A5" s="255"/>
      <c r="B5" s="255"/>
      <c r="C5" s="255"/>
      <c r="D5" s="255"/>
      <c r="E5" s="255"/>
      <c r="F5" s="55">
        <v>2018</v>
      </c>
      <c r="G5" s="55">
        <v>2019</v>
      </c>
      <c r="H5" s="55">
        <v>2020</v>
      </c>
      <c r="I5" s="55">
        <v>2021</v>
      </c>
      <c r="J5" s="55">
        <v>2022</v>
      </c>
      <c r="K5" s="55">
        <v>2023</v>
      </c>
      <c r="L5" s="55">
        <v>2024</v>
      </c>
      <c r="M5" s="55">
        <v>2025</v>
      </c>
      <c r="N5" s="54">
        <v>2025</v>
      </c>
      <c r="O5" s="252" t="s">
        <v>123</v>
      </c>
      <c r="P5" s="106"/>
    </row>
    <row r="6" spans="1:19" s="81" customFormat="1" ht="11.25">
      <c r="A6" s="255"/>
      <c r="B6" s="255"/>
      <c r="C6" s="255"/>
      <c r="D6" s="255"/>
      <c r="E6" s="255"/>
      <c r="F6" s="55" t="s">
        <v>124</v>
      </c>
      <c r="G6" s="55" t="s">
        <v>124</v>
      </c>
      <c r="H6" s="55" t="s">
        <v>124</v>
      </c>
      <c r="I6" s="55" t="s">
        <v>124</v>
      </c>
      <c r="J6" s="55" t="s">
        <v>124</v>
      </c>
      <c r="K6" s="55" t="s">
        <v>124</v>
      </c>
      <c r="L6" s="55" t="s">
        <v>125</v>
      </c>
      <c r="M6" s="57" t="s">
        <v>125</v>
      </c>
      <c r="N6" s="55" t="s">
        <v>126</v>
      </c>
      <c r="O6" s="253"/>
      <c r="P6" s="106"/>
      <c r="Q6" s="78"/>
    </row>
    <row r="7" spans="1:19" s="81" customFormat="1" ht="11.25">
      <c r="A7" s="255"/>
      <c r="B7" s="255"/>
      <c r="C7" s="255"/>
      <c r="D7" s="255"/>
      <c r="E7" s="255"/>
      <c r="F7" s="55" t="s">
        <v>127</v>
      </c>
      <c r="G7" s="55" t="s">
        <v>128</v>
      </c>
      <c r="H7" s="55" t="s">
        <v>129</v>
      </c>
      <c r="I7" s="55" t="s">
        <v>130</v>
      </c>
      <c r="J7" s="55" t="s">
        <v>131</v>
      </c>
      <c r="K7" s="55" t="s">
        <v>132</v>
      </c>
      <c r="L7" s="55" t="s">
        <v>133</v>
      </c>
      <c r="M7" s="55" t="s">
        <v>134</v>
      </c>
      <c r="N7" s="55" t="s">
        <v>135</v>
      </c>
      <c r="O7" s="55" t="s">
        <v>136</v>
      </c>
      <c r="P7" s="106"/>
    </row>
    <row r="8" spans="1:19" s="81" customFormat="1" ht="12.75">
      <c r="A8" s="34"/>
      <c r="B8" s="87" t="s">
        <v>351</v>
      </c>
      <c r="C8" s="34"/>
      <c r="D8" s="34"/>
      <c r="E8" s="34"/>
      <c r="I8" s="89"/>
      <c r="N8" s="114"/>
      <c r="O8" s="85"/>
      <c r="P8" s="106"/>
    </row>
    <row r="9" spans="1:19" s="81" customFormat="1" ht="12.75">
      <c r="A9" s="34"/>
      <c r="B9" s="34"/>
      <c r="C9" s="34"/>
      <c r="D9" s="34"/>
      <c r="E9" s="34"/>
      <c r="I9" s="115"/>
      <c r="P9" s="106"/>
    </row>
    <row r="10" spans="1:19" s="104" customFormat="1" ht="12.75">
      <c r="A10" s="87"/>
      <c r="B10" s="86">
        <v>1</v>
      </c>
      <c r="C10" s="87" t="s">
        <v>352</v>
      </c>
      <c r="D10" s="87"/>
      <c r="E10" s="87"/>
      <c r="F10" s="3">
        <v>3558725580.1730499</v>
      </c>
      <c r="G10" s="3">
        <v>4508968269.4496393</v>
      </c>
      <c r="H10" s="3">
        <v>3920782832.6846004</v>
      </c>
      <c r="I10" s="3">
        <v>5478582509.8245811</v>
      </c>
      <c r="J10" s="3">
        <v>6895541449.9858398</v>
      </c>
      <c r="K10" s="3">
        <v>10682154442.555738</v>
      </c>
      <c r="L10" s="3">
        <v>13883571363.11595</v>
      </c>
      <c r="M10" s="3">
        <v>17031302176.635405</v>
      </c>
      <c r="N10" s="3">
        <v>13273338224.730896</v>
      </c>
      <c r="O10" s="3">
        <v>-3757963951.9045086</v>
      </c>
      <c r="P10" s="116"/>
      <c r="Q10" s="4"/>
      <c r="R10" s="4"/>
      <c r="S10" s="4"/>
    </row>
    <row r="11" spans="1:19" s="81" customFormat="1" ht="12.75">
      <c r="A11" s="34"/>
      <c r="B11" s="34"/>
      <c r="C11" s="111">
        <v>1</v>
      </c>
      <c r="D11" s="34" t="s">
        <v>180</v>
      </c>
      <c r="E11" s="34"/>
      <c r="F11" s="4">
        <v>1346172224.1300001</v>
      </c>
      <c r="G11" s="4">
        <v>1701002737.9006999</v>
      </c>
      <c r="H11" s="4">
        <v>1402371839.9200001</v>
      </c>
      <c r="I11" s="4">
        <v>2387058954.3716402</v>
      </c>
      <c r="J11" s="4">
        <v>2816555910.7954497</v>
      </c>
      <c r="K11" s="4">
        <v>4172444663.5068564</v>
      </c>
      <c r="L11" s="4">
        <v>5970000000</v>
      </c>
      <c r="M11" s="4">
        <v>7485000000</v>
      </c>
      <c r="N11" s="4">
        <v>6135665743.3543358</v>
      </c>
      <c r="O11" s="4">
        <v>-1349334256.6456642</v>
      </c>
      <c r="P11" s="106"/>
      <c r="Q11" s="4"/>
      <c r="R11" s="4"/>
      <c r="S11" s="4"/>
    </row>
    <row r="12" spans="1:19" s="81" customFormat="1" ht="12.75">
      <c r="A12" s="34"/>
      <c r="B12" s="34"/>
      <c r="C12" s="111"/>
      <c r="D12" s="117" t="s">
        <v>165</v>
      </c>
      <c r="E12" s="34"/>
      <c r="F12" s="4">
        <v>1346172224.1300001</v>
      </c>
      <c r="G12" s="4">
        <v>1701002737.9006999</v>
      </c>
      <c r="H12" s="4">
        <v>1402371839.9200001</v>
      </c>
      <c r="I12" s="4">
        <v>2387058954.3716402</v>
      </c>
      <c r="J12" s="4">
        <v>681312655.94562995</v>
      </c>
      <c r="K12" s="4">
        <v>0</v>
      </c>
      <c r="L12" s="4">
        <v>5025917088.5980272</v>
      </c>
      <c r="M12" s="4">
        <v>6279209966.8701763</v>
      </c>
      <c r="N12" s="4">
        <v>5328527648.2755718</v>
      </c>
      <c r="O12" s="4">
        <v>-950682318.59460449</v>
      </c>
      <c r="P12" s="106"/>
      <c r="Q12" s="4"/>
      <c r="R12" s="4"/>
      <c r="S12" s="4"/>
    </row>
    <row r="13" spans="1:19" s="81" customFormat="1" ht="12.75">
      <c r="A13" s="34"/>
      <c r="B13" s="34"/>
      <c r="C13" s="34"/>
      <c r="D13" s="118" t="s">
        <v>353</v>
      </c>
      <c r="E13" s="18"/>
      <c r="F13" s="4">
        <v>69240864.864419997</v>
      </c>
      <c r="G13" s="4">
        <v>40430278.887229994</v>
      </c>
      <c r="H13" s="4">
        <v>3898767.87</v>
      </c>
      <c r="I13" s="4">
        <v>166935982.77222002</v>
      </c>
      <c r="J13" s="4">
        <v>238241314.50637001</v>
      </c>
      <c r="K13" s="4">
        <v>92182853.98364</v>
      </c>
      <c r="L13" s="4">
        <v>147129588.59802699</v>
      </c>
      <c r="M13" s="4">
        <v>152759966.870177</v>
      </c>
      <c r="N13" s="119">
        <v>81202648.275571495</v>
      </c>
      <c r="O13" s="4">
        <v>-71557318.594605505</v>
      </c>
      <c r="P13" s="106" t="s">
        <v>354</v>
      </c>
      <c r="Q13" s="4"/>
      <c r="R13" s="4"/>
      <c r="S13" s="4"/>
    </row>
    <row r="14" spans="1:19" s="81" customFormat="1" ht="12.75">
      <c r="A14" s="34"/>
      <c r="B14" s="34"/>
      <c r="C14" s="34"/>
      <c r="D14" s="120" t="s">
        <v>355</v>
      </c>
      <c r="E14" s="34"/>
      <c r="F14" s="4">
        <v>1276931359.2655802</v>
      </c>
      <c r="G14" s="4">
        <v>1660572459.0134699</v>
      </c>
      <c r="H14" s="4">
        <v>1398473072.0500002</v>
      </c>
      <c r="I14" s="4">
        <v>2220122971.5994201</v>
      </c>
      <c r="J14" s="4">
        <v>0</v>
      </c>
      <c r="K14" s="4">
        <v>0</v>
      </c>
      <c r="L14" s="4">
        <v>2927272500</v>
      </c>
      <c r="M14" s="4">
        <v>3675870000</v>
      </c>
      <c r="N14" s="121">
        <v>3148395000</v>
      </c>
      <c r="O14" s="4">
        <v>-527475000</v>
      </c>
      <c r="P14" s="106" t="s">
        <v>354</v>
      </c>
      <c r="Q14" s="4"/>
      <c r="R14" s="4"/>
      <c r="S14" s="4"/>
    </row>
    <row r="15" spans="1:19" s="81" customFormat="1" ht="12.75">
      <c r="A15" s="34"/>
      <c r="B15" s="34"/>
      <c r="C15" s="34"/>
      <c r="D15" s="120" t="s">
        <v>356</v>
      </c>
      <c r="E15" s="34"/>
      <c r="F15" s="4">
        <v>0</v>
      </c>
      <c r="G15" s="4">
        <v>0</v>
      </c>
      <c r="H15" s="4">
        <v>0</v>
      </c>
      <c r="I15" s="4">
        <v>0</v>
      </c>
      <c r="J15" s="4">
        <v>443071341.43926001</v>
      </c>
      <c r="K15" s="4">
        <v>1165774651.095808</v>
      </c>
      <c r="L15" s="4">
        <v>1951515000</v>
      </c>
      <c r="M15" s="4">
        <v>2450580000</v>
      </c>
      <c r="N15" s="121">
        <v>2098930000</v>
      </c>
      <c r="O15" s="4">
        <v>-351650000</v>
      </c>
      <c r="P15" s="106"/>
      <c r="Q15" s="4"/>
      <c r="R15" s="4"/>
      <c r="S15" s="4"/>
    </row>
    <row r="16" spans="1:19" s="81" customFormat="1" ht="12.75">
      <c r="A16" s="34"/>
      <c r="B16" s="34"/>
      <c r="C16" s="34"/>
      <c r="D16" s="117" t="s">
        <v>357</v>
      </c>
      <c r="E16" s="34"/>
      <c r="F16" s="4">
        <v>0</v>
      </c>
      <c r="G16" s="4">
        <v>0</v>
      </c>
      <c r="H16" s="4">
        <v>0</v>
      </c>
      <c r="I16" s="4">
        <v>0</v>
      </c>
      <c r="J16" s="4">
        <v>2135243254.8498199</v>
      </c>
      <c r="K16" s="4">
        <v>2914487158.4274087</v>
      </c>
      <c r="L16" s="4">
        <v>944082911.40197277</v>
      </c>
      <c r="M16" s="4">
        <v>1205790033.1298237</v>
      </c>
      <c r="N16" s="121">
        <v>807138095.07876396</v>
      </c>
      <c r="O16" s="4">
        <v>-398651938.05105972</v>
      </c>
      <c r="P16" s="106" t="s">
        <v>354</v>
      </c>
      <c r="Q16" s="4"/>
      <c r="R16" s="4"/>
      <c r="S16" s="4"/>
    </row>
    <row r="17" spans="1:19" s="81" customFormat="1" ht="12.75">
      <c r="A17" s="34"/>
      <c r="B17" s="34"/>
      <c r="C17" s="111">
        <v>2</v>
      </c>
      <c r="D17" s="34" t="s">
        <v>202</v>
      </c>
      <c r="E17" s="34"/>
      <c r="F17" s="4">
        <v>898246494.95000005</v>
      </c>
      <c r="G17" s="4">
        <v>1088304243.8129101</v>
      </c>
      <c r="H17" s="4">
        <v>1053282525.4400001</v>
      </c>
      <c r="I17" s="4">
        <v>1229680059.2521698</v>
      </c>
      <c r="J17" s="4">
        <v>1526860402.4926202</v>
      </c>
      <c r="K17" s="4">
        <v>2011385392.4660702</v>
      </c>
      <c r="L17" s="4">
        <v>2630000000</v>
      </c>
      <c r="M17" s="4">
        <v>3316951345.8285942</v>
      </c>
      <c r="N17" s="121">
        <v>2760000000</v>
      </c>
      <c r="O17" s="4">
        <v>-556951345.82859421</v>
      </c>
      <c r="P17" s="106" t="s">
        <v>354</v>
      </c>
      <c r="Q17" s="4"/>
      <c r="R17" s="4"/>
      <c r="S17" s="4"/>
    </row>
    <row r="18" spans="1:19" s="81" customFormat="1" ht="12.75">
      <c r="A18" s="34"/>
      <c r="B18" s="34"/>
      <c r="C18" s="111">
        <v>3</v>
      </c>
      <c r="D18" s="34" t="s">
        <v>358</v>
      </c>
      <c r="E18" s="34"/>
      <c r="F18" s="4">
        <v>165173986.44999999</v>
      </c>
      <c r="G18" s="4">
        <v>185739830.63016</v>
      </c>
      <c r="H18" s="4">
        <v>162568531.65000001</v>
      </c>
      <c r="I18" s="4">
        <v>169400217.37551001</v>
      </c>
      <c r="J18" s="4">
        <v>225970393.98610997</v>
      </c>
      <c r="K18" s="4">
        <v>219925471.61764005</v>
      </c>
      <c r="L18" s="4">
        <v>280000000</v>
      </c>
      <c r="M18" s="4">
        <v>350000000</v>
      </c>
      <c r="N18" s="121">
        <v>300000000</v>
      </c>
      <c r="O18" s="4">
        <v>-50000000</v>
      </c>
      <c r="P18" s="106" t="s">
        <v>354</v>
      </c>
      <c r="Q18" s="4"/>
      <c r="R18" s="4"/>
      <c r="S18" s="4"/>
    </row>
    <row r="19" spans="1:19" s="81" customFormat="1" ht="12.75">
      <c r="A19" s="34"/>
      <c r="B19" s="34"/>
      <c r="C19" s="111">
        <v>4</v>
      </c>
      <c r="D19" s="34" t="s">
        <v>210</v>
      </c>
      <c r="E19" s="34"/>
      <c r="F19" s="4">
        <v>28985050</v>
      </c>
      <c r="G19" s="4">
        <v>28707227.273930002</v>
      </c>
      <c r="H19" s="4">
        <v>26588173.244600002</v>
      </c>
      <c r="I19" s="4">
        <v>23362520.991239998</v>
      </c>
      <c r="J19" s="4">
        <v>27822494.677539997</v>
      </c>
      <c r="K19" s="4">
        <v>15018230.507199999</v>
      </c>
      <c r="L19" s="4">
        <v>18000000</v>
      </c>
      <c r="M19" s="4">
        <v>22000000</v>
      </c>
      <c r="N19" s="121">
        <v>10000000</v>
      </c>
      <c r="O19" s="4">
        <v>-12000000</v>
      </c>
      <c r="P19" s="106" t="s">
        <v>354</v>
      </c>
      <c r="Q19" s="4"/>
      <c r="R19" s="4"/>
      <c r="S19" s="4"/>
    </row>
    <row r="20" spans="1:19" s="81" customFormat="1" ht="12.75">
      <c r="A20" s="34"/>
      <c r="B20" s="34"/>
      <c r="C20" s="111">
        <v>5</v>
      </c>
      <c r="D20" s="34" t="s">
        <v>241</v>
      </c>
      <c r="E20" s="34"/>
      <c r="F20" s="4">
        <v>1046966372.46</v>
      </c>
      <c r="G20" s="4">
        <v>1425717536.9667599</v>
      </c>
      <c r="H20" s="4">
        <v>1218158659.6999998</v>
      </c>
      <c r="I20" s="4">
        <v>1586443488.8690901</v>
      </c>
      <c r="J20" s="4">
        <v>2912463037.5412898</v>
      </c>
      <c r="K20" s="4">
        <v>4150553756.91225</v>
      </c>
      <c r="L20" s="4">
        <v>4750571363.1159496</v>
      </c>
      <c r="M20" s="4">
        <v>5644150830.8068104</v>
      </c>
      <c r="N20" s="4">
        <v>3874472481.3765597</v>
      </c>
      <c r="O20" s="4">
        <v>-1769678349.4302506</v>
      </c>
      <c r="P20" s="106"/>
      <c r="Q20" s="4"/>
      <c r="R20" s="4"/>
      <c r="S20" s="4"/>
    </row>
    <row r="21" spans="1:19" s="81" customFormat="1" ht="12.75">
      <c r="A21" s="34"/>
      <c r="B21" s="34"/>
      <c r="C21" s="34"/>
      <c r="D21" s="122" t="s">
        <v>353</v>
      </c>
      <c r="E21" s="18"/>
      <c r="F21" s="4">
        <v>137745784.89044002</v>
      </c>
      <c r="G21" s="4">
        <v>54166302.893849999</v>
      </c>
      <c r="H21" s="4">
        <v>62344116.199999988</v>
      </c>
      <c r="I21" s="4">
        <v>460986266.87442285</v>
      </c>
      <c r="J21" s="4">
        <v>1156380456.3293698</v>
      </c>
      <c r="K21" s="4">
        <v>583740227.45466602</v>
      </c>
      <c r="L21" s="4">
        <v>331424059.12847197</v>
      </c>
      <c r="M21" s="4">
        <v>456129917.55003297</v>
      </c>
      <c r="N21" s="4">
        <v>347905100.28101897</v>
      </c>
      <c r="O21" s="4">
        <v>-108224817.269014</v>
      </c>
      <c r="P21" s="106" t="s">
        <v>354</v>
      </c>
      <c r="Q21" s="4"/>
      <c r="R21" s="4"/>
      <c r="S21" s="4"/>
    </row>
    <row r="22" spans="1:19" s="81" customFormat="1" ht="12.75">
      <c r="A22" s="34"/>
      <c r="B22" s="34"/>
      <c r="C22" s="34"/>
      <c r="D22" s="123" t="s">
        <v>359</v>
      </c>
      <c r="E22" s="34"/>
      <c r="F22" s="4">
        <v>588606312.40706778</v>
      </c>
      <c r="G22" s="4">
        <v>887480007.16635203</v>
      </c>
      <c r="H22" s="4">
        <v>753878588.30999994</v>
      </c>
      <c r="I22" s="4">
        <v>732178464.99176121</v>
      </c>
      <c r="J22" s="4">
        <v>1140542881.1990411</v>
      </c>
      <c r="K22" s="4">
        <v>0</v>
      </c>
      <c r="L22" s="4">
        <v>788968702.79749548</v>
      </c>
      <c r="M22" s="4">
        <v>1849712534.2183282</v>
      </c>
      <c r="N22" s="4">
        <v>1255963558.2053001</v>
      </c>
      <c r="O22" s="4">
        <v>-593748976.01302814</v>
      </c>
      <c r="P22" s="106" t="s">
        <v>354</v>
      </c>
      <c r="Q22" s="4"/>
      <c r="R22" s="4"/>
      <c r="S22" s="4"/>
    </row>
    <row r="23" spans="1:19" s="81" customFormat="1" ht="12.75">
      <c r="A23" s="34"/>
      <c r="B23" s="34"/>
      <c r="C23" s="34"/>
      <c r="D23" s="123" t="s">
        <v>355</v>
      </c>
      <c r="E23" s="34"/>
      <c r="F23" s="4">
        <v>320614275.16249228</v>
      </c>
      <c r="G23" s="4">
        <v>484071226.90655786</v>
      </c>
      <c r="H23" s="4">
        <v>401935955.18999982</v>
      </c>
      <c r="I23" s="4">
        <v>393278757.00290602</v>
      </c>
      <c r="J23" s="4">
        <v>615539700.01287878</v>
      </c>
      <c r="K23" s="4">
        <v>3566813529.4575839</v>
      </c>
      <c r="L23" s="4">
        <v>3630178601.1899819</v>
      </c>
      <c r="M23" s="4">
        <v>3338308379.0384493</v>
      </c>
      <c r="N23" s="4">
        <v>2270603822.8902407</v>
      </c>
      <c r="O23" s="4">
        <v>-1067704556.1482086</v>
      </c>
      <c r="P23" s="106" t="s">
        <v>354</v>
      </c>
      <c r="Q23" s="4"/>
      <c r="R23" s="4"/>
      <c r="S23" s="4"/>
    </row>
    <row r="24" spans="1:19" s="81" customFormat="1" ht="12.75">
      <c r="A24" s="34"/>
      <c r="B24" s="34"/>
      <c r="C24" s="34"/>
      <c r="D24" s="123" t="s">
        <v>360</v>
      </c>
      <c r="E24" s="34"/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/>
      <c r="M24" s="4"/>
      <c r="N24" s="4"/>
      <c r="O24" s="4">
        <v>0</v>
      </c>
      <c r="P24" s="106"/>
      <c r="Q24" s="4"/>
      <c r="R24" s="4"/>
      <c r="S24" s="4"/>
    </row>
    <row r="25" spans="1:19" s="81" customFormat="1" ht="12.75">
      <c r="A25" s="34"/>
      <c r="B25" s="34"/>
      <c r="C25" s="111">
        <v>6</v>
      </c>
      <c r="D25" s="34" t="s">
        <v>281</v>
      </c>
      <c r="E25" s="34"/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106" t="s">
        <v>354</v>
      </c>
      <c r="Q25" s="4"/>
      <c r="R25" s="4"/>
      <c r="S25" s="4"/>
    </row>
    <row r="26" spans="1:19" s="81" customFormat="1" ht="12.75">
      <c r="A26" s="34"/>
      <c r="B26" s="34"/>
      <c r="C26" s="111">
        <v>7</v>
      </c>
      <c r="D26" s="34" t="s">
        <v>361</v>
      </c>
      <c r="E26" s="34"/>
      <c r="F26" s="4">
        <v>0</v>
      </c>
      <c r="G26" s="4"/>
      <c r="H26" s="4"/>
      <c r="I26" s="4"/>
      <c r="J26" s="4"/>
      <c r="K26" s="4"/>
      <c r="L26" s="4"/>
      <c r="M26" s="4"/>
      <c r="N26" s="4"/>
      <c r="O26" s="4">
        <v>0</v>
      </c>
      <c r="P26" s="106"/>
      <c r="Q26" s="4"/>
      <c r="R26" s="4"/>
      <c r="S26" s="4"/>
    </row>
    <row r="27" spans="1:19" s="81" customFormat="1" ht="12.75">
      <c r="A27" s="34"/>
      <c r="B27" s="34"/>
      <c r="C27" s="111">
        <v>7</v>
      </c>
      <c r="D27" s="34" t="s">
        <v>212</v>
      </c>
      <c r="E27" s="34"/>
      <c r="F27" s="4">
        <v>26537329.289999999</v>
      </c>
      <c r="G27" s="4">
        <v>30286544.528849993</v>
      </c>
      <c r="H27" s="4">
        <v>25933023.800000001</v>
      </c>
      <c r="I27" s="4">
        <v>34174159.466799997</v>
      </c>
      <c r="J27" s="4">
        <v>37537243.607009999</v>
      </c>
      <c r="K27" s="4">
        <v>32506140.072069999</v>
      </c>
      <c r="L27" s="4">
        <v>50000000</v>
      </c>
      <c r="M27" s="4">
        <v>75000000</v>
      </c>
      <c r="N27" s="121">
        <v>55000000</v>
      </c>
      <c r="O27" s="4">
        <v>-20000000</v>
      </c>
      <c r="P27" s="106" t="s">
        <v>354</v>
      </c>
      <c r="Q27" s="4"/>
      <c r="R27" s="4"/>
      <c r="S27" s="4"/>
    </row>
    <row r="28" spans="1:19" s="81" customFormat="1" ht="12.75">
      <c r="A28" s="34"/>
      <c r="B28" s="34"/>
      <c r="C28" s="111">
        <v>8</v>
      </c>
      <c r="D28" s="34" t="s">
        <v>320</v>
      </c>
      <c r="E28" s="34"/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106" t="s">
        <v>354</v>
      </c>
      <c r="Q28" s="4"/>
      <c r="R28" s="4"/>
      <c r="S28" s="4"/>
    </row>
    <row r="29" spans="1:19" s="81" customFormat="1" ht="12.75">
      <c r="A29" s="34"/>
      <c r="B29" s="34"/>
      <c r="C29" s="111">
        <v>9</v>
      </c>
      <c r="D29" s="34" t="s">
        <v>362</v>
      </c>
      <c r="E29" s="34"/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106" t="s">
        <v>354</v>
      </c>
      <c r="Q29" s="4"/>
      <c r="R29" s="4"/>
      <c r="S29" s="4"/>
    </row>
    <row r="30" spans="1:19" s="81" customFormat="1" ht="12.75">
      <c r="A30" s="34"/>
      <c r="B30" s="34"/>
      <c r="C30" s="111"/>
      <c r="D30" s="117" t="s">
        <v>353</v>
      </c>
      <c r="E30" s="34"/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106" t="s">
        <v>354</v>
      </c>
      <c r="Q30" s="4"/>
      <c r="R30" s="4"/>
      <c r="S30" s="4"/>
    </row>
    <row r="31" spans="1:19" s="81" customFormat="1" ht="12.75">
      <c r="A31" s="34"/>
      <c r="B31" s="34"/>
      <c r="C31" s="111"/>
      <c r="D31" s="123" t="s">
        <v>355</v>
      </c>
      <c r="E31" s="34"/>
      <c r="F31" s="4">
        <v>0</v>
      </c>
      <c r="G31" s="4"/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106" t="s">
        <v>354</v>
      </c>
      <c r="Q31" s="4"/>
      <c r="R31" s="4"/>
      <c r="S31" s="4"/>
    </row>
    <row r="32" spans="1:19" s="81" customFormat="1" ht="12.75" hidden="1">
      <c r="A32" s="34"/>
      <c r="B32" s="34"/>
      <c r="C32" s="111"/>
      <c r="D32" s="123" t="s">
        <v>360</v>
      </c>
      <c r="E32" s="34"/>
      <c r="F32" s="4">
        <v>0</v>
      </c>
      <c r="G32" s="4"/>
      <c r="H32" s="4"/>
      <c r="I32" s="4"/>
      <c r="J32" s="4"/>
      <c r="K32" s="4"/>
      <c r="L32" s="4">
        <v>0</v>
      </c>
      <c r="M32" s="4">
        <v>0</v>
      </c>
      <c r="N32" s="4">
        <v>0</v>
      </c>
      <c r="O32" s="4">
        <v>0</v>
      </c>
      <c r="P32" s="106"/>
      <c r="Q32" s="4"/>
      <c r="R32" s="4"/>
      <c r="S32" s="4"/>
    </row>
    <row r="33" spans="1:19" s="81" customFormat="1" ht="12.75">
      <c r="A33" s="34"/>
      <c r="B33" s="34"/>
      <c r="C33" s="111">
        <v>10</v>
      </c>
      <c r="D33" s="34" t="s">
        <v>243</v>
      </c>
      <c r="E33" s="34"/>
      <c r="F33" s="4">
        <v>42120596.723049991</v>
      </c>
      <c r="G33" s="4">
        <v>49209413.629330002</v>
      </c>
      <c r="H33" s="4">
        <v>31833807.919999994</v>
      </c>
      <c r="I33" s="4">
        <v>47984418.017189994</v>
      </c>
      <c r="J33" s="4">
        <v>27298972.95487</v>
      </c>
      <c r="K33" s="4">
        <v>69822697.216690004</v>
      </c>
      <c r="L33" s="4">
        <v>72000000</v>
      </c>
      <c r="M33" s="4">
        <v>100000000</v>
      </c>
      <c r="N33" s="4">
        <v>100000000</v>
      </c>
      <c r="O33" s="4">
        <v>0</v>
      </c>
      <c r="P33" s="106" t="s">
        <v>354</v>
      </c>
      <c r="Q33" s="4"/>
      <c r="R33" s="4"/>
      <c r="S33" s="4"/>
    </row>
    <row r="34" spans="1:19" s="81" customFormat="1" ht="12.75">
      <c r="A34" s="34"/>
      <c r="B34" s="34"/>
      <c r="C34" s="111">
        <v>11</v>
      </c>
      <c r="D34" s="34" t="s">
        <v>235</v>
      </c>
      <c r="E34" s="34"/>
      <c r="F34" s="4">
        <v>4968.3</v>
      </c>
      <c r="G34" s="4">
        <v>82.057000000000002</v>
      </c>
      <c r="H34" s="4">
        <v>0</v>
      </c>
      <c r="I34" s="4">
        <v>0</v>
      </c>
      <c r="J34" s="4">
        <v>55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106" t="s">
        <v>354</v>
      </c>
      <c r="Q34" s="4"/>
      <c r="R34" s="4"/>
      <c r="S34" s="4"/>
    </row>
    <row r="35" spans="1:19" s="81" customFormat="1" ht="12.75">
      <c r="A35" s="34"/>
      <c r="B35" s="34"/>
      <c r="C35" s="111">
        <v>12</v>
      </c>
      <c r="D35" s="34" t="s">
        <v>254</v>
      </c>
      <c r="E35" s="34"/>
      <c r="F35" s="4">
        <v>4518557.87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106" t="s">
        <v>354</v>
      </c>
      <c r="Q35" s="4"/>
      <c r="R35" s="4"/>
      <c r="S35" s="4"/>
    </row>
    <row r="36" spans="1:19" s="81" customFormat="1" ht="12.75">
      <c r="A36" s="34"/>
      <c r="B36" s="34"/>
      <c r="C36" s="111">
        <v>13</v>
      </c>
      <c r="D36" s="34" t="s">
        <v>251</v>
      </c>
      <c r="E36" s="34"/>
      <c r="F36" s="4">
        <v>0</v>
      </c>
      <c r="G36" s="4">
        <v>652.65</v>
      </c>
      <c r="H36" s="4">
        <v>46271.01</v>
      </c>
      <c r="I36" s="4">
        <v>478691.48094000004</v>
      </c>
      <c r="J36" s="4">
        <v>2345594.8765800004</v>
      </c>
      <c r="K36" s="4">
        <v>2096968.11075</v>
      </c>
      <c r="L36" s="4">
        <v>3000000</v>
      </c>
      <c r="M36" s="4">
        <v>3200000</v>
      </c>
      <c r="N36" s="4">
        <v>3200000</v>
      </c>
      <c r="O36" s="4">
        <v>0</v>
      </c>
      <c r="P36" s="106" t="s">
        <v>354</v>
      </c>
      <c r="Q36" s="4"/>
      <c r="R36" s="4"/>
      <c r="S36" s="4"/>
    </row>
    <row r="37" spans="1:19" s="81" customFormat="1" ht="12.75">
      <c r="A37" s="34"/>
      <c r="B37" s="34"/>
      <c r="C37" s="111">
        <v>14</v>
      </c>
      <c r="D37" s="81" t="s">
        <v>363</v>
      </c>
      <c r="E37" s="34"/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8401122.1462099999</v>
      </c>
      <c r="L37" s="4">
        <v>110000000</v>
      </c>
      <c r="M37" s="4">
        <v>35000000</v>
      </c>
      <c r="N37" s="4">
        <v>35000000</v>
      </c>
      <c r="O37" s="4">
        <v>0</v>
      </c>
      <c r="P37" s="106" t="s">
        <v>354</v>
      </c>
      <c r="Q37" s="4"/>
      <c r="R37" s="4"/>
      <c r="S37" s="4"/>
    </row>
    <row r="38" spans="1:19" s="81" customFormat="1" ht="12.75">
      <c r="A38" s="34"/>
      <c r="B38" s="34"/>
      <c r="C38" s="34"/>
      <c r="D38" s="34"/>
      <c r="E38" s="34"/>
      <c r="F38" s="4"/>
      <c r="G38" s="4"/>
      <c r="H38" s="4"/>
      <c r="I38" s="4"/>
      <c r="J38" s="4"/>
      <c r="K38" s="4"/>
      <c r="L38" s="4"/>
      <c r="M38" s="4"/>
      <c r="N38" s="4"/>
      <c r="O38" s="4"/>
      <c r="P38" s="106"/>
      <c r="Q38" s="4"/>
      <c r="R38" s="4"/>
      <c r="S38" s="4"/>
    </row>
    <row r="39" spans="1:19" s="104" customFormat="1" ht="12.75">
      <c r="A39" s="87"/>
      <c r="B39" s="86">
        <v>2</v>
      </c>
      <c r="C39" s="87" t="s">
        <v>364</v>
      </c>
      <c r="D39" s="87"/>
      <c r="E39" s="87"/>
      <c r="F39" s="3">
        <v>2732299579.4690495</v>
      </c>
      <c r="G39" s="3">
        <v>3153770264.26229</v>
      </c>
      <c r="H39" s="3">
        <v>2891865045.6700006</v>
      </c>
      <c r="I39" s="3">
        <v>3503922877.4169798</v>
      </c>
      <c r="J39" s="3">
        <v>4659977043.3773203</v>
      </c>
      <c r="K39" s="3">
        <v>5327214686.8231106</v>
      </c>
      <c r="L39" s="3">
        <v>6792915616.56252</v>
      </c>
      <c r="M39" s="3">
        <v>7872540003</v>
      </c>
      <c r="N39" s="3">
        <v>7777815765.1046982</v>
      </c>
      <c r="O39" s="3">
        <v>-94724237.895301819</v>
      </c>
      <c r="P39" s="116" t="s">
        <v>354</v>
      </c>
    </row>
    <row r="40" spans="1:19" s="81" customFormat="1" ht="12.75">
      <c r="A40" s="34"/>
      <c r="B40" s="34"/>
      <c r="C40" s="111">
        <v>1</v>
      </c>
      <c r="D40" s="34" t="s">
        <v>365</v>
      </c>
      <c r="E40" s="34"/>
      <c r="F40" s="4">
        <v>682206942.13</v>
      </c>
      <c r="G40" s="4">
        <v>790173459.02862</v>
      </c>
      <c r="H40" s="4">
        <v>740730634.83000016</v>
      </c>
      <c r="I40" s="4">
        <v>938878121.31457007</v>
      </c>
      <c r="J40" s="4">
        <v>1255518006.20894</v>
      </c>
      <c r="K40" s="4">
        <v>1464076330.0824301</v>
      </c>
      <c r="L40" s="4">
        <v>1934672864.56252</v>
      </c>
      <c r="M40" s="4">
        <v>2200000000</v>
      </c>
      <c r="N40" s="4">
        <v>2120000000</v>
      </c>
      <c r="O40" s="4">
        <v>-80000000</v>
      </c>
      <c r="P40" s="106"/>
    </row>
    <row r="41" spans="1:19" s="81" customFormat="1" ht="12.75">
      <c r="A41" s="34"/>
      <c r="B41" s="34"/>
      <c r="C41" s="111">
        <v>2</v>
      </c>
      <c r="D41" s="34" t="s">
        <v>204</v>
      </c>
      <c r="E41" s="34"/>
      <c r="F41" s="4">
        <v>1411498025.97</v>
      </c>
      <c r="G41" s="4">
        <v>1633296041.2516799</v>
      </c>
      <c r="H41" s="4">
        <v>1503778284.1799998</v>
      </c>
      <c r="I41" s="4">
        <v>1902346584.5795</v>
      </c>
      <c r="J41" s="4">
        <v>2750742356.15347</v>
      </c>
      <c r="K41" s="4">
        <v>3158209424.29322</v>
      </c>
      <c r="L41" s="4">
        <v>4060202752</v>
      </c>
      <c r="M41" s="4">
        <v>4694000000</v>
      </c>
      <c r="N41" s="4">
        <v>4546775762.1046982</v>
      </c>
      <c r="O41" s="4">
        <v>-147224237.89530182</v>
      </c>
      <c r="P41" s="106"/>
    </row>
    <row r="42" spans="1:19" s="81" customFormat="1" ht="12.75">
      <c r="A42" s="34"/>
      <c r="B42" s="34"/>
      <c r="C42" s="111">
        <v>3</v>
      </c>
      <c r="D42" s="34" t="s">
        <v>366</v>
      </c>
      <c r="E42" s="34"/>
      <c r="F42" s="4">
        <v>9320721.0399999991</v>
      </c>
      <c r="G42" s="4">
        <v>11008307.95685</v>
      </c>
      <c r="H42" s="4">
        <v>11182246.290000003</v>
      </c>
      <c r="I42" s="4">
        <v>20376964.957109999</v>
      </c>
      <c r="J42" s="4">
        <v>35539365.949529998</v>
      </c>
      <c r="K42" s="4">
        <v>40466331.114210002</v>
      </c>
      <c r="L42" s="4">
        <v>50000000</v>
      </c>
      <c r="M42" s="4">
        <v>65000000</v>
      </c>
      <c r="N42" s="4">
        <v>65000000</v>
      </c>
      <c r="O42" s="4">
        <v>0</v>
      </c>
      <c r="P42" s="106"/>
    </row>
    <row r="43" spans="1:19" s="81" customFormat="1" ht="12.75">
      <c r="A43" s="34"/>
      <c r="B43" s="34"/>
      <c r="C43" s="111">
        <v>4</v>
      </c>
      <c r="D43" s="34" t="s">
        <v>216</v>
      </c>
      <c r="E43" s="34"/>
      <c r="F43" s="4">
        <v>94442479.349999994</v>
      </c>
      <c r="G43" s="4">
        <v>113268204.09</v>
      </c>
      <c r="H43" s="4">
        <v>123354509.03999999</v>
      </c>
      <c r="I43" s="4">
        <v>130778405.8363</v>
      </c>
      <c r="J43" s="4">
        <v>141687201.98699999</v>
      </c>
      <c r="K43" s="4">
        <v>146932192.403</v>
      </c>
      <c r="L43" s="4">
        <v>150000000</v>
      </c>
      <c r="M43" s="4">
        <v>160000000</v>
      </c>
      <c r="N43" s="121">
        <v>160000000</v>
      </c>
      <c r="O43" s="4">
        <v>0</v>
      </c>
      <c r="P43" s="106"/>
    </row>
    <row r="44" spans="1:19" s="81" customFormat="1" ht="12.75">
      <c r="A44" s="34"/>
      <c r="B44" s="34"/>
      <c r="C44" s="111">
        <v>5</v>
      </c>
      <c r="D44" s="34" t="s">
        <v>218</v>
      </c>
      <c r="E44" s="34"/>
      <c r="F44" s="4">
        <v>2322419.1800000002</v>
      </c>
      <c r="G44" s="4">
        <v>1713215.5144399998</v>
      </c>
      <c r="H44" s="4">
        <v>2129818.0300000003</v>
      </c>
      <c r="I44" s="4">
        <v>5818505.0787800001</v>
      </c>
      <c r="J44" s="4">
        <v>9112250.3622500002</v>
      </c>
      <c r="K44" s="4">
        <v>8291412.3624800006</v>
      </c>
      <c r="L44" s="4">
        <v>10000000</v>
      </c>
      <c r="M44" s="4">
        <v>12000000</v>
      </c>
      <c r="N44" s="4">
        <v>20000000</v>
      </c>
      <c r="O44" s="4">
        <v>8000000</v>
      </c>
      <c r="P44" s="106"/>
    </row>
    <row r="45" spans="1:19" s="81" customFormat="1" ht="12.75">
      <c r="A45" s="34"/>
      <c r="B45" s="34"/>
      <c r="C45" s="111">
        <v>6</v>
      </c>
      <c r="D45" s="34" t="s">
        <v>220</v>
      </c>
      <c r="E45" s="34"/>
      <c r="F45" s="4">
        <v>214168020.90090001</v>
      </c>
      <c r="G45" s="4">
        <v>232427163.21365002</v>
      </c>
      <c r="H45" s="4">
        <v>172302424.62</v>
      </c>
      <c r="I45" s="4">
        <v>202629478.002</v>
      </c>
      <c r="J45" s="4">
        <v>281835594.3283</v>
      </c>
      <c r="K45" s="4">
        <v>320911629.875</v>
      </c>
      <c r="L45" s="4">
        <v>400000000</v>
      </c>
      <c r="M45" s="4">
        <v>500000000</v>
      </c>
      <c r="N45" s="4">
        <v>640000000</v>
      </c>
      <c r="O45" s="4">
        <v>140000000</v>
      </c>
      <c r="P45" s="106"/>
    </row>
    <row r="46" spans="1:19" s="81" customFormat="1" ht="12.75">
      <c r="A46" s="34"/>
      <c r="B46" s="34"/>
      <c r="C46" s="111">
        <v>7</v>
      </c>
      <c r="D46" s="34" t="s">
        <v>361</v>
      </c>
      <c r="E46" s="34"/>
      <c r="F46" s="4">
        <v>213490161.63999999</v>
      </c>
      <c r="G46" s="4">
        <v>260256023.48366001</v>
      </c>
      <c r="H46" s="4">
        <v>252827527.58000001</v>
      </c>
      <c r="I46" s="4">
        <v>240442656.30122</v>
      </c>
      <c r="J46" s="4">
        <v>88300533.678049996</v>
      </c>
      <c r="K46" s="4">
        <v>13216861.361</v>
      </c>
      <c r="L46" s="4">
        <v>10000000</v>
      </c>
      <c r="M46" s="4">
        <v>20000000</v>
      </c>
      <c r="N46" s="4">
        <v>4500000</v>
      </c>
      <c r="O46" s="4">
        <v>-15500000</v>
      </c>
      <c r="P46" s="106"/>
    </row>
    <row r="47" spans="1:19" s="81" customFormat="1" ht="12.75">
      <c r="A47" s="34"/>
      <c r="B47" s="34"/>
      <c r="C47" s="111">
        <v>8</v>
      </c>
      <c r="D47" s="34" t="s">
        <v>223</v>
      </c>
      <c r="E47" s="34"/>
      <c r="F47" s="4">
        <v>13063740.948150001</v>
      </c>
      <c r="G47" s="4">
        <v>16355040.052769994</v>
      </c>
      <c r="H47" s="4">
        <v>17071698.479999997</v>
      </c>
      <c r="I47" s="4">
        <v>16597696.429370001</v>
      </c>
      <c r="J47" s="4">
        <v>19353935.093839999</v>
      </c>
      <c r="K47" s="4">
        <v>21623528.140180003</v>
      </c>
      <c r="L47" s="4">
        <v>28000000</v>
      </c>
      <c r="M47" s="4">
        <v>31500000</v>
      </c>
      <c r="N47" s="4">
        <v>31500000</v>
      </c>
      <c r="O47" s="4">
        <v>0</v>
      </c>
      <c r="P47" s="106"/>
    </row>
    <row r="48" spans="1:19" s="81" customFormat="1" ht="12.75">
      <c r="A48" s="34"/>
      <c r="B48" s="34"/>
      <c r="C48" s="111">
        <v>9</v>
      </c>
      <c r="D48" s="34" t="s">
        <v>367</v>
      </c>
      <c r="E48" s="34"/>
      <c r="F48" s="4">
        <v>11281.45</v>
      </c>
      <c r="G48" s="4">
        <v>4909.6333500000001</v>
      </c>
      <c r="H48" s="4">
        <v>12001.09</v>
      </c>
      <c r="I48" s="4">
        <v>36660</v>
      </c>
      <c r="J48" s="4">
        <v>19120.650000000001</v>
      </c>
      <c r="K48" s="4">
        <v>49786.25</v>
      </c>
      <c r="L48" s="4">
        <v>40000</v>
      </c>
      <c r="M48" s="4">
        <v>40000</v>
      </c>
      <c r="N48" s="4">
        <v>40000</v>
      </c>
      <c r="O48" s="4">
        <v>0</v>
      </c>
      <c r="P48" s="106"/>
    </row>
    <row r="49" spans="1:16" s="81" customFormat="1" ht="12.75">
      <c r="A49" s="34"/>
      <c r="B49" s="34"/>
      <c r="C49" s="111">
        <v>10</v>
      </c>
      <c r="D49" s="34" t="s">
        <v>368</v>
      </c>
      <c r="E49" s="34"/>
      <c r="F49" s="4">
        <v>16890392.920000002</v>
      </c>
      <c r="G49" s="4">
        <v>22111201.206270002</v>
      </c>
      <c r="H49" s="4">
        <v>5535111.5100000007</v>
      </c>
      <c r="I49" s="4">
        <v>6075600.1647500005</v>
      </c>
      <c r="J49" s="4">
        <v>15807005.400950002</v>
      </c>
      <c r="K49" s="4">
        <v>29975795.188170001</v>
      </c>
      <c r="L49" s="4">
        <v>15000000</v>
      </c>
      <c r="M49" s="4">
        <v>20000003</v>
      </c>
      <c r="N49" s="4">
        <v>20000003</v>
      </c>
      <c r="O49" s="4">
        <v>0</v>
      </c>
      <c r="P49" s="106"/>
    </row>
    <row r="50" spans="1:16" s="81" customFormat="1" ht="12.75">
      <c r="A50" s="34"/>
      <c r="B50" s="34"/>
      <c r="C50" s="111">
        <v>11</v>
      </c>
      <c r="D50" s="34" t="s">
        <v>254</v>
      </c>
      <c r="E50" s="34"/>
      <c r="F50" s="4">
        <v>74885393.939999998</v>
      </c>
      <c r="G50" s="4">
        <v>73156698.831</v>
      </c>
      <c r="H50" s="4">
        <v>62940790.020000003</v>
      </c>
      <c r="I50" s="4">
        <v>39942204.753380008</v>
      </c>
      <c r="J50" s="4">
        <v>62061673.564989999</v>
      </c>
      <c r="K50" s="4">
        <v>123461395.75342</v>
      </c>
      <c r="L50" s="4">
        <v>135000000</v>
      </c>
      <c r="M50" s="4">
        <v>170000000</v>
      </c>
      <c r="N50" s="4">
        <v>170000000</v>
      </c>
      <c r="O50" s="4">
        <v>0</v>
      </c>
      <c r="P50" s="106"/>
    </row>
    <row r="51" spans="1:16" s="81" customFormat="1" ht="12.75">
      <c r="A51" s="34"/>
      <c r="B51" s="34"/>
      <c r="C51" s="111"/>
      <c r="D51" s="34"/>
      <c r="E51" s="34"/>
      <c r="F51" s="4"/>
      <c r="G51" s="4"/>
      <c r="H51" s="4"/>
      <c r="I51" s="4"/>
      <c r="J51" s="4"/>
      <c r="K51" s="4"/>
      <c r="L51" s="4"/>
      <c r="M51" s="4"/>
      <c r="N51" s="4"/>
      <c r="O51" s="4"/>
      <c r="P51" s="106"/>
    </row>
    <row r="52" spans="1:16" s="104" customFormat="1" ht="12.75">
      <c r="A52" s="87"/>
      <c r="B52" s="86">
        <v>3</v>
      </c>
      <c r="C52" s="87" t="s">
        <v>369</v>
      </c>
      <c r="D52" s="87"/>
      <c r="E52" s="87"/>
      <c r="F52" s="3">
        <v>43939927.669589996</v>
      </c>
      <c r="G52" s="3">
        <v>156266548.62145001</v>
      </c>
      <c r="H52" s="3">
        <v>173466973.26556</v>
      </c>
      <c r="I52" s="3">
        <v>207518491.00600997</v>
      </c>
      <c r="J52" s="3">
        <v>473280110.44607997</v>
      </c>
      <c r="K52" s="3">
        <v>452885218.38304001</v>
      </c>
      <c r="L52" s="3">
        <v>600729222.852</v>
      </c>
      <c r="M52" s="3">
        <v>608714772.02000737</v>
      </c>
      <c r="N52" s="3">
        <v>608714772.02000737</v>
      </c>
      <c r="O52" s="3">
        <v>0</v>
      </c>
      <c r="P52" s="116"/>
    </row>
    <row r="53" spans="1:16" s="81" customFormat="1" ht="12.75">
      <c r="A53" s="34"/>
      <c r="B53" s="34"/>
      <c r="C53" s="111">
        <v>1</v>
      </c>
      <c r="D53" s="34" t="s">
        <v>285</v>
      </c>
      <c r="E53" s="34"/>
      <c r="F53" s="4">
        <v>0</v>
      </c>
      <c r="G53" s="4">
        <v>0</v>
      </c>
      <c r="H53" s="4">
        <v>2469043.2625599997</v>
      </c>
      <c r="I53" s="4">
        <v>2510107.861</v>
      </c>
      <c r="J53" s="4">
        <v>2852567.8182600001</v>
      </c>
      <c r="K53" s="4">
        <v>3651542.3847500002</v>
      </c>
      <c r="L53" s="4">
        <v>1200000</v>
      </c>
      <c r="M53" s="4">
        <v>1600000</v>
      </c>
      <c r="N53" s="4">
        <v>1600000</v>
      </c>
      <c r="O53" s="4">
        <v>0</v>
      </c>
      <c r="P53" s="106" t="s">
        <v>370</v>
      </c>
    </row>
    <row r="54" spans="1:16" s="81" customFormat="1" ht="12.75">
      <c r="A54" s="34"/>
      <c r="B54" s="34"/>
      <c r="C54" s="111">
        <v>2</v>
      </c>
      <c r="D54" s="34" t="s">
        <v>295</v>
      </c>
      <c r="E54" s="34"/>
      <c r="F54" s="4">
        <v>705129.51</v>
      </c>
      <c r="G54" s="4">
        <v>434353.82855999999</v>
      </c>
      <c r="H54" s="4">
        <v>445126.158</v>
      </c>
      <c r="I54" s="4">
        <v>453035.93351999996</v>
      </c>
      <c r="J54" s="4">
        <v>795602.89361999999</v>
      </c>
      <c r="K54" s="4">
        <v>872533.35987000004</v>
      </c>
      <c r="L54" s="4">
        <v>0</v>
      </c>
      <c r="M54" s="4">
        <v>0</v>
      </c>
      <c r="N54" s="4">
        <v>0</v>
      </c>
      <c r="O54" s="4">
        <v>0</v>
      </c>
      <c r="P54" s="106" t="s">
        <v>370</v>
      </c>
    </row>
    <row r="55" spans="1:16" s="81" customFormat="1" ht="12.75">
      <c r="A55" s="34"/>
      <c r="B55" s="34"/>
      <c r="C55" s="111">
        <v>3</v>
      </c>
      <c r="D55" s="34" t="s">
        <v>279</v>
      </c>
      <c r="E55" s="34"/>
      <c r="F55" s="4">
        <v>43234798.159589998</v>
      </c>
      <c r="G55" s="4">
        <v>155832194.79289001</v>
      </c>
      <c r="H55" s="4">
        <v>170552803.845</v>
      </c>
      <c r="I55" s="4">
        <v>207065455.07248998</v>
      </c>
      <c r="J55" s="4">
        <v>469631939.73419994</v>
      </c>
      <c r="K55" s="4">
        <v>448361142.63841999</v>
      </c>
      <c r="L55" s="4">
        <v>599529222.852</v>
      </c>
      <c r="M55" s="4">
        <v>607114772.02000737</v>
      </c>
      <c r="N55" s="4">
        <v>607114772.02000737</v>
      </c>
      <c r="O55" s="4">
        <v>0</v>
      </c>
      <c r="P55" s="106"/>
    </row>
    <row r="56" spans="1:16" s="126" customFormat="1" ht="12.75">
      <c r="A56" s="18"/>
      <c r="B56" s="18"/>
      <c r="C56" s="124"/>
      <c r="D56" s="122" t="s">
        <v>371</v>
      </c>
      <c r="E56" s="18"/>
      <c r="F56" s="4">
        <v>32087246.920000002</v>
      </c>
      <c r="G56" s="4">
        <v>152739883.87628001</v>
      </c>
      <c r="H56" s="4">
        <v>160206933.06999999</v>
      </c>
      <c r="I56" s="4">
        <v>204821171.00999999</v>
      </c>
      <c r="J56" s="4">
        <v>450773760</v>
      </c>
      <c r="K56" s="4">
        <v>416248732.63</v>
      </c>
      <c r="L56" s="4">
        <v>499529222.852</v>
      </c>
      <c r="M56" s="4">
        <v>507114772.02000731</v>
      </c>
      <c r="N56" s="4">
        <v>507114772.02000731</v>
      </c>
      <c r="O56" s="4">
        <v>0</v>
      </c>
      <c r="P56" s="125" t="s">
        <v>370</v>
      </c>
    </row>
    <row r="57" spans="1:16" s="81" customFormat="1" ht="12.75">
      <c r="A57" s="34"/>
      <c r="B57" s="34"/>
      <c r="C57" s="111"/>
      <c r="D57" s="123" t="s">
        <v>355</v>
      </c>
      <c r="E57" s="34"/>
      <c r="F57" s="4">
        <v>11147551.239589997</v>
      </c>
      <c r="G57" s="4">
        <v>3092310.916610016</v>
      </c>
      <c r="H57" s="4">
        <v>10345870.774999995</v>
      </c>
      <c r="I57" s="4">
        <v>2244284.0624899901</v>
      </c>
      <c r="J57" s="4">
        <v>18858179.734199997</v>
      </c>
      <c r="K57" s="4">
        <v>32112410.008419998</v>
      </c>
      <c r="L57" s="4">
        <v>100000000</v>
      </c>
      <c r="M57" s="4">
        <v>100000000</v>
      </c>
      <c r="N57" s="4">
        <v>100000000</v>
      </c>
      <c r="O57" s="4">
        <v>0</v>
      </c>
      <c r="P57" s="106" t="s">
        <v>370</v>
      </c>
    </row>
    <row r="58" spans="1:16" s="81" customFormat="1" ht="12.75">
      <c r="A58" s="34"/>
      <c r="B58" s="34"/>
      <c r="C58" s="111"/>
      <c r="D58" s="34"/>
      <c r="E58" s="34"/>
      <c r="F58" s="4"/>
      <c r="G58" s="4"/>
      <c r="H58" s="4"/>
      <c r="I58" s="4"/>
      <c r="J58" s="4"/>
      <c r="K58" s="4"/>
      <c r="L58" s="4"/>
      <c r="M58" s="4"/>
      <c r="N58" s="4"/>
      <c r="O58" s="4"/>
      <c r="P58" s="106"/>
    </row>
    <row r="59" spans="1:16" s="81" customFormat="1" ht="12.75" hidden="1">
      <c r="A59" s="34"/>
      <c r="B59" s="86">
        <v>4</v>
      </c>
      <c r="C59" s="87" t="s">
        <v>372</v>
      </c>
      <c r="D59" s="87"/>
      <c r="E59" s="87"/>
      <c r="F59" s="3">
        <v>0</v>
      </c>
      <c r="G59" s="3">
        <v>0</v>
      </c>
      <c r="H59" s="3">
        <v>0</v>
      </c>
      <c r="I59" s="3"/>
      <c r="J59" s="3"/>
      <c r="K59" s="3"/>
      <c r="L59" s="3">
        <v>0</v>
      </c>
      <c r="M59" s="3">
        <v>0</v>
      </c>
      <c r="N59" s="3">
        <v>0</v>
      </c>
      <c r="O59" s="3">
        <v>0</v>
      </c>
      <c r="P59" s="106"/>
    </row>
    <row r="60" spans="1:16" s="81" customFormat="1" ht="12.75" hidden="1">
      <c r="A60" s="34"/>
      <c r="B60" s="34"/>
      <c r="C60" s="111">
        <v>1</v>
      </c>
      <c r="D60" s="34" t="s">
        <v>373</v>
      </c>
      <c r="E60" s="34"/>
      <c r="F60" s="4">
        <v>0</v>
      </c>
      <c r="G60" s="4">
        <v>0</v>
      </c>
      <c r="H60" s="4">
        <v>0</v>
      </c>
      <c r="I60" s="4"/>
      <c r="J60" s="4"/>
      <c r="K60" s="4"/>
      <c r="L60" s="4"/>
      <c r="M60" s="4"/>
      <c r="N60" s="4"/>
      <c r="O60" s="4">
        <v>0</v>
      </c>
      <c r="P60" s="106"/>
    </row>
    <row r="61" spans="1:16" s="81" customFormat="1" ht="12.75">
      <c r="A61" s="34"/>
      <c r="B61" s="34"/>
      <c r="C61" s="111"/>
      <c r="D61" s="34"/>
      <c r="E61" s="34"/>
      <c r="F61" s="4"/>
      <c r="G61" s="4"/>
      <c r="H61" s="4"/>
      <c r="I61" s="4"/>
      <c r="J61" s="4"/>
      <c r="K61" s="4"/>
      <c r="L61" s="4"/>
      <c r="M61" s="4"/>
      <c r="N61" s="4"/>
      <c r="O61" s="4"/>
      <c r="P61" s="106"/>
    </row>
    <row r="62" spans="1:16" s="104" customFormat="1" ht="12.75">
      <c r="A62" s="87"/>
      <c r="B62" s="86">
        <v>4</v>
      </c>
      <c r="C62" s="87" t="s">
        <v>374</v>
      </c>
      <c r="D62" s="87"/>
      <c r="E62" s="87"/>
      <c r="F62" s="3">
        <v>167672800</v>
      </c>
      <c r="G62" s="3">
        <v>156000000</v>
      </c>
      <c r="H62" s="3">
        <v>75000000</v>
      </c>
      <c r="I62" s="3">
        <v>122878436.09999999</v>
      </c>
      <c r="J62" s="3">
        <v>16000000</v>
      </c>
      <c r="K62" s="3">
        <v>5000000</v>
      </c>
      <c r="L62" s="3">
        <v>80000000</v>
      </c>
      <c r="M62" s="3">
        <v>80000000</v>
      </c>
      <c r="N62" s="3">
        <v>80000000</v>
      </c>
      <c r="O62" s="3">
        <v>0</v>
      </c>
      <c r="P62" s="116" t="s">
        <v>375</v>
      </c>
    </row>
    <row r="63" spans="1:16" s="81" customFormat="1" ht="12.75">
      <c r="A63" s="34"/>
      <c r="B63" s="34"/>
      <c r="C63" s="111">
        <v>1</v>
      </c>
      <c r="D63" s="34" t="s">
        <v>289</v>
      </c>
      <c r="E63" s="34"/>
      <c r="F63" s="4">
        <v>167672800</v>
      </c>
      <c r="G63" s="4">
        <v>156000000</v>
      </c>
      <c r="H63" s="4">
        <v>75000000</v>
      </c>
      <c r="I63" s="4">
        <v>122878436.09999999</v>
      </c>
      <c r="J63" s="4">
        <v>16000000</v>
      </c>
      <c r="K63" s="4">
        <v>5000000</v>
      </c>
      <c r="L63" s="4">
        <v>80000000</v>
      </c>
      <c r="M63" s="4">
        <v>80000000</v>
      </c>
      <c r="N63" s="4">
        <v>80000000</v>
      </c>
      <c r="O63" s="4">
        <v>0</v>
      </c>
      <c r="P63" s="106"/>
    </row>
    <row r="64" spans="1:16" s="81" customFormat="1" ht="12.75">
      <c r="A64" s="34"/>
      <c r="B64" s="34"/>
      <c r="C64" s="111"/>
      <c r="D64" s="34"/>
      <c r="E64" s="34"/>
      <c r="F64" s="4"/>
      <c r="G64" s="4"/>
      <c r="H64" s="4"/>
      <c r="I64" s="4"/>
      <c r="J64" s="4"/>
      <c r="K64" s="4"/>
      <c r="L64" s="4"/>
      <c r="M64" s="4"/>
      <c r="N64" s="4"/>
      <c r="O64" s="4"/>
      <c r="P64" s="106"/>
    </row>
    <row r="65" spans="1:18" s="104" customFormat="1" ht="12.75">
      <c r="A65" s="87"/>
      <c r="B65" s="86">
        <v>5</v>
      </c>
      <c r="C65" s="87" t="s">
        <v>376</v>
      </c>
      <c r="D65" s="87"/>
      <c r="E65" s="87"/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/>
      <c r="L65" s="3">
        <v>0</v>
      </c>
      <c r="M65" s="3">
        <v>0</v>
      </c>
      <c r="N65" s="3">
        <v>0</v>
      </c>
      <c r="O65" s="3">
        <v>0</v>
      </c>
      <c r="P65" s="116" t="s">
        <v>377</v>
      </c>
    </row>
    <row r="66" spans="1:18" s="81" customFormat="1" ht="12.75">
      <c r="A66" s="34"/>
      <c r="B66" s="34"/>
      <c r="C66" s="111">
        <v>1</v>
      </c>
      <c r="D66" s="34" t="s">
        <v>291</v>
      </c>
      <c r="E66" s="34"/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/>
      <c r="L66" s="4">
        <v>0</v>
      </c>
      <c r="M66" s="4">
        <v>0</v>
      </c>
      <c r="N66" s="4">
        <v>0</v>
      </c>
      <c r="O66" s="4">
        <v>0</v>
      </c>
      <c r="P66" s="106"/>
    </row>
    <row r="67" spans="1:18" s="81" customFormat="1" ht="12.75">
      <c r="A67" s="34"/>
      <c r="B67" s="34"/>
      <c r="C67" s="111"/>
      <c r="D67" s="34"/>
      <c r="E67" s="34"/>
      <c r="F67" s="4"/>
      <c r="G67" s="4"/>
      <c r="H67" s="4"/>
      <c r="I67" s="4"/>
      <c r="J67" s="4"/>
      <c r="K67" s="4"/>
      <c r="L67" s="4"/>
      <c r="M67" s="4"/>
      <c r="N67" s="4"/>
      <c r="O67" s="4"/>
      <c r="P67" s="106"/>
    </row>
    <row r="68" spans="1:18" s="104" customFormat="1" ht="12.75">
      <c r="A68" s="87"/>
      <c r="B68" s="86">
        <v>6</v>
      </c>
      <c r="C68" s="87" t="s">
        <v>378</v>
      </c>
      <c r="D68" s="87"/>
      <c r="E68" s="87"/>
      <c r="F68" s="3">
        <v>650900010.77659011</v>
      </c>
      <c r="G68" s="3">
        <v>540998041.59678006</v>
      </c>
      <c r="H68" s="3">
        <v>343864333.23889995</v>
      </c>
      <c r="I68" s="3">
        <v>285121686.46776998</v>
      </c>
      <c r="J68" s="3">
        <v>144805047.53823</v>
      </c>
      <c r="K68" s="3">
        <v>752008853.68171632</v>
      </c>
      <c r="L68" s="3">
        <v>2120935659.3299999</v>
      </c>
      <c r="M68" s="3">
        <v>2187452390.4399996</v>
      </c>
      <c r="N68" s="3">
        <v>2114381181.6819096</v>
      </c>
      <c r="O68" s="3">
        <v>-73071208.758090019</v>
      </c>
      <c r="P68" s="116"/>
    </row>
    <row r="69" spans="1:18" s="81" customFormat="1" ht="12.75">
      <c r="A69" s="34"/>
      <c r="B69" s="34"/>
      <c r="C69" s="111">
        <v>1</v>
      </c>
      <c r="D69" s="34" t="s">
        <v>283</v>
      </c>
      <c r="E69" s="34"/>
      <c r="F69" s="4">
        <v>273473927.03464997</v>
      </c>
      <c r="G69" s="4">
        <v>225943376.93704</v>
      </c>
      <c r="H69" s="4">
        <v>222310559.66869</v>
      </c>
      <c r="I69" s="4">
        <v>0</v>
      </c>
      <c r="J69" s="4">
        <v>5175364.5542900003</v>
      </c>
      <c r="K69" s="4">
        <v>7257866.53204</v>
      </c>
      <c r="L69" s="4">
        <v>248378209</v>
      </c>
      <c r="M69" s="4">
        <v>296461047.69999999</v>
      </c>
      <c r="N69" s="4">
        <v>294747467.40000004</v>
      </c>
      <c r="O69" s="4">
        <v>-1713580.2999999523</v>
      </c>
      <c r="P69" s="106"/>
    </row>
    <row r="70" spans="1:18" s="81" customFormat="1" ht="12.75">
      <c r="A70" s="34"/>
      <c r="B70" s="34"/>
      <c r="C70" s="111"/>
      <c r="D70" s="117" t="s">
        <v>379</v>
      </c>
      <c r="E70" s="34"/>
      <c r="F70" s="4">
        <v>273473927.03464997</v>
      </c>
      <c r="G70" s="4">
        <v>225943376.93704</v>
      </c>
      <c r="H70" s="4">
        <v>222310559.66869</v>
      </c>
      <c r="I70" s="4">
        <v>0</v>
      </c>
      <c r="J70" s="4">
        <v>0</v>
      </c>
      <c r="K70" s="4">
        <v>5124739.6229299996</v>
      </c>
      <c r="L70" s="4">
        <v>248378209</v>
      </c>
      <c r="M70" s="4">
        <v>296461047.69999999</v>
      </c>
      <c r="N70" s="4">
        <v>294747467.40000004</v>
      </c>
      <c r="O70" s="4">
        <v>-1713580.2999999523</v>
      </c>
      <c r="P70" s="106"/>
      <c r="Q70" s="127"/>
      <c r="R70" s="128"/>
    </row>
    <row r="71" spans="1:18" s="81" customFormat="1" ht="12.75">
      <c r="A71" s="34"/>
      <c r="B71" s="34"/>
      <c r="C71" s="111">
        <v>2</v>
      </c>
      <c r="D71" s="34" t="s">
        <v>380</v>
      </c>
      <c r="E71" s="34"/>
      <c r="F71" s="4">
        <v>24619915.359999999</v>
      </c>
      <c r="G71" s="4">
        <v>28705417.577629998</v>
      </c>
      <c r="H71" s="4">
        <v>54107321.611459993</v>
      </c>
      <c r="I71" s="4">
        <v>37298308.024519995</v>
      </c>
      <c r="J71" s="4">
        <v>49671657.18248</v>
      </c>
      <c r="K71" s="4">
        <v>67246937.751506314</v>
      </c>
      <c r="L71" s="4">
        <v>73294000</v>
      </c>
      <c r="M71" s="4">
        <v>77709100</v>
      </c>
      <c r="N71" s="4">
        <v>77709100</v>
      </c>
      <c r="O71" s="4">
        <v>0</v>
      </c>
      <c r="P71" s="106" t="s">
        <v>354</v>
      </c>
    </row>
    <row r="72" spans="1:18" s="81" customFormat="1" ht="12.75">
      <c r="A72" s="34"/>
      <c r="B72" s="34"/>
      <c r="C72" s="111">
        <v>3</v>
      </c>
      <c r="D72" s="34" t="s">
        <v>381</v>
      </c>
      <c r="E72" s="34"/>
      <c r="F72" s="4">
        <v>-113837290.06999999</v>
      </c>
      <c r="G72" s="4">
        <v>-235332178.91170979</v>
      </c>
      <c r="H72" s="4">
        <v>-351841724.26966006</v>
      </c>
      <c r="I72" s="4">
        <v>-294316955.13832003</v>
      </c>
      <c r="J72" s="4">
        <v>-331414553.40625</v>
      </c>
      <c r="K72" s="4">
        <v>-396228967.96441996</v>
      </c>
      <c r="L72" s="4">
        <v>-470000000</v>
      </c>
      <c r="M72" s="4">
        <v>-580000000</v>
      </c>
      <c r="N72" s="4">
        <v>-660000000</v>
      </c>
      <c r="O72" s="4">
        <v>-80000000</v>
      </c>
      <c r="P72" s="106"/>
    </row>
    <row r="73" spans="1:18" s="81" customFormat="1" ht="12.75">
      <c r="A73" s="34"/>
      <c r="B73" s="34"/>
      <c r="C73" s="111">
        <v>4</v>
      </c>
      <c r="D73" s="34" t="s">
        <v>382</v>
      </c>
      <c r="E73" s="34"/>
      <c r="F73" s="4">
        <v>0</v>
      </c>
      <c r="G73" s="4">
        <v>0</v>
      </c>
      <c r="H73" s="4">
        <v>0</v>
      </c>
      <c r="I73" s="4">
        <v>-8562845.1938400008</v>
      </c>
      <c r="J73" s="4">
        <v>-41343881.915439993</v>
      </c>
      <c r="K73" s="4">
        <v>-65847446.077139996</v>
      </c>
      <c r="L73" s="4">
        <v>-90000000</v>
      </c>
      <c r="M73" s="4">
        <v>-120000000</v>
      </c>
      <c r="N73" s="4">
        <v>-120000000</v>
      </c>
      <c r="O73" s="4">
        <v>0</v>
      </c>
      <c r="P73" s="106"/>
    </row>
    <row r="74" spans="1:18" s="81" customFormat="1" ht="12.75">
      <c r="A74" s="34"/>
      <c r="B74" s="34"/>
      <c r="C74" s="111">
        <v>5</v>
      </c>
      <c r="D74" s="34" t="s">
        <v>230</v>
      </c>
      <c r="E74" s="34"/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-2200000</v>
      </c>
      <c r="M74" s="4">
        <v>-6000000</v>
      </c>
      <c r="N74" s="4">
        <v>-6000000</v>
      </c>
      <c r="O74" s="4">
        <v>0</v>
      </c>
      <c r="P74" s="106"/>
    </row>
    <row r="75" spans="1:18" s="81" customFormat="1" ht="12.75">
      <c r="A75" s="34"/>
      <c r="B75" s="34"/>
      <c r="C75" s="111">
        <v>5</v>
      </c>
      <c r="D75" s="34" t="s">
        <v>340</v>
      </c>
      <c r="E75" s="34"/>
      <c r="F75" s="4">
        <v>22308737.210000001</v>
      </c>
      <c r="G75" s="4">
        <v>41915436.571869895</v>
      </c>
      <c r="H75" s="4">
        <v>22550084.932509992</v>
      </c>
      <c r="I75" s="4">
        <v>23872597.675409999</v>
      </c>
      <c r="J75" s="4">
        <v>27516796.30037</v>
      </c>
      <c r="K75" s="4">
        <v>99778408.653259993</v>
      </c>
      <c r="L75" s="4">
        <v>87880000</v>
      </c>
      <c r="M75" s="4">
        <v>50200000</v>
      </c>
      <c r="N75" s="4">
        <v>50200000</v>
      </c>
      <c r="O75" s="4">
        <v>0</v>
      </c>
      <c r="P75" s="106" t="s">
        <v>354</v>
      </c>
    </row>
    <row r="76" spans="1:18" s="81" customFormat="1" ht="12.75">
      <c r="A76" s="34"/>
      <c r="B76" s="34"/>
      <c r="C76" s="111">
        <v>6</v>
      </c>
      <c r="D76" s="34" t="s">
        <v>383</v>
      </c>
      <c r="E76" s="34"/>
      <c r="F76" s="4">
        <v>586893546.50134993</v>
      </c>
      <c r="G76" s="4">
        <v>85242048.879479989</v>
      </c>
      <c r="H76" s="4">
        <v>161594473.49087</v>
      </c>
      <c r="I76" s="4">
        <v>0</v>
      </c>
      <c r="J76" s="4">
        <v>0</v>
      </c>
      <c r="K76" s="4">
        <v>0</v>
      </c>
      <c r="L76" s="4">
        <v>558000000</v>
      </c>
      <c r="M76" s="4">
        <v>417000000</v>
      </c>
      <c r="N76" s="4">
        <v>417000000</v>
      </c>
      <c r="O76" s="4">
        <v>0</v>
      </c>
      <c r="P76" s="106"/>
    </row>
    <row r="77" spans="1:18" s="81" customFormat="1" ht="12.75">
      <c r="A77" s="34"/>
      <c r="B77" s="34"/>
      <c r="C77" s="111">
        <v>7</v>
      </c>
      <c r="D77" s="34" t="s">
        <v>295</v>
      </c>
      <c r="E77" s="34"/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106" t="s">
        <v>354</v>
      </c>
    </row>
    <row r="78" spans="1:18" s="81" customFormat="1" ht="12.75" hidden="1">
      <c r="A78" s="34"/>
      <c r="B78" s="34"/>
      <c r="C78" s="111">
        <v>8</v>
      </c>
      <c r="D78" s="34" t="s">
        <v>285</v>
      </c>
      <c r="E78" s="34"/>
      <c r="F78" s="4">
        <v>0</v>
      </c>
      <c r="G78" s="4"/>
      <c r="H78" s="4"/>
      <c r="I78" s="4"/>
      <c r="J78" s="4"/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106" t="s">
        <v>354</v>
      </c>
    </row>
    <row r="79" spans="1:18" s="81" customFormat="1" ht="12.75">
      <c r="A79" s="34"/>
      <c r="B79" s="34"/>
      <c r="C79" s="111">
        <v>8</v>
      </c>
      <c r="D79" s="34" t="s">
        <v>279</v>
      </c>
      <c r="E79" s="34"/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106" t="s">
        <v>354</v>
      </c>
    </row>
    <row r="80" spans="1:18" s="81" customFormat="1" ht="12.75">
      <c r="A80" s="34"/>
      <c r="B80" s="34"/>
      <c r="C80" s="111">
        <v>9</v>
      </c>
      <c r="D80" s="34" t="s">
        <v>235</v>
      </c>
      <c r="E80" s="34"/>
      <c r="F80" s="4">
        <v>76147.899999999994</v>
      </c>
      <c r="G80" s="4">
        <v>161895.35669999997</v>
      </c>
      <c r="H80" s="4">
        <v>105402.43</v>
      </c>
      <c r="I80" s="4">
        <v>76617.898999998099</v>
      </c>
      <c r="J80" s="4">
        <v>226606</v>
      </c>
      <c r="K80" s="4">
        <v>1681071.7900999999</v>
      </c>
      <c r="L80" s="4">
        <v>300000</v>
      </c>
      <c r="M80" s="4">
        <v>300000</v>
      </c>
      <c r="N80" s="4">
        <v>300000</v>
      </c>
      <c r="O80" s="4">
        <v>0</v>
      </c>
      <c r="P80" s="106" t="s">
        <v>354</v>
      </c>
      <c r="R80" s="85"/>
    </row>
    <row r="81" spans="1:16" s="81" customFormat="1" ht="12.75">
      <c r="A81" s="34"/>
      <c r="B81" s="34"/>
      <c r="C81" s="111">
        <v>10</v>
      </c>
      <c r="D81" s="34" t="s">
        <v>291</v>
      </c>
      <c r="E81" s="34"/>
      <c r="F81" s="4">
        <v>163726823.54659003</v>
      </c>
      <c r="G81" s="4">
        <v>26092088.485770006</v>
      </c>
      <c r="H81" s="4">
        <v>59693573.075029999</v>
      </c>
      <c r="I81" s="4">
        <v>290812775.76037002</v>
      </c>
      <c r="J81" s="4">
        <v>89322027.922779977</v>
      </c>
      <c r="K81" s="4">
        <v>29335320.347069994</v>
      </c>
      <c r="L81" s="4">
        <v>120000000</v>
      </c>
      <c r="M81" s="4">
        <v>120000000</v>
      </c>
      <c r="N81" s="4">
        <v>119298975.80430984</v>
      </c>
      <c r="O81" s="4">
        <v>-701024.19569015503</v>
      </c>
      <c r="P81" s="106" t="s">
        <v>354</v>
      </c>
    </row>
    <row r="82" spans="1:16" s="81" customFormat="1" ht="12.75">
      <c r="A82" s="34"/>
      <c r="B82" s="34"/>
      <c r="C82" s="111">
        <v>11</v>
      </c>
      <c r="D82" s="34" t="s">
        <v>384</v>
      </c>
      <c r="E82" s="34"/>
      <c r="F82" s="4">
        <v>0</v>
      </c>
      <c r="G82" s="4">
        <v>0</v>
      </c>
      <c r="H82" s="4">
        <v>0</v>
      </c>
      <c r="I82" s="4">
        <v>30000000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106" t="s">
        <v>354</v>
      </c>
    </row>
    <row r="83" spans="1:16" s="81" customFormat="1" ht="12.75">
      <c r="A83" s="34"/>
      <c r="B83" s="34"/>
      <c r="C83" s="111">
        <v>12</v>
      </c>
      <c r="D83" s="34" t="s">
        <v>385</v>
      </c>
      <c r="E83" s="34"/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138102843.15760002</v>
      </c>
      <c r="O83" s="4">
        <v>138102843.15760002</v>
      </c>
      <c r="P83" s="106"/>
    </row>
    <row r="84" spans="1:16" s="81" customFormat="1" ht="12.75">
      <c r="A84" s="34"/>
      <c r="B84" s="34"/>
      <c r="C84" s="86">
        <v>13</v>
      </c>
      <c r="D84" s="87" t="s">
        <v>386</v>
      </c>
      <c r="E84" s="87"/>
      <c r="F84" s="3">
        <v>289228373</v>
      </c>
      <c r="G84" s="3">
        <v>368269956.69999999</v>
      </c>
      <c r="H84" s="3">
        <v>175344642.29999998</v>
      </c>
      <c r="I84" s="3">
        <v>526830581.10000002</v>
      </c>
      <c r="J84" s="3">
        <v>345651030.89999998</v>
      </c>
      <c r="K84" s="3">
        <v>1010174839.4267</v>
      </c>
      <c r="L84" s="3">
        <v>1595283450.3299999</v>
      </c>
      <c r="M84" s="3">
        <v>1931782242.7399998</v>
      </c>
      <c r="N84" s="3">
        <v>1803022795.3199997</v>
      </c>
      <c r="O84" s="3">
        <v>-128759447.42000008</v>
      </c>
      <c r="P84" s="106"/>
    </row>
    <row r="85" spans="1:16" s="81" customFormat="1" ht="12.75" hidden="1">
      <c r="A85" s="34"/>
      <c r="B85" s="34"/>
      <c r="C85" s="111"/>
      <c r="D85" s="129">
        <v>1</v>
      </c>
      <c r="E85" s="129" t="s">
        <v>387</v>
      </c>
      <c r="F85" s="4">
        <v>0</v>
      </c>
      <c r="G85" s="4"/>
      <c r="H85" s="4"/>
      <c r="I85" s="4"/>
      <c r="J85" s="4"/>
      <c r="K85" s="4"/>
      <c r="L85" s="4">
        <v>0</v>
      </c>
      <c r="M85" s="4">
        <v>0</v>
      </c>
      <c r="N85" s="4">
        <v>0</v>
      </c>
      <c r="O85" s="4">
        <v>0</v>
      </c>
      <c r="P85" s="106"/>
    </row>
    <row r="86" spans="1:16" s="81" customFormat="1" ht="12.75" hidden="1">
      <c r="A86" s="34"/>
      <c r="B86" s="34"/>
      <c r="C86" s="111"/>
      <c r="D86" s="129">
        <v>2</v>
      </c>
      <c r="E86" s="129" t="s">
        <v>388</v>
      </c>
      <c r="F86" s="4">
        <v>0</v>
      </c>
      <c r="G86" s="4"/>
      <c r="H86" s="4"/>
      <c r="I86" s="4"/>
      <c r="J86" s="4"/>
      <c r="K86" s="4"/>
      <c r="L86" s="4">
        <v>0</v>
      </c>
      <c r="M86" s="4">
        <v>0</v>
      </c>
      <c r="N86" s="4">
        <v>0</v>
      </c>
      <c r="O86" s="4">
        <v>0</v>
      </c>
      <c r="P86" s="106"/>
    </row>
    <row r="87" spans="1:16" s="81" customFormat="1" ht="12.75" hidden="1">
      <c r="A87" s="34"/>
      <c r="B87" s="34"/>
      <c r="C87" s="111"/>
      <c r="D87" s="129">
        <v>3</v>
      </c>
      <c r="E87" s="129" t="s">
        <v>389</v>
      </c>
      <c r="F87" s="4">
        <v>0</v>
      </c>
      <c r="G87" s="4"/>
      <c r="H87" s="4"/>
      <c r="I87" s="4"/>
      <c r="J87" s="4"/>
      <c r="K87" s="4"/>
      <c r="L87" s="4">
        <v>0</v>
      </c>
      <c r="M87" s="4">
        <v>0</v>
      </c>
      <c r="N87" s="4">
        <v>0</v>
      </c>
      <c r="O87" s="4">
        <v>0</v>
      </c>
      <c r="P87" s="106"/>
    </row>
    <row r="88" spans="1:16" s="81" customFormat="1" ht="12.75">
      <c r="A88" s="34"/>
      <c r="B88" s="34"/>
      <c r="C88" s="111"/>
      <c r="D88" s="129">
        <v>1</v>
      </c>
      <c r="E88" s="129" t="s">
        <v>390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466810.52999999817</v>
      </c>
      <c r="O88" s="4">
        <v>466810.52999999817</v>
      </c>
      <c r="P88" s="106"/>
    </row>
    <row r="89" spans="1:16" s="81" customFormat="1" ht="12.75">
      <c r="A89" s="34"/>
      <c r="B89" s="34"/>
      <c r="C89" s="111"/>
      <c r="D89" s="129">
        <v>2</v>
      </c>
      <c r="E89" s="129" t="s">
        <v>391</v>
      </c>
      <c r="F89" s="4">
        <v>2124099.7999999998</v>
      </c>
      <c r="G89" s="4">
        <v>124116.4</v>
      </c>
      <c r="H89" s="4">
        <v>0</v>
      </c>
      <c r="I89" s="4">
        <v>212000</v>
      </c>
      <c r="J89" s="4">
        <v>4617256.0999999996</v>
      </c>
      <c r="K89" s="4">
        <v>10473147.7367</v>
      </c>
      <c r="L89" s="4">
        <v>11773830.09</v>
      </c>
      <c r="M89" s="4">
        <v>11755672.920000002</v>
      </c>
      <c r="N89" s="4">
        <v>10746861.09</v>
      </c>
      <c r="O89" s="4">
        <v>-1008811.8300000019</v>
      </c>
      <c r="P89" s="106"/>
    </row>
    <row r="90" spans="1:16" s="81" customFormat="1" ht="12.75">
      <c r="A90" s="34"/>
      <c r="B90" s="34"/>
      <c r="C90" s="111"/>
      <c r="D90" s="129">
        <v>3</v>
      </c>
      <c r="E90" s="129" t="s">
        <v>392</v>
      </c>
      <c r="F90" s="4">
        <v>0</v>
      </c>
      <c r="G90" s="4">
        <v>1686770.3</v>
      </c>
      <c r="H90" s="4">
        <v>199697.6</v>
      </c>
      <c r="I90" s="4">
        <v>1232595</v>
      </c>
      <c r="J90" s="4">
        <v>450000</v>
      </c>
      <c r="K90" s="4">
        <v>3051051.1</v>
      </c>
      <c r="L90" s="4">
        <v>2619120.9300000006</v>
      </c>
      <c r="M90" s="4">
        <v>447980.4</v>
      </c>
      <c r="N90" s="4">
        <v>3036071.4900000021</v>
      </c>
      <c r="O90" s="4">
        <v>2588091.0900000022</v>
      </c>
      <c r="P90" s="106"/>
    </row>
    <row r="91" spans="1:16" s="81" customFormat="1" ht="12.75" hidden="1">
      <c r="A91" s="34"/>
      <c r="B91" s="34"/>
      <c r="C91" s="111"/>
      <c r="D91" s="129">
        <v>8</v>
      </c>
      <c r="E91" s="129" t="s">
        <v>393</v>
      </c>
      <c r="F91" s="4">
        <v>0</v>
      </c>
      <c r="G91" s="4"/>
      <c r="H91" s="4"/>
      <c r="I91" s="4">
        <v>212000</v>
      </c>
      <c r="J91" s="4">
        <v>212000</v>
      </c>
      <c r="K91" s="4"/>
      <c r="L91" s="4">
        <v>0</v>
      </c>
      <c r="M91" s="4">
        <v>0</v>
      </c>
      <c r="N91" s="4">
        <v>1272429.1800000006</v>
      </c>
      <c r="O91" s="4">
        <v>1272429.1800000006</v>
      </c>
      <c r="P91" s="106"/>
    </row>
    <row r="92" spans="1:16" s="81" customFormat="1" ht="12.75" hidden="1">
      <c r="A92" s="34"/>
      <c r="B92" s="34"/>
      <c r="C92" s="111"/>
      <c r="D92" s="129">
        <v>9</v>
      </c>
      <c r="E92" s="129" t="s">
        <v>394</v>
      </c>
      <c r="F92" s="4">
        <v>0</v>
      </c>
      <c r="G92" s="4"/>
      <c r="H92" s="4"/>
      <c r="I92" s="4">
        <v>212000</v>
      </c>
      <c r="J92" s="4">
        <v>212000</v>
      </c>
      <c r="K92" s="4"/>
      <c r="L92" s="4">
        <v>0</v>
      </c>
      <c r="M92" s="4">
        <v>0</v>
      </c>
      <c r="N92" s="4">
        <v>0</v>
      </c>
      <c r="O92" s="4">
        <v>0</v>
      </c>
      <c r="P92" s="106"/>
    </row>
    <row r="93" spans="1:16" s="81" customFormat="1" ht="12.75" hidden="1">
      <c r="A93" s="34"/>
      <c r="B93" s="34"/>
      <c r="C93" s="111"/>
      <c r="D93" s="129">
        <v>10</v>
      </c>
      <c r="E93" s="129" t="s">
        <v>395</v>
      </c>
      <c r="F93" s="4">
        <v>0</v>
      </c>
      <c r="G93" s="4"/>
      <c r="H93" s="4"/>
      <c r="I93" s="4">
        <v>212000</v>
      </c>
      <c r="J93" s="4">
        <v>212000</v>
      </c>
      <c r="K93" s="4"/>
      <c r="L93" s="4">
        <v>0</v>
      </c>
      <c r="M93" s="4">
        <v>0</v>
      </c>
      <c r="N93" s="4">
        <v>0</v>
      </c>
      <c r="O93" s="4">
        <v>0</v>
      </c>
      <c r="P93" s="106"/>
    </row>
    <row r="94" spans="1:16" s="81" customFormat="1" ht="12.75">
      <c r="A94" s="34"/>
      <c r="B94" s="34"/>
      <c r="C94" s="111"/>
      <c r="D94" s="129">
        <v>4</v>
      </c>
      <c r="E94" s="129" t="s">
        <v>396</v>
      </c>
      <c r="F94" s="4">
        <v>66099667.700000003</v>
      </c>
      <c r="G94" s="4">
        <v>58001102.299999997</v>
      </c>
      <c r="H94" s="4">
        <v>36000743.200000003</v>
      </c>
      <c r="I94" s="4">
        <v>78349661</v>
      </c>
      <c r="J94" s="4">
        <v>145749556.59999999</v>
      </c>
      <c r="K94" s="4">
        <v>456418775.19999999</v>
      </c>
      <c r="L94" s="4">
        <v>1419975575.95</v>
      </c>
      <c r="M94" s="4">
        <v>1769143273.3399999</v>
      </c>
      <c r="N94" s="4">
        <v>1530914546.5999999</v>
      </c>
      <c r="O94" s="4">
        <v>-238228726.74000001</v>
      </c>
      <c r="P94" s="106"/>
    </row>
    <row r="95" spans="1:16" s="81" customFormat="1" ht="12.75">
      <c r="A95" s="34"/>
      <c r="B95" s="34"/>
      <c r="C95" s="111"/>
      <c r="D95" s="129">
        <v>5</v>
      </c>
      <c r="E95" s="129" t="s">
        <v>397</v>
      </c>
      <c r="F95" s="4">
        <v>0</v>
      </c>
      <c r="G95" s="4">
        <v>0</v>
      </c>
      <c r="H95" s="4">
        <v>0</v>
      </c>
      <c r="I95" s="4">
        <v>0</v>
      </c>
      <c r="J95" s="4">
        <v>3150097.2</v>
      </c>
      <c r="K95" s="4">
        <v>5005585.9400000004</v>
      </c>
      <c r="L95" s="4">
        <v>2307981.3000000007</v>
      </c>
      <c r="M95" s="4">
        <v>2187402.5100000016</v>
      </c>
      <c r="N95" s="4">
        <v>8655777.0900000036</v>
      </c>
      <c r="O95" s="4">
        <v>6468374.5800000019</v>
      </c>
      <c r="P95" s="106"/>
    </row>
    <row r="96" spans="1:16" s="81" customFormat="1" ht="12.75" hidden="1">
      <c r="A96" s="34"/>
      <c r="B96" s="34"/>
      <c r="C96" s="111"/>
      <c r="D96" s="129">
        <v>14</v>
      </c>
      <c r="E96" s="129" t="s">
        <v>398</v>
      </c>
      <c r="F96" s="4">
        <v>0</v>
      </c>
      <c r="G96" s="4"/>
      <c r="H96" s="4"/>
      <c r="I96" s="4">
        <v>212000</v>
      </c>
      <c r="J96" s="4">
        <v>212000</v>
      </c>
      <c r="K96" s="4"/>
      <c r="L96" s="4">
        <v>0</v>
      </c>
      <c r="M96" s="4">
        <v>0</v>
      </c>
      <c r="N96" s="4">
        <v>2356516.379999999</v>
      </c>
      <c r="O96" s="4">
        <v>2356516.379999999</v>
      </c>
      <c r="P96" s="106"/>
    </row>
    <row r="97" spans="1:16" s="81" customFormat="1" ht="12.75" hidden="1">
      <c r="A97" s="34"/>
      <c r="B97" s="34"/>
      <c r="C97" s="111"/>
      <c r="D97" s="129"/>
      <c r="E97" s="129" t="s">
        <v>399</v>
      </c>
      <c r="F97" s="4">
        <v>0</v>
      </c>
      <c r="G97" s="4"/>
      <c r="H97" s="4"/>
      <c r="I97" s="4">
        <v>212000</v>
      </c>
      <c r="J97" s="4">
        <v>212000</v>
      </c>
      <c r="K97" s="4"/>
      <c r="L97" s="4">
        <v>0</v>
      </c>
      <c r="M97" s="4">
        <v>0</v>
      </c>
      <c r="N97" s="4">
        <v>0</v>
      </c>
      <c r="O97" s="4">
        <v>0</v>
      </c>
      <c r="P97" s="106"/>
    </row>
    <row r="98" spans="1:16" s="81" customFormat="1" ht="12.75" hidden="1">
      <c r="A98" s="34"/>
      <c r="B98" s="34"/>
      <c r="C98" s="111"/>
      <c r="D98" s="129">
        <v>16</v>
      </c>
      <c r="E98" s="129" t="s">
        <v>400</v>
      </c>
      <c r="F98" s="4">
        <v>0</v>
      </c>
      <c r="G98" s="4"/>
      <c r="H98" s="4"/>
      <c r="I98" s="4">
        <v>212000</v>
      </c>
      <c r="J98" s="4">
        <v>212000</v>
      </c>
      <c r="K98" s="4"/>
      <c r="L98" s="4">
        <v>0</v>
      </c>
      <c r="M98" s="4">
        <v>0</v>
      </c>
      <c r="N98" s="4">
        <v>0</v>
      </c>
      <c r="O98" s="4">
        <v>0</v>
      </c>
      <c r="P98" s="106"/>
    </row>
    <row r="99" spans="1:16" s="81" customFormat="1" ht="12.75" hidden="1">
      <c r="A99" s="34"/>
      <c r="B99" s="34"/>
      <c r="C99" s="111"/>
      <c r="D99" s="129">
        <v>17</v>
      </c>
      <c r="E99" s="129" t="s">
        <v>401</v>
      </c>
      <c r="F99" s="4">
        <v>0</v>
      </c>
      <c r="G99" s="4"/>
      <c r="H99" s="4"/>
      <c r="I99" s="4">
        <v>212000</v>
      </c>
      <c r="J99" s="4">
        <v>212000</v>
      </c>
      <c r="K99" s="4"/>
      <c r="L99" s="4">
        <v>0</v>
      </c>
      <c r="M99" s="4">
        <v>0</v>
      </c>
      <c r="N99" s="4">
        <v>0</v>
      </c>
      <c r="O99" s="4">
        <v>0</v>
      </c>
      <c r="P99" s="106"/>
    </row>
    <row r="100" spans="1:16" s="81" customFormat="1" ht="12.75" hidden="1">
      <c r="A100" s="34"/>
      <c r="B100" s="34"/>
      <c r="C100" s="111"/>
      <c r="D100" s="129">
        <v>18</v>
      </c>
      <c r="E100" s="129" t="s">
        <v>402</v>
      </c>
      <c r="F100" s="4">
        <v>0</v>
      </c>
      <c r="G100" s="4"/>
      <c r="H100" s="4"/>
      <c r="I100" s="4">
        <v>212000</v>
      </c>
      <c r="J100" s="4">
        <v>212000</v>
      </c>
      <c r="K100" s="4"/>
      <c r="L100" s="4">
        <v>0</v>
      </c>
      <c r="M100" s="4">
        <v>0</v>
      </c>
      <c r="N100" s="4">
        <v>0</v>
      </c>
      <c r="O100" s="4">
        <v>0</v>
      </c>
      <c r="P100" s="106"/>
    </row>
    <row r="101" spans="1:16" s="81" customFormat="1" ht="12.75">
      <c r="A101" s="34"/>
      <c r="B101" s="34"/>
      <c r="C101" s="111"/>
      <c r="D101" s="129">
        <v>6</v>
      </c>
      <c r="E101" s="129" t="s">
        <v>403</v>
      </c>
      <c r="F101" s="4">
        <v>458917.2</v>
      </c>
      <c r="G101" s="4">
        <v>3010192.3</v>
      </c>
      <c r="H101" s="4">
        <v>1824055.9</v>
      </c>
      <c r="I101" s="4">
        <v>1646518.4</v>
      </c>
      <c r="J101" s="4">
        <v>1777599.6</v>
      </c>
      <c r="K101" s="4">
        <v>892576.02</v>
      </c>
      <c r="L101" s="4">
        <v>1355141.1900000013</v>
      </c>
      <c r="M101" s="4">
        <v>2981124.5999999978</v>
      </c>
      <c r="N101" s="4">
        <v>6771947.4900000021</v>
      </c>
      <c r="O101" s="4">
        <v>3790822.8900000043</v>
      </c>
      <c r="P101" s="106"/>
    </row>
    <row r="102" spans="1:16" s="81" customFormat="1" ht="12.75">
      <c r="A102" s="34"/>
      <c r="B102" s="34"/>
      <c r="C102" s="111"/>
      <c r="D102" s="129">
        <v>7</v>
      </c>
      <c r="E102" s="129" t="s">
        <v>404</v>
      </c>
      <c r="F102" s="4">
        <v>208528888.5</v>
      </c>
      <c r="G102" s="4">
        <v>289146855.69999999</v>
      </c>
      <c r="H102" s="4">
        <v>108100001</v>
      </c>
      <c r="I102" s="4">
        <v>420788191.60000002</v>
      </c>
      <c r="J102" s="4">
        <v>98895942.099999994</v>
      </c>
      <c r="K102" s="4">
        <v>370226390.60000002</v>
      </c>
      <c r="L102" s="4">
        <v>19590455.490000062</v>
      </c>
      <c r="M102" s="4">
        <v>0</v>
      </c>
      <c r="N102" s="4">
        <v>130467240.08999991</v>
      </c>
      <c r="O102" s="4">
        <v>130467240.08999991</v>
      </c>
      <c r="P102" s="106"/>
    </row>
    <row r="103" spans="1:16" s="81" customFormat="1" ht="12.75">
      <c r="A103" s="34"/>
      <c r="B103" s="34"/>
      <c r="C103" s="111"/>
      <c r="D103" s="129">
        <v>8</v>
      </c>
      <c r="E103" s="129" t="s">
        <v>405</v>
      </c>
      <c r="F103" s="4">
        <v>12016799.800000001</v>
      </c>
      <c r="G103" s="4">
        <v>16300919.699999999</v>
      </c>
      <c r="H103" s="4">
        <v>29220144.600000001</v>
      </c>
      <c r="I103" s="4">
        <v>24601615.100000001</v>
      </c>
      <c r="J103" s="4">
        <v>91010579.299999997</v>
      </c>
      <c r="K103" s="4">
        <v>164107312.83000001</v>
      </c>
      <c r="L103" s="4">
        <v>137661345.38</v>
      </c>
      <c r="M103" s="4">
        <v>145266788.96999997</v>
      </c>
      <c r="N103" s="4">
        <v>108334595.38</v>
      </c>
      <c r="O103" s="4">
        <v>-36932193.589999974</v>
      </c>
      <c r="P103" s="106"/>
    </row>
    <row r="104" spans="1:16" s="81" customFormat="1" ht="12.75">
      <c r="A104" s="34"/>
      <c r="B104" s="34"/>
      <c r="C104" s="111"/>
      <c r="D104" s="129">
        <v>9</v>
      </c>
      <c r="E104" s="129" t="s">
        <v>406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106"/>
    </row>
    <row r="105" spans="1:16" s="81" customFormat="1" ht="12.75">
      <c r="A105" s="34"/>
      <c r="B105" s="34"/>
      <c r="C105" s="111"/>
      <c r="D105" s="34"/>
      <c r="E105" s="3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106"/>
    </row>
    <row r="106" spans="1:16" s="81" customFormat="1" ht="12.75" hidden="1">
      <c r="A106" s="34"/>
      <c r="B106" s="86">
        <v>8</v>
      </c>
      <c r="C106" s="87" t="s">
        <v>407</v>
      </c>
      <c r="D106" s="87"/>
      <c r="E106" s="34"/>
      <c r="F106" s="3">
        <v>0</v>
      </c>
      <c r="G106" s="3">
        <v>0</v>
      </c>
      <c r="H106" s="3">
        <v>0</v>
      </c>
      <c r="I106" s="3"/>
      <c r="J106" s="3"/>
      <c r="K106" s="3"/>
      <c r="L106" s="3">
        <v>0</v>
      </c>
      <c r="M106" s="3">
        <v>0</v>
      </c>
      <c r="N106" s="3">
        <v>0</v>
      </c>
      <c r="O106" s="3">
        <v>0</v>
      </c>
      <c r="P106" s="116" t="s">
        <v>377</v>
      </c>
    </row>
    <row r="107" spans="1:16" s="81" customFormat="1" ht="12.75" hidden="1">
      <c r="A107" s="34"/>
      <c r="B107" s="34"/>
      <c r="C107" s="111">
        <v>1</v>
      </c>
      <c r="D107" s="34" t="s">
        <v>291</v>
      </c>
      <c r="E107" s="34"/>
      <c r="F107" s="4">
        <v>0</v>
      </c>
      <c r="G107" s="4">
        <v>0</v>
      </c>
      <c r="H107" s="4">
        <v>0</v>
      </c>
      <c r="I107" s="4"/>
      <c r="J107" s="4"/>
      <c r="K107" s="4"/>
      <c r="L107" s="4"/>
      <c r="M107" s="4"/>
      <c r="N107" s="4"/>
      <c r="O107" s="4">
        <v>0</v>
      </c>
      <c r="P107" s="106"/>
    </row>
    <row r="108" spans="1:16" s="81" customFormat="1" ht="12.75" hidden="1">
      <c r="A108" s="34"/>
      <c r="B108" s="34"/>
      <c r="C108" s="111"/>
      <c r="D108" s="34"/>
      <c r="E108" s="3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106"/>
    </row>
    <row r="109" spans="1:16" s="104" customFormat="1" ht="12.75">
      <c r="A109" s="87"/>
      <c r="B109" s="86">
        <v>7</v>
      </c>
      <c r="C109" s="87" t="s">
        <v>408</v>
      </c>
      <c r="D109" s="87"/>
      <c r="E109" s="87"/>
      <c r="F109" s="3">
        <v>23254898.18</v>
      </c>
      <c r="G109" s="3">
        <v>27665553.544880006</v>
      </c>
      <c r="H109" s="3">
        <v>10672807.494109999</v>
      </c>
      <c r="I109" s="3">
        <v>10576621.13934</v>
      </c>
      <c r="J109" s="3">
        <v>9959892.6236000005</v>
      </c>
      <c r="K109" s="3">
        <v>15873499.804649999</v>
      </c>
      <c r="L109" s="3">
        <v>5100000</v>
      </c>
      <c r="M109" s="3">
        <v>13000000</v>
      </c>
      <c r="N109" s="3">
        <v>6000001</v>
      </c>
      <c r="O109" s="3">
        <v>-6999999</v>
      </c>
      <c r="P109" s="116" t="s">
        <v>409</v>
      </c>
    </row>
    <row r="110" spans="1:16" s="81" customFormat="1" ht="12.75">
      <c r="A110" s="34"/>
      <c r="B110" s="34"/>
      <c r="C110" s="111">
        <v>1</v>
      </c>
      <c r="D110" s="34" t="s">
        <v>235</v>
      </c>
      <c r="E110" s="34"/>
      <c r="F110" s="4">
        <v>23254898.18</v>
      </c>
      <c r="G110" s="4">
        <v>27665553.544880006</v>
      </c>
      <c r="H110" s="4">
        <v>10672807.494109999</v>
      </c>
      <c r="I110" s="4">
        <v>10576621.13934</v>
      </c>
      <c r="J110" s="4">
        <v>9959892.6236000005</v>
      </c>
      <c r="K110" s="4">
        <v>15873499.804649999</v>
      </c>
      <c r="L110" s="4">
        <v>5100000</v>
      </c>
      <c r="M110" s="4">
        <v>13000000</v>
      </c>
      <c r="N110" s="4">
        <v>6000001</v>
      </c>
      <c r="O110" s="4">
        <v>-6999999</v>
      </c>
      <c r="P110" s="106"/>
    </row>
    <row r="111" spans="1:16" s="81" customFormat="1" ht="12.75">
      <c r="A111" s="34"/>
      <c r="B111" s="34"/>
      <c r="C111" s="111"/>
      <c r="D111" s="34"/>
      <c r="E111" s="3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106"/>
    </row>
    <row r="112" spans="1:16" s="104" customFormat="1" ht="12.75" hidden="1">
      <c r="A112" s="87"/>
      <c r="B112" s="86">
        <v>8</v>
      </c>
      <c r="C112" s="87" t="s">
        <v>410</v>
      </c>
      <c r="D112" s="87"/>
      <c r="E112" s="87"/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/>
      <c r="L112" s="3">
        <v>0</v>
      </c>
      <c r="M112" s="3">
        <v>0</v>
      </c>
      <c r="N112" s="3">
        <v>0</v>
      </c>
      <c r="O112" s="3">
        <v>0</v>
      </c>
      <c r="P112" s="116" t="s">
        <v>409</v>
      </c>
    </row>
    <row r="113" spans="1:17" s="81" customFormat="1" ht="12.75" hidden="1">
      <c r="A113" s="34"/>
      <c r="B113" s="34"/>
      <c r="C113" s="111">
        <v>1</v>
      </c>
      <c r="D113" s="34" t="s">
        <v>291</v>
      </c>
      <c r="E113" s="34"/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/>
      <c r="L113" s="4">
        <v>0</v>
      </c>
      <c r="M113" s="4">
        <v>0</v>
      </c>
      <c r="N113" s="4">
        <v>0</v>
      </c>
      <c r="O113" s="4">
        <v>0</v>
      </c>
      <c r="P113" s="106"/>
    </row>
    <row r="114" spans="1:17" s="81" customFormat="1" ht="12.75" hidden="1">
      <c r="A114" s="34"/>
      <c r="B114" s="34"/>
      <c r="C114" s="111"/>
      <c r="D114" s="34"/>
      <c r="E114" s="3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106"/>
    </row>
    <row r="115" spans="1:17" s="81" customFormat="1" ht="12.75" hidden="1">
      <c r="A115" s="34"/>
      <c r="B115" s="86">
        <v>11</v>
      </c>
      <c r="C115" s="87" t="s">
        <v>411</v>
      </c>
      <c r="D115" s="87"/>
      <c r="E115" s="34"/>
      <c r="F115" s="3">
        <v>0</v>
      </c>
      <c r="G115" s="3">
        <v>0</v>
      </c>
      <c r="H115" s="3">
        <v>0</v>
      </c>
      <c r="I115" s="3"/>
      <c r="J115" s="3"/>
      <c r="K115" s="3"/>
      <c r="L115" s="3">
        <v>0</v>
      </c>
      <c r="M115" s="3">
        <v>0</v>
      </c>
      <c r="N115" s="3">
        <v>0</v>
      </c>
      <c r="O115" s="3">
        <v>0</v>
      </c>
      <c r="P115" s="106"/>
    </row>
    <row r="116" spans="1:17" s="81" customFormat="1" ht="12.75" hidden="1">
      <c r="A116" s="34"/>
      <c r="B116" s="34"/>
      <c r="C116" s="111">
        <v>1</v>
      </c>
      <c r="D116" s="34" t="s">
        <v>412</v>
      </c>
      <c r="E116" s="34"/>
      <c r="F116" s="4">
        <v>0</v>
      </c>
      <c r="G116" s="4">
        <v>0</v>
      </c>
      <c r="H116" s="4">
        <v>0</v>
      </c>
      <c r="I116" s="4"/>
      <c r="J116" s="4"/>
      <c r="K116" s="4"/>
      <c r="L116" s="4"/>
      <c r="M116" s="4"/>
      <c r="N116" s="4"/>
      <c r="O116" s="4">
        <v>0</v>
      </c>
      <c r="P116" s="106"/>
    </row>
    <row r="117" spans="1:17" s="81" customFormat="1" ht="12.75" hidden="1">
      <c r="A117" s="34"/>
      <c r="B117" s="34"/>
      <c r="C117" s="111"/>
      <c r="D117" s="34"/>
      <c r="E117" s="3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106"/>
    </row>
    <row r="118" spans="1:17" s="104" customFormat="1" ht="12.75" hidden="1">
      <c r="A118" s="87"/>
      <c r="B118" s="86">
        <v>9</v>
      </c>
      <c r="C118" s="87" t="s">
        <v>413</v>
      </c>
      <c r="D118" s="87"/>
      <c r="E118" s="87"/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/>
      <c r="L118" s="3">
        <v>0</v>
      </c>
      <c r="M118" s="3">
        <v>0</v>
      </c>
      <c r="N118" s="3">
        <v>0</v>
      </c>
      <c r="O118" s="3">
        <v>0</v>
      </c>
      <c r="P118" s="116" t="s">
        <v>377</v>
      </c>
    </row>
    <row r="119" spans="1:17" s="81" customFormat="1" ht="12.75" hidden="1">
      <c r="A119" s="34"/>
      <c r="B119" s="34"/>
      <c r="C119" s="111">
        <v>1</v>
      </c>
      <c r="D119" s="34" t="s">
        <v>291</v>
      </c>
      <c r="E119" s="34"/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/>
      <c r="L119" s="4">
        <v>0</v>
      </c>
      <c r="M119" s="4">
        <v>0</v>
      </c>
      <c r="N119" s="4">
        <v>0</v>
      </c>
      <c r="O119" s="4">
        <v>0</v>
      </c>
      <c r="P119" s="106"/>
    </row>
    <row r="120" spans="1:17" s="81" customFormat="1" ht="12.75">
      <c r="A120" s="34"/>
      <c r="B120" s="34"/>
      <c r="C120" s="111"/>
      <c r="D120" s="34"/>
      <c r="E120" s="3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106"/>
    </row>
    <row r="121" spans="1:17" s="104" customFormat="1" ht="12.75">
      <c r="A121" s="87"/>
      <c r="B121" s="86">
        <v>8</v>
      </c>
      <c r="C121" s="87" t="s">
        <v>414</v>
      </c>
      <c r="D121" s="87"/>
      <c r="E121" s="87"/>
      <c r="F121" s="3">
        <v>1124828.02</v>
      </c>
      <c r="G121" s="3">
        <v>4211149.1744999997</v>
      </c>
      <c r="H121" s="3">
        <v>3591259.9942600001</v>
      </c>
      <c r="I121" s="3">
        <v>2923906.8820000002</v>
      </c>
      <c r="J121" s="3">
        <v>1997036.0070199999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116" t="s">
        <v>415</v>
      </c>
    </row>
    <row r="122" spans="1:17" s="81" customFormat="1" ht="12.75">
      <c r="A122" s="34"/>
      <c r="B122" s="34"/>
      <c r="C122" s="111">
        <v>1</v>
      </c>
      <c r="D122" s="34" t="s">
        <v>291</v>
      </c>
      <c r="E122" s="34"/>
      <c r="F122" s="4">
        <v>1124828.02</v>
      </c>
      <c r="G122" s="4">
        <v>4211149.1744999997</v>
      </c>
      <c r="H122" s="4">
        <v>3591259.9942600001</v>
      </c>
      <c r="I122" s="4">
        <v>2923906.8820000002</v>
      </c>
      <c r="J122" s="4">
        <v>1997036.0070199999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106"/>
    </row>
    <row r="123" spans="1:17" s="81" customFormat="1" ht="12" customHeight="1">
      <c r="A123" s="34"/>
      <c r="B123" s="34"/>
      <c r="C123" s="111"/>
      <c r="D123" s="34"/>
      <c r="E123" s="3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106"/>
      <c r="Q123" s="130"/>
    </row>
    <row r="124" spans="1:17" s="104" customFormat="1" ht="12" customHeight="1">
      <c r="A124" s="87"/>
      <c r="B124" s="86">
        <v>9</v>
      </c>
      <c r="C124" s="87" t="s">
        <v>416</v>
      </c>
      <c r="D124" s="87"/>
      <c r="E124" s="87"/>
      <c r="F124" s="3">
        <v>213315768.06999999</v>
      </c>
      <c r="G124" s="3">
        <v>236815347.86192</v>
      </c>
      <c r="H124" s="3">
        <v>214116966.23434994</v>
      </c>
      <c r="I124" s="3">
        <v>0</v>
      </c>
      <c r="J124" s="3">
        <v>0</v>
      </c>
      <c r="K124" s="3">
        <v>0</v>
      </c>
      <c r="L124" s="3">
        <v>4088051.7</v>
      </c>
      <c r="M124" s="3">
        <v>4087616.1</v>
      </c>
      <c r="N124" s="3">
        <v>4087616.1</v>
      </c>
      <c r="O124" s="3">
        <v>0</v>
      </c>
      <c r="P124" s="116"/>
      <c r="Q124" s="130"/>
    </row>
    <row r="125" spans="1:17" s="81" customFormat="1" ht="12" customHeight="1">
      <c r="A125" s="34"/>
      <c r="B125" s="34"/>
      <c r="C125" s="111">
        <v>1</v>
      </c>
      <c r="D125" s="34" t="s">
        <v>417</v>
      </c>
      <c r="E125" s="34"/>
      <c r="F125" s="4">
        <v>5461292.9100000001</v>
      </c>
      <c r="G125" s="4">
        <v>7844458.4890000001</v>
      </c>
      <c r="H125" s="4">
        <v>8327839.3890320472</v>
      </c>
      <c r="I125" s="4">
        <v>0</v>
      </c>
      <c r="J125" s="4">
        <v>0</v>
      </c>
      <c r="K125" s="4">
        <v>0</v>
      </c>
      <c r="L125" s="4">
        <v>1552932.6</v>
      </c>
      <c r="M125" s="4">
        <v>1052495</v>
      </c>
      <c r="N125" s="4">
        <v>1052495</v>
      </c>
      <c r="O125" s="4">
        <v>0</v>
      </c>
      <c r="P125" s="106"/>
      <c r="Q125" s="130"/>
    </row>
    <row r="126" spans="1:17" s="81" customFormat="1" ht="12" customHeight="1">
      <c r="A126" s="34"/>
      <c r="B126" s="34"/>
      <c r="C126" s="111">
        <v>2</v>
      </c>
      <c r="D126" s="34" t="s">
        <v>418</v>
      </c>
      <c r="E126" s="34"/>
      <c r="F126" s="4">
        <v>496591.35</v>
      </c>
      <c r="G126" s="4">
        <v>580912.71400000004</v>
      </c>
      <c r="H126" s="4">
        <v>636321.27449252538</v>
      </c>
      <c r="I126" s="4">
        <v>0</v>
      </c>
      <c r="J126" s="4">
        <v>0</v>
      </c>
      <c r="K126" s="4">
        <v>0</v>
      </c>
      <c r="L126" s="4">
        <v>2535119.1</v>
      </c>
      <c r="M126" s="4">
        <v>3035121.1</v>
      </c>
      <c r="N126" s="4">
        <v>3035121.1</v>
      </c>
      <c r="O126" s="4">
        <v>0</v>
      </c>
      <c r="P126" s="106"/>
      <c r="Q126" s="130"/>
    </row>
    <row r="127" spans="1:17" s="81" customFormat="1" ht="12" customHeight="1">
      <c r="A127" s="34"/>
      <c r="B127" s="34"/>
      <c r="C127" s="111"/>
      <c r="D127" s="34"/>
      <c r="E127" s="3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106"/>
    </row>
    <row r="128" spans="1:17" s="104" customFormat="1" ht="12.75">
      <c r="A128" s="87"/>
      <c r="B128" s="86">
        <v>10</v>
      </c>
      <c r="C128" s="87" t="s">
        <v>419</v>
      </c>
      <c r="D128" s="87"/>
      <c r="E128" s="87"/>
      <c r="F128" s="3">
        <v>4129339.66</v>
      </c>
      <c r="G128" s="3">
        <v>3165636.3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116" t="s">
        <v>370</v>
      </c>
    </row>
    <row r="129" spans="1:16" s="81" customFormat="1" ht="12.75">
      <c r="A129" s="34"/>
      <c r="B129" s="34"/>
      <c r="C129" s="111">
        <v>1</v>
      </c>
      <c r="D129" s="34" t="s">
        <v>291</v>
      </c>
      <c r="E129" s="34"/>
      <c r="F129" s="4">
        <v>4129339.66</v>
      </c>
      <c r="G129" s="4">
        <v>3165636.3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106"/>
    </row>
    <row r="130" spans="1:16" s="81" customFormat="1" ht="12.75">
      <c r="A130" s="34"/>
      <c r="B130" s="34"/>
      <c r="C130" s="111"/>
      <c r="D130" s="34"/>
      <c r="E130" s="3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106"/>
    </row>
    <row r="131" spans="1:16" s="81" customFormat="1" ht="12.75" hidden="1">
      <c r="A131" s="34"/>
      <c r="B131" s="86">
        <v>16</v>
      </c>
      <c r="C131" s="87" t="s">
        <v>420</v>
      </c>
      <c r="D131" s="87"/>
      <c r="E131" s="87"/>
      <c r="F131" s="3">
        <v>0</v>
      </c>
      <c r="G131" s="3">
        <v>0</v>
      </c>
      <c r="H131" s="3">
        <v>0</v>
      </c>
      <c r="I131" s="3"/>
      <c r="J131" s="3"/>
      <c r="K131" s="3"/>
      <c r="L131" s="3">
        <v>0</v>
      </c>
      <c r="M131" s="3">
        <v>0</v>
      </c>
      <c r="N131" s="3">
        <v>0</v>
      </c>
      <c r="O131" s="3">
        <v>0</v>
      </c>
      <c r="P131" s="106"/>
    </row>
    <row r="132" spans="1:16" s="81" customFormat="1" ht="12.75" hidden="1">
      <c r="A132" s="34"/>
      <c r="B132" s="34"/>
      <c r="C132" s="111">
        <v>1</v>
      </c>
      <c r="D132" s="34" t="s">
        <v>285</v>
      </c>
      <c r="E132" s="34"/>
      <c r="F132" s="4">
        <v>0</v>
      </c>
      <c r="G132" s="4">
        <v>0</v>
      </c>
      <c r="H132" s="4">
        <v>0</v>
      </c>
      <c r="I132" s="4"/>
      <c r="J132" s="4"/>
      <c r="K132" s="4"/>
      <c r="L132" s="4"/>
      <c r="M132" s="4"/>
      <c r="N132" s="4"/>
      <c r="O132" s="4">
        <v>0</v>
      </c>
      <c r="P132" s="106"/>
    </row>
    <row r="133" spans="1:16" s="81" customFormat="1" ht="12.75" hidden="1">
      <c r="A133" s="34"/>
      <c r="B133" s="34"/>
      <c r="C133" s="111"/>
      <c r="D133" s="34"/>
      <c r="E133" s="3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106"/>
    </row>
    <row r="134" spans="1:16" s="104" customFormat="1" ht="12.75">
      <c r="A134" s="87"/>
      <c r="B134" s="86">
        <v>11</v>
      </c>
      <c r="C134" s="87" t="s">
        <v>421</v>
      </c>
      <c r="D134" s="87"/>
      <c r="E134" s="87"/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116" t="s">
        <v>377</v>
      </c>
    </row>
    <row r="135" spans="1:16" s="81" customFormat="1" ht="12.75">
      <c r="A135" s="34"/>
      <c r="B135" s="34"/>
      <c r="C135" s="111">
        <v>1</v>
      </c>
      <c r="D135" s="34" t="s">
        <v>422</v>
      </c>
      <c r="E135" s="34"/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106"/>
    </row>
    <row r="136" spans="1:16" s="81" customFormat="1" ht="12.75">
      <c r="A136" s="34"/>
      <c r="B136" s="34"/>
      <c r="C136" s="111"/>
      <c r="D136" s="34"/>
      <c r="E136" s="3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106"/>
    </row>
    <row r="137" spans="1:16" s="104" customFormat="1" ht="12.75">
      <c r="A137" s="87"/>
      <c r="B137" s="86">
        <v>12</v>
      </c>
      <c r="C137" s="87" t="s">
        <v>423</v>
      </c>
      <c r="D137" s="87"/>
      <c r="E137" s="87"/>
      <c r="F137" s="3">
        <v>18709186.939780001</v>
      </c>
      <c r="G137" s="3">
        <v>18069901.400249999</v>
      </c>
      <c r="H137" s="3">
        <v>11583014.034719998</v>
      </c>
      <c r="I137" s="3">
        <v>16089896.859540001</v>
      </c>
      <c r="J137" s="3">
        <v>23415375.361080002</v>
      </c>
      <c r="K137" s="3">
        <v>21050788.864080001</v>
      </c>
      <c r="L137" s="3">
        <v>45000000</v>
      </c>
      <c r="M137" s="3">
        <v>45730000</v>
      </c>
      <c r="N137" s="3">
        <v>45730000</v>
      </c>
      <c r="O137" s="3">
        <v>0</v>
      </c>
      <c r="P137" s="116" t="s">
        <v>377</v>
      </c>
    </row>
    <row r="138" spans="1:16" s="81" customFormat="1" ht="12.75">
      <c r="A138" s="34"/>
      <c r="B138" s="34"/>
      <c r="C138" s="111">
        <v>1</v>
      </c>
      <c r="D138" s="34" t="s">
        <v>291</v>
      </c>
      <c r="E138" s="34"/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106"/>
    </row>
    <row r="139" spans="1:16" s="81" customFormat="1" ht="12.75">
      <c r="A139" s="34"/>
      <c r="B139" s="34"/>
      <c r="C139" s="111">
        <v>2</v>
      </c>
      <c r="D139" s="34" t="s">
        <v>422</v>
      </c>
      <c r="E139" s="34"/>
      <c r="F139" s="4">
        <v>18709186.939780001</v>
      </c>
      <c r="G139" s="4">
        <v>18069901.400249999</v>
      </c>
      <c r="H139" s="4">
        <v>11583014.034719998</v>
      </c>
      <c r="I139" s="4">
        <v>16089896.859540001</v>
      </c>
      <c r="J139" s="4">
        <v>23415375.361080002</v>
      </c>
      <c r="K139" s="4">
        <v>21050788.864080001</v>
      </c>
      <c r="L139" s="4">
        <v>45000000</v>
      </c>
      <c r="M139" s="4">
        <v>45730000</v>
      </c>
      <c r="N139" s="4">
        <v>45730000</v>
      </c>
      <c r="O139" s="4">
        <v>0</v>
      </c>
      <c r="P139" s="106"/>
    </row>
    <row r="140" spans="1:16" s="81" customFormat="1" ht="12.75">
      <c r="A140" s="34"/>
      <c r="B140" s="34"/>
      <c r="C140" s="111">
        <v>3</v>
      </c>
      <c r="D140" s="34" t="s">
        <v>281</v>
      </c>
      <c r="E140" s="34"/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106"/>
    </row>
    <row r="141" spans="1:16" s="81" customFormat="1" ht="12.75">
      <c r="A141" s="34"/>
      <c r="B141" s="34"/>
      <c r="C141" s="111"/>
      <c r="D141" s="34"/>
      <c r="E141" s="3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106"/>
    </row>
    <row r="142" spans="1:16" s="81" customFormat="1" ht="12.75" hidden="1">
      <c r="A142" s="34"/>
      <c r="B142" s="86">
        <v>19</v>
      </c>
      <c r="C142" s="87" t="s">
        <v>424</v>
      </c>
      <c r="D142" s="87"/>
      <c r="E142" s="34"/>
      <c r="F142" s="3">
        <v>0</v>
      </c>
      <c r="G142" s="3">
        <v>0</v>
      </c>
      <c r="H142" s="3"/>
      <c r="I142" s="3"/>
      <c r="J142" s="3"/>
      <c r="K142" s="3"/>
      <c r="L142" s="3">
        <v>0</v>
      </c>
      <c r="M142" s="3">
        <v>0</v>
      </c>
      <c r="N142" s="3">
        <v>0</v>
      </c>
      <c r="O142" s="3">
        <v>0</v>
      </c>
      <c r="P142" s="106"/>
    </row>
    <row r="143" spans="1:16" s="81" customFormat="1" ht="12.75" hidden="1">
      <c r="A143" s="34"/>
      <c r="B143" s="34"/>
      <c r="C143" s="111">
        <v>1</v>
      </c>
      <c r="D143" s="34" t="s">
        <v>425</v>
      </c>
      <c r="E143" s="34"/>
      <c r="F143" s="4">
        <v>0</v>
      </c>
      <c r="G143" s="4">
        <v>0</v>
      </c>
      <c r="H143" s="4"/>
      <c r="I143" s="4"/>
      <c r="J143" s="4"/>
      <c r="K143" s="4"/>
      <c r="L143" s="4">
        <v>0</v>
      </c>
      <c r="M143" s="4">
        <v>0</v>
      </c>
      <c r="N143" s="4">
        <v>0</v>
      </c>
      <c r="O143" s="4">
        <v>0</v>
      </c>
      <c r="P143" s="106"/>
    </row>
    <row r="144" spans="1:16" s="81" customFormat="1" ht="12.75" hidden="1">
      <c r="A144" s="34"/>
      <c r="B144" s="34"/>
      <c r="C144" s="111">
        <v>2</v>
      </c>
      <c r="D144" s="34" t="s">
        <v>291</v>
      </c>
      <c r="E144" s="34"/>
      <c r="F144" s="4">
        <v>0</v>
      </c>
      <c r="G144" s="4">
        <v>0</v>
      </c>
      <c r="H144" s="4"/>
      <c r="I144" s="4"/>
      <c r="J144" s="4"/>
      <c r="K144" s="4"/>
      <c r="L144" s="4">
        <v>0</v>
      </c>
      <c r="M144" s="4">
        <v>0</v>
      </c>
      <c r="N144" s="4">
        <v>0</v>
      </c>
      <c r="O144" s="4">
        <v>0</v>
      </c>
      <c r="P144" s="106"/>
    </row>
    <row r="145" spans="1:16" s="81" customFormat="1" ht="12.75" hidden="1">
      <c r="A145" s="34"/>
      <c r="B145" s="34"/>
      <c r="C145" s="111"/>
      <c r="D145" s="34"/>
      <c r="E145" s="3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106"/>
    </row>
    <row r="146" spans="1:16" s="81" customFormat="1" ht="12.75" hidden="1">
      <c r="A146" s="34"/>
      <c r="B146" s="86">
        <v>20</v>
      </c>
      <c r="C146" s="87" t="s">
        <v>426</v>
      </c>
      <c r="D146" s="87"/>
      <c r="E146" s="34"/>
      <c r="F146" s="3">
        <v>0</v>
      </c>
      <c r="G146" s="3">
        <v>0</v>
      </c>
      <c r="H146" s="3"/>
      <c r="I146" s="3"/>
      <c r="J146" s="3"/>
      <c r="K146" s="3"/>
      <c r="L146" s="3">
        <v>0</v>
      </c>
      <c r="M146" s="3">
        <v>0</v>
      </c>
      <c r="N146" s="3">
        <v>0</v>
      </c>
      <c r="O146" s="3">
        <v>0</v>
      </c>
      <c r="P146" s="106"/>
    </row>
    <row r="147" spans="1:16" s="81" customFormat="1" ht="12.75" hidden="1">
      <c r="A147" s="34"/>
      <c r="B147" s="34"/>
      <c r="C147" s="111">
        <v>1</v>
      </c>
      <c r="D147" s="34" t="s">
        <v>425</v>
      </c>
      <c r="E147" s="34"/>
      <c r="F147" s="4">
        <v>0</v>
      </c>
      <c r="G147" s="4">
        <v>0</v>
      </c>
      <c r="H147" s="4"/>
      <c r="I147" s="4"/>
      <c r="J147" s="4"/>
      <c r="K147" s="4"/>
      <c r="L147" s="4">
        <v>0</v>
      </c>
      <c r="M147" s="4">
        <v>0</v>
      </c>
      <c r="N147" s="4">
        <v>0</v>
      </c>
      <c r="O147" s="4">
        <v>0</v>
      </c>
      <c r="P147" s="106"/>
    </row>
    <row r="148" spans="1:16" s="81" customFormat="1" ht="12.75" hidden="1">
      <c r="A148" s="34"/>
      <c r="B148" s="34"/>
      <c r="C148" s="111"/>
      <c r="D148" s="34"/>
      <c r="E148" s="3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106"/>
    </row>
    <row r="149" spans="1:16" s="104" customFormat="1" ht="12.75">
      <c r="A149" s="87"/>
      <c r="B149" s="86">
        <v>13</v>
      </c>
      <c r="C149" s="87" t="s">
        <v>427</v>
      </c>
      <c r="D149" s="87"/>
      <c r="E149" s="87"/>
      <c r="F149" s="3">
        <v>277872614.32528001</v>
      </c>
      <c r="G149" s="3">
        <v>297830691.09442002</v>
      </c>
      <c r="H149" s="3">
        <v>150281796.10512003</v>
      </c>
      <c r="I149" s="3">
        <v>268874192.37009001</v>
      </c>
      <c r="J149" s="3">
        <v>214510213.97605002</v>
      </c>
      <c r="K149" s="3">
        <v>402582163.26761001</v>
      </c>
      <c r="L149" s="3">
        <v>355971598.97469795</v>
      </c>
      <c r="M149" s="3">
        <v>407301133.84923744</v>
      </c>
      <c r="N149" s="3">
        <v>309089558.02241677</v>
      </c>
      <c r="O149" s="3">
        <v>-98211575.826820672</v>
      </c>
      <c r="P149" s="116" t="s">
        <v>428</v>
      </c>
    </row>
    <row r="150" spans="1:16" s="81" customFormat="1" ht="12.75">
      <c r="A150" s="34"/>
      <c r="B150" s="34"/>
      <c r="C150" s="111">
        <v>1</v>
      </c>
      <c r="D150" s="34" t="s">
        <v>287</v>
      </c>
      <c r="E150" s="34"/>
      <c r="F150" s="4">
        <v>222514736.78</v>
      </c>
      <c r="G150" s="4">
        <v>231628051.04238001</v>
      </c>
      <c r="H150" s="4">
        <v>102714300.69</v>
      </c>
      <c r="I150" s="4">
        <v>198145306.08298999</v>
      </c>
      <c r="J150" s="4">
        <v>160996054.21967003</v>
      </c>
      <c r="K150" s="4">
        <v>304154630.44069993</v>
      </c>
      <c r="L150" s="4">
        <v>284916711.37469798</v>
      </c>
      <c r="M150" s="4">
        <v>347906082.14923745</v>
      </c>
      <c r="N150" s="119">
        <v>249694506.32241678</v>
      </c>
      <c r="O150" s="4">
        <v>-98211575.826820672</v>
      </c>
      <c r="P150" s="106"/>
    </row>
    <row r="151" spans="1:16" s="81" customFormat="1" ht="12.75">
      <c r="A151" s="34"/>
      <c r="B151" s="34"/>
      <c r="C151" s="111">
        <v>2</v>
      </c>
      <c r="D151" s="34" t="s">
        <v>237</v>
      </c>
      <c r="E151" s="34"/>
      <c r="F151" s="4">
        <v>38917236.780000001</v>
      </c>
      <c r="G151" s="4">
        <v>36910660.811290011</v>
      </c>
      <c r="H151" s="4">
        <v>32710735.749999996</v>
      </c>
      <c r="I151" s="4">
        <v>32770621.472420003</v>
      </c>
      <c r="J151" s="4">
        <v>35598488.153919995</v>
      </c>
      <c r="K151" s="4">
        <v>36631761.323019996</v>
      </c>
      <c r="L151" s="4">
        <v>29626386.399999999</v>
      </c>
      <c r="M151" s="4">
        <v>29983955.899999999</v>
      </c>
      <c r="N151" s="119">
        <v>29983955.899999999</v>
      </c>
      <c r="O151" s="4">
        <v>0</v>
      </c>
      <c r="P151" s="106"/>
    </row>
    <row r="152" spans="1:16" s="81" customFormat="1" ht="12.75">
      <c r="A152" s="34"/>
      <c r="B152" s="34"/>
      <c r="C152" s="111">
        <v>3</v>
      </c>
      <c r="D152" s="34" t="s">
        <v>429</v>
      </c>
      <c r="E152" s="34"/>
      <c r="F152" s="4">
        <v>3023401.3752799998</v>
      </c>
      <c r="G152" s="4">
        <v>5532164.3034400009</v>
      </c>
      <c r="H152" s="4">
        <v>7721794.6551200002</v>
      </c>
      <c r="I152" s="4">
        <v>4408996.2269200003</v>
      </c>
      <c r="J152" s="4">
        <v>1966808.1289300001</v>
      </c>
      <c r="K152" s="4">
        <v>3189146.5467200004</v>
      </c>
      <c r="L152" s="4">
        <v>2684455</v>
      </c>
      <c r="M152" s="4">
        <v>2131976.6</v>
      </c>
      <c r="N152" s="119">
        <v>2131976.6</v>
      </c>
      <c r="O152" s="4">
        <v>0</v>
      </c>
      <c r="P152" s="106"/>
    </row>
    <row r="153" spans="1:16" s="81" customFormat="1" ht="12.75">
      <c r="A153" s="34"/>
      <c r="B153" s="34"/>
      <c r="C153" s="111">
        <v>4</v>
      </c>
      <c r="D153" s="34" t="s">
        <v>291</v>
      </c>
      <c r="E153" s="34"/>
      <c r="F153" s="4">
        <v>13417239.390000001</v>
      </c>
      <c r="G153" s="4">
        <v>4275686.4223099975</v>
      </c>
      <c r="H153" s="4">
        <v>2836540.86</v>
      </c>
      <c r="I153" s="4">
        <v>3926118.6017600005</v>
      </c>
      <c r="J153" s="4">
        <v>1405826.1695300001</v>
      </c>
      <c r="K153" s="4">
        <v>4885650.8101700004</v>
      </c>
      <c r="L153" s="4">
        <v>2744046.2</v>
      </c>
      <c r="M153" s="4">
        <v>2279119.2000000002</v>
      </c>
      <c r="N153" s="119">
        <v>2279119.2000000002</v>
      </c>
      <c r="O153" s="4">
        <v>0</v>
      </c>
      <c r="P153" s="106"/>
    </row>
    <row r="154" spans="1:16" s="81" customFormat="1" ht="12.75">
      <c r="A154" s="34"/>
      <c r="B154" s="34"/>
      <c r="C154" s="111">
        <v>5</v>
      </c>
      <c r="D154" s="34" t="s">
        <v>368</v>
      </c>
      <c r="E154" s="34"/>
      <c r="F154" s="4">
        <v>0</v>
      </c>
      <c r="G154" s="4">
        <v>19484128.515000001</v>
      </c>
      <c r="H154" s="4">
        <v>4298424.1500000004</v>
      </c>
      <c r="I154" s="4">
        <v>29623149.986000001</v>
      </c>
      <c r="J154" s="4">
        <v>14543037.304</v>
      </c>
      <c r="K154" s="4">
        <v>53720496.784000002</v>
      </c>
      <c r="L154" s="4">
        <v>36000000</v>
      </c>
      <c r="M154" s="4">
        <v>25000000</v>
      </c>
      <c r="N154" s="119">
        <v>25000000</v>
      </c>
      <c r="O154" s="4">
        <v>0</v>
      </c>
      <c r="P154" s="106"/>
    </row>
    <row r="155" spans="1:16" s="81" customFormat="1" ht="12.75" hidden="1">
      <c r="A155" s="34"/>
      <c r="B155" s="34"/>
      <c r="C155" s="111"/>
      <c r="D155" s="34"/>
      <c r="E155" s="3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106"/>
    </row>
    <row r="156" spans="1:16" s="81" customFormat="1" ht="12.75" hidden="1">
      <c r="A156" s="34"/>
      <c r="B156" s="86">
        <v>22</v>
      </c>
      <c r="C156" s="87" t="s">
        <v>430</v>
      </c>
      <c r="D156" s="87"/>
      <c r="E156" s="34"/>
      <c r="F156" s="3">
        <v>0</v>
      </c>
      <c r="G156" s="3">
        <v>0</v>
      </c>
      <c r="H156" s="3"/>
      <c r="I156" s="3"/>
      <c r="J156" s="3"/>
      <c r="K156" s="3"/>
      <c r="L156" s="3">
        <v>0</v>
      </c>
      <c r="M156" s="3">
        <v>0</v>
      </c>
      <c r="N156" s="3">
        <v>0</v>
      </c>
      <c r="O156" s="3">
        <v>0</v>
      </c>
      <c r="P156" s="106"/>
    </row>
    <row r="157" spans="1:16" s="81" customFormat="1" ht="12.75" hidden="1">
      <c r="A157" s="34"/>
      <c r="B157" s="34"/>
      <c r="C157" s="111">
        <v>1</v>
      </c>
      <c r="D157" s="34" t="s">
        <v>291</v>
      </c>
      <c r="E157" s="34"/>
      <c r="F157" s="4">
        <v>0</v>
      </c>
      <c r="G157" s="4">
        <v>0</v>
      </c>
      <c r="H157" s="4"/>
      <c r="I157" s="4"/>
      <c r="J157" s="4"/>
      <c r="K157" s="4"/>
      <c r="L157" s="4">
        <v>0</v>
      </c>
      <c r="M157" s="4">
        <v>0</v>
      </c>
      <c r="N157" s="4">
        <v>0</v>
      </c>
      <c r="O157" s="4">
        <v>0</v>
      </c>
      <c r="P157" s="106"/>
    </row>
    <row r="158" spans="1:16" s="81" customFormat="1" ht="12.75">
      <c r="A158" s="34"/>
      <c r="B158" s="34"/>
      <c r="C158" s="111"/>
      <c r="D158" s="34"/>
      <c r="E158" s="3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106"/>
    </row>
    <row r="159" spans="1:16" s="104" customFormat="1" ht="12.75" hidden="1">
      <c r="A159" s="87"/>
      <c r="B159" s="86">
        <v>14</v>
      </c>
      <c r="C159" s="87" t="s">
        <v>431</v>
      </c>
      <c r="D159" s="87"/>
      <c r="E159" s="87"/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/>
      <c r="L159" s="3">
        <v>0</v>
      </c>
      <c r="M159" s="3">
        <v>0</v>
      </c>
      <c r="N159" s="3">
        <v>0</v>
      </c>
      <c r="O159" s="3">
        <v>0</v>
      </c>
      <c r="P159" s="116" t="s">
        <v>377</v>
      </c>
    </row>
    <row r="160" spans="1:16" s="81" customFormat="1" ht="12.75" hidden="1">
      <c r="A160" s="34"/>
      <c r="B160" s="34"/>
      <c r="C160" s="111">
        <v>1</v>
      </c>
      <c r="D160" s="34" t="s">
        <v>291</v>
      </c>
      <c r="E160" s="34"/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/>
      <c r="L160" s="4">
        <v>0</v>
      </c>
      <c r="M160" s="4">
        <v>0</v>
      </c>
      <c r="N160" s="4">
        <v>0</v>
      </c>
      <c r="O160" s="4">
        <v>0</v>
      </c>
      <c r="P160" s="106"/>
    </row>
    <row r="161" spans="1:16" s="81" customFormat="1" ht="12.75">
      <c r="A161" s="34"/>
      <c r="B161" s="34"/>
      <c r="C161" s="111"/>
      <c r="D161" s="34"/>
      <c r="E161" s="3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106"/>
    </row>
    <row r="162" spans="1:16" s="81" customFormat="1" ht="12.75" hidden="1">
      <c r="A162" s="34"/>
      <c r="B162" s="86">
        <v>21</v>
      </c>
      <c r="C162" s="87" t="s">
        <v>432</v>
      </c>
      <c r="D162" s="87"/>
      <c r="E162" s="34"/>
      <c r="F162" s="3">
        <v>0</v>
      </c>
      <c r="G162" s="3">
        <v>0</v>
      </c>
      <c r="H162" s="3">
        <v>0</v>
      </c>
      <c r="I162" s="3"/>
      <c r="J162" s="3"/>
      <c r="K162" s="3"/>
      <c r="L162" s="3">
        <v>0</v>
      </c>
      <c r="M162" s="3">
        <v>0</v>
      </c>
      <c r="N162" s="3">
        <v>0</v>
      </c>
      <c r="O162" s="3">
        <v>0</v>
      </c>
      <c r="P162" s="106"/>
    </row>
    <row r="163" spans="1:16" s="81" customFormat="1" ht="12.75" hidden="1">
      <c r="A163" s="34"/>
      <c r="B163" s="34"/>
      <c r="C163" s="111">
        <v>1</v>
      </c>
      <c r="D163" s="34" t="s">
        <v>291</v>
      </c>
      <c r="E163" s="34"/>
      <c r="F163" s="4">
        <v>0</v>
      </c>
      <c r="G163" s="4">
        <v>0</v>
      </c>
      <c r="H163" s="4">
        <v>0</v>
      </c>
      <c r="I163" s="4"/>
      <c r="J163" s="4"/>
      <c r="K163" s="4"/>
      <c r="L163" s="4"/>
      <c r="M163" s="4"/>
      <c r="N163" s="4"/>
      <c r="O163" s="4">
        <v>0</v>
      </c>
      <c r="P163" s="106"/>
    </row>
    <row r="164" spans="1:16" s="81" customFormat="1" ht="12.75">
      <c r="A164" s="34"/>
      <c r="B164" s="34"/>
      <c r="C164" s="111"/>
      <c r="D164" s="34"/>
      <c r="E164" s="3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106"/>
    </row>
    <row r="165" spans="1:16" s="104" customFormat="1" ht="12.75">
      <c r="A165" s="87"/>
      <c r="B165" s="86">
        <v>14</v>
      </c>
      <c r="C165" s="87" t="s">
        <v>433</v>
      </c>
      <c r="D165" s="87"/>
      <c r="E165" s="87"/>
      <c r="F165" s="3">
        <v>2319848.7000000002</v>
      </c>
      <c r="G165" s="3">
        <v>2028555.12</v>
      </c>
      <c r="H165" s="3">
        <v>1345446.21</v>
      </c>
      <c r="I165" s="3">
        <v>2030011.53532</v>
      </c>
      <c r="J165" s="3">
        <v>1876973.4709999999</v>
      </c>
      <c r="K165" s="3">
        <v>2321545.693</v>
      </c>
      <c r="L165" s="3">
        <v>2700000</v>
      </c>
      <c r="M165" s="3">
        <v>2370000</v>
      </c>
      <c r="N165" s="3">
        <v>2370000</v>
      </c>
      <c r="O165" s="3">
        <v>0</v>
      </c>
      <c r="P165" s="116" t="s">
        <v>377</v>
      </c>
    </row>
    <row r="166" spans="1:16" s="81" customFormat="1" ht="12.75">
      <c r="A166" s="34"/>
      <c r="B166" s="34"/>
      <c r="C166" s="111">
        <v>1</v>
      </c>
      <c r="D166" s="34" t="s">
        <v>291</v>
      </c>
      <c r="E166" s="34"/>
      <c r="F166" s="4">
        <v>2319848.7000000002</v>
      </c>
      <c r="G166" s="4">
        <v>2028555.12</v>
      </c>
      <c r="H166" s="4">
        <v>1345446.21</v>
      </c>
      <c r="I166" s="4">
        <v>2030011.53532</v>
      </c>
      <c r="J166" s="4">
        <v>1876973.4709999999</v>
      </c>
      <c r="K166" s="4">
        <v>2321545.693</v>
      </c>
      <c r="L166" s="4">
        <v>2700000</v>
      </c>
      <c r="M166" s="4">
        <v>2370000</v>
      </c>
      <c r="N166" s="4">
        <v>2370000</v>
      </c>
      <c r="O166" s="4">
        <v>0</v>
      </c>
      <c r="P166" s="106"/>
    </row>
    <row r="167" spans="1:16" s="81" customFormat="1" ht="12.75">
      <c r="A167" s="34"/>
      <c r="B167" s="34"/>
      <c r="C167" s="111"/>
      <c r="D167" s="34"/>
      <c r="E167" s="3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106"/>
    </row>
    <row r="168" spans="1:16" s="104" customFormat="1" ht="12.75">
      <c r="A168" s="87"/>
      <c r="B168" s="86">
        <v>15</v>
      </c>
      <c r="C168" s="87" t="s">
        <v>434</v>
      </c>
      <c r="D168" s="87"/>
      <c r="E168" s="87"/>
      <c r="F168" s="3">
        <v>2154679.84</v>
      </c>
      <c r="G168" s="3">
        <v>2352302.7910000002</v>
      </c>
      <c r="H168" s="3">
        <v>2361756.64</v>
      </c>
      <c r="I168" s="3">
        <v>2412832.446</v>
      </c>
      <c r="J168" s="3">
        <v>2291296.6110699996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116" t="s">
        <v>435</v>
      </c>
    </row>
    <row r="169" spans="1:16" s="81" customFormat="1" ht="12.75">
      <c r="A169" s="34"/>
      <c r="B169" s="34"/>
      <c r="C169" s="111">
        <v>1</v>
      </c>
      <c r="D169" s="34" t="s">
        <v>291</v>
      </c>
      <c r="E169" s="34"/>
      <c r="F169" s="4">
        <v>2154679.84</v>
      </c>
      <c r="G169" s="4">
        <v>2352302.7910000002</v>
      </c>
      <c r="H169" s="4">
        <v>2361756.64</v>
      </c>
      <c r="I169" s="4">
        <v>2412832.446</v>
      </c>
      <c r="J169" s="4">
        <v>2291296.6110699996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106"/>
    </row>
    <row r="170" spans="1:16" s="81" customFormat="1" ht="12.75">
      <c r="A170" s="34"/>
      <c r="B170" s="34"/>
      <c r="C170" s="111"/>
      <c r="D170" s="34"/>
      <c r="E170" s="3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106"/>
    </row>
    <row r="171" spans="1:16" s="81" customFormat="1" ht="12.75" hidden="1">
      <c r="A171" s="34"/>
      <c r="B171" s="86">
        <v>20</v>
      </c>
      <c r="C171" s="87" t="s">
        <v>436</v>
      </c>
      <c r="D171" s="87"/>
      <c r="E171" s="34"/>
      <c r="F171" s="3">
        <v>0</v>
      </c>
      <c r="G171" s="3">
        <v>0</v>
      </c>
      <c r="H171" s="3">
        <v>0</v>
      </c>
      <c r="I171" s="3"/>
      <c r="J171" s="3"/>
      <c r="K171" s="3"/>
      <c r="L171" s="3">
        <v>0</v>
      </c>
      <c r="M171" s="3">
        <v>0</v>
      </c>
      <c r="N171" s="3">
        <v>0</v>
      </c>
      <c r="O171" s="3">
        <v>0</v>
      </c>
      <c r="P171" s="106"/>
    </row>
    <row r="172" spans="1:16" s="81" customFormat="1" ht="12.75" hidden="1">
      <c r="A172" s="34"/>
      <c r="B172" s="34"/>
      <c r="C172" s="111">
        <v>1</v>
      </c>
      <c r="D172" s="34" t="s">
        <v>422</v>
      </c>
      <c r="E172" s="34"/>
      <c r="F172" s="4">
        <v>0</v>
      </c>
      <c r="G172" s="4">
        <v>0</v>
      </c>
      <c r="H172" s="4">
        <v>0</v>
      </c>
      <c r="I172" s="4"/>
      <c r="J172" s="4"/>
      <c r="K172" s="4"/>
      <c r="L172" s="4"/>
      <c r="M172" s="4"/>
      <c r="N172" s="4"/>
      <c r="O172" s="4">
        <v>0</v>
      </c>
      <c r="P172" s="106"/>
    </row>
    <row r="173" spans="1:16" s="81" customFormat="1" ht="12.75" hidden="1">
      <c r="A173" s="34"/>
      <c r="B173" s="34"/>
      <c r="C173" s="111"/>
      <c r="D173" s="34"/>
      <c r="E173" s="3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106"/>
    </row>
    <row r="174" spans="1:16" s="81" customFormat="1" ht="12.75" hidden="1">
      <c r="A174" s="34"/>
      <c r="B174" s="86">
        <v>25</v>
      </c>
      <c r="C174" s="87" t="s">
        <v>437</v>
      </c>
      <c r="D174" s="87"/>
      <c r="E174" s="34"/>
      <c r="F174" s="3">
        <v>0</v>
      </c>
      <c r="G174" s="3">
        <v>0</v>
      </c>
      <c r="H174" s="3">
        <v>0</v>
      </c>
      <c r="I174" s="3"/>
      <c r="J174" s="3"/>
      <c r="K174" s="3"/>
      <c r="L174" s="3">
        <v>0</v>
      </c>
      <c r="M174" s="3">
        <v>0</v>
      </c>
      <c r="N174" s="3">
        <v>0</v>
      </c>
      <c r="O174" s="3">
        <v>0</v>
      </c>
      <c r="P174" s="106"/>
    </row>
    <row r="175" spans="1:16" s="81" customFormat="1" ht="12.75" hidden="1">
      <c r="A175" s="34"/>
      <c r="B175" s="34"/>
      <c r="C175" s="111">
        <v>1</v>
      </c>
      <c r="D175" s="34" t="s">
        <v>285</v>
      </c>
      <c r="E175" s="34"/>
      <c r="F175" s="4">
        <v>0</v>
      </c>
      <c r="G175" s="4">
        <v>0</v>
      </c>
      <c r="H175" s="4">
        <v>0</v>
      </c>
      <c r="I175" s="4"/>
      <c r="J175" s="4"/>
      <c r="K175" s="4"/>
      <c r="L175" s="4"/>
      <c r="M175" s="4"/>
      <c r="N175" s="4"/>
      <c r="O175" s="4">
        <v>0</v>
      </c>
      <c r="P175" s="106"/>
    </row>
    <row r="176" spans="1:16" s="81" customFormat="1" ht="12.75" hidden="1">
      <c r="A176" s="34"/>
      <c r="B176" s="34"/>
      <c r="C176" s="111"/>
      <c r="D176" s="34"/>
      <c r="E176" s="3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106"/>
    </row>
    <row r="177" spans="1:16" s="104" customFormat="1" ht="12.75">
      <c r="A177" s="87"/>
      <c r="B177" s="86">
        <v>16</v>
      </c>
      <c r="C177" s="87" t="s">
        <v>438</v>
      </c>
      <c r="D177" s="87"/>
      <c r="E177" s="87"/>
      <c r="F177" s="3">
        <v>1728257.47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116" t="s">
        <v>415</v>
      </c>
    </row>
    <row r="178" spans="1:16" s="81" customFormat="1" ht="12.75">
      <c r="A178" s="34"/>
      <c r="B178" s="34"/>
      <c r="C178" s="111">
        <v>1</v>
      </c>
      <c r="D178" s="34" t="s">
        <v>291</v>
      </c>
      <c r="E178" s="34"/>
      <c r="F178" s="4">
        <v>1728257.47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106"/>
    </row>
    <row r="179" spans="1:16" s="81" customFormat="1" ht="12.75">
      <c r="A179" s="34"/>
      <c r="B179" s="34"/>
      <c r="C179" s="111"/>
      <c r="D179" s="117" t="s">
        <v>439</v>
      </c>
      <c r="E179" s="34"/>
      <c r="F179" s="4">
        <v>1428569.89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106"/>
    </row>
    <row r="180" spans="1:16" s="81" customFormat="1" ht="12.75">
      <c r="A180" s="34"/>
      <c r="B180" s="34"/>
      <c r="C180" s="111"/>
      <c r="D180" s="123" t="s">
        <v>440</v>
      </c>
      <c r="E180" s="34"/>
      <c r="F180" s="4">
        <v>299687.58000000007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106"/>
    </row>
    <row r="181" spans="1:16" s="81" customFormat="1" ht="12.75">
      <c r="A181" s="34"/>
      <c r="B181" s="34"/>
      <c r="C181" s="111"/>
      <c r="D181" s="34"/>
      <c r="E181" s="3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106"/>
    </row>
    <row r="182" spans="1:16" s="104" customFormat="1" ht="12.75">
      <c r="A182" s="87"/>
      <c r="B182" s="86">
        <v>17</v>
      </c>
      <c r="C182" s="87" t="s">
        <v>441</v>
      </c>
      <c r="D182" s="87"/>
      <c r="E182" s="87"/>
      <c r="F182" s="3">
        <v>4494342.33</v>
      </c>
      <c r="G182" s="3">
        <v>3949350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116" t="s">
        <v>415</v>
      </c>
    </row>
    <row r="183" spans="1:16" s="81" customFormat="1" ht="12.75">
      <c r="A183" s="34"/>
      <c r="B183" s="34"/>
      <c r="C183" s="111">
        <v>1</v>
      </c>
      <c r="D183" s="34" t="s">
        <v>291</v>
      </c>
      <c r="E183" s="34"/>
      <c r="F183" s="4">
        <v>4494342.33</v>
      </c>
      <c r="G183" s="4">
        <v>3949350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106"/>
    </row>
    <row r="184" spans="1:16" s="81" customFormat="1" ht="12.75">
      <c r="A184" s="34"/>
      <c r="B184" s="34"/>
      <c r="C184" s="111"/>
      <c r="D184" s="34"/>
      <c r="E184" s="3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106"/>
    </row>
    <row r="185" spans="1:16" s="104" customFormat="1" ht="12.75">
      <c r="A185" s="87"/>
      <c r="B185" s="86">
        <v>18</v>
      </c>
      <c r="C185" s="87" t="s">
        <v>442</v>
      </c>
      <c r="D185" s="87"/>
      <c r="E185" s="87"/>
      <c r="F185" s="3">
        <v>1118355.8899999999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116" t="s">
        <v>415</v>
      </c>
    </row>
    <row r="186" spans="1:16" s="81" customFormat="1" ht="12.75">
      <c r="A186" s="34"/>
      <c r="B186" s="34"/>
      <c r="C186" s="111">
        <v>1</v>
      </c>
      <c r="D186" s="34" t="s">
        <v>443</v>
      </c>
      <c r="E186" s="34"/>
      <c r="F186" s="4">
        <v>1118355.8899999999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106"/>
    </row>
    <row r="187" spans="1:16" s="81" customFormat="1" ht="12.75">
      <c r="A187" s="34"/>
      <c r="B187" s="34"/>
      <c r="C187" s="111"/>
      <c r="D187" s="34"/>
      <c r="E187" s="3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106"/>
    </row>
    <row r="188" spans="1:16" s="104" customFormat="1" ht="12.75" hidden="1">
      <c r="A188" s="87"/>
      <c r="B188" s="86">
        <v>22</v>
      </c>
      <c r="C188" s="87" t="s">
        <v>444</v>
      </c>
      <c r="D188" s="87"/>
      <c r="E188" s="87"/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/>
      <c r="L188" s="3">
        <v>0</v>
      </c>
      <c r="M188" s="3">
        <v>0</v>
      </c>
      <c r="N188" s="3">
        <v>0</v>
      </c>
      <c r="O188" s="3">
        <v>0</v>
      </c>
      <c r="P188" s="116"/>
    </row>
    <row r="189" spans="1:16" s="81" customFormat="1" ht="12.75" hidden="1">
      <c r="A189" s="34"/>
      <c r="B189" s="34"/>
      <c r="C189" s="111">
        <v>1</v>
      </c>
      <c r="D189" s="34" t="s">
        <v>291</v>
      </c>
      <c r="E189" s="34"/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/>
      <c r="L189" s="4">
        <v>0</v>
      </c>
      <c r="M189" s="4">
        <v>0</v>
      </c>
      <c r="N189" s="4">
        <v>0</v>
      </c>
      <c r="O189" s="4">
        <v>0</v>
      </c>
      <c r="P189" s="106"/>
    </row>
    <row r="190" spans="1:16" s="81" customFormat="1" ht="12.75" hidden="1">
      <c r="A190" s="34"/>
      <c r="B190" s="34"/>
      <c r="C190" s="111">
        <v>2</v>
      </c>
      <c r="D190" s="34" t="s">
        <v>237</v>
      </c>
      <c r="E190" s="34"/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/>
      <c r="L190" s="4">
        <v>0</v>
      </c>
      <c r="M190" s="4">
        <v>0</v>
      </c>
      <c r="N190" s="4">
        <v>0</v>
      </c>
      <c r="O190" s="4">
        <v>0</v>
      </c>
      <c r="P190" s="106"/>
    </row>
    <row r="191" spans="1:16" s="81" customFormat="1" ht="12.75" hidden="1">
      <c r="A191" s="34"/>
      <c r="B191" s="34"/>
      <c r="C191" s="111">
        <v>3</v>
      </c>
      <c r="D191" s="34" t="s">
        <v>281</v>
      </c>
      <c r="E191" s="34"/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/>
      <c r="L191" s="4">
        <v>0</v>
      </c>
      <c r="M191" s="4">
        <v>0</v>
      </c>
      <c r="N191" s="4">
        <v>0</v>
      </c>
      <c r="O191" s="4">
        <v>0</v>
      </c>
      <c r="P191" s="106"/>
    </row>
    <row r="192" spans="1:16" s="81" customFormat="1" ht="12.75">
      <c r="A192" s="34"/>
      <c r="B192" s="34"/>
      <c r="C192" s="111"/>
      <c r="D192" s="34"/>
      <c r="E192" s="3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106"/>
    </row>
    <row r="193" spans="1:16" s="81" customFormat="1" ht="12.75" hidden="1">
      <c r="A193" s="34"/>
      <c r="B193" s="86">
        <v>30</v>
      </c>
      <c r="C193" s="87" t="s">
        <v>445</v>
      </c>
      <c r="D193" s="87"/>
      <c r="E193" s="87"/>
      <c r="F193" s="3">
        <v>0</v>
      </c>
      <c r="G193" s="3">
        <v>0</v>
      </c>
      <c r="H193" s="3">
        <v>0</v>
      </c>
      <c r="I193" s="3"/>
      <c r="J193" s="3"/>
      <c r="K193" s="3"/>
      <c r="L193" s="3">
        <v>0</v>
      </c>
      <c r="M193" s="3">
        <v>0</v>
      </c>
      <c r="N193" s="3">
        <v>0</v>
      </c>
      <c r="O193" s="3">
        <v>0</v>
      </c>
      <c r="P193" s="106"/>
    </row>
    <row r="194" spans="1:16" s="81" customFormat="1" ht="12.75" hidden="1">
      <c r="A194" s="34"/>
      <c r="B194" s="34"/>
      <c r="C194" s="111">
        <v>1</v>
      </c>
      <c r="D194" s="34" t="s">
        <v>291</v>
      </c>
      <c r="E194" s="34"/>
      <c r="F194" s="4">
        <v>0</v>
      </c>
      <c r="G194" s="4">
        <v>0</v>
      </c>
      <c r="H194" s="4">
        <v>0</v>
      </c>
      <c r="I194" s="4"/>
      <c r="J194" s="4"/>
      <c r="K194" s="4"/>
      <c r="L194" s="4"/>
      <c r="M194" s="4"/>
      <c r="N194" s="4"/>
      <c r="O194" s="4">
        <v>0</v>
      </c>
      <c r="P194" s="106"/>
    </row>
    <row r="195" spans="1:16" s="81" customFormat="1" ht="12.75" hidden="1">
      <c r="A195" s="34"/>
      <c r="B195" s="34"/>
      <c r="C195" s="111"/>
      <c r="D195" s="34"/>
      <c r="E195" s="3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106"/>
    </row>
    <row r="196" spans="1:16" s="104" customFormat="1" ht="12.75">
      <c r="A196" s="87"/>
      <c r="B196" s="86">
        <v>19</v>
      </c>
      <c r="C196" s="87" t="s">
        <v>446</v>
      </c>
      <c r="D196" s="87"/>
      <c r="E196" s="87"/>
      <c r="F196" s="3">
        <v>209000</v>
      </c>
      <c r="G196" s="3">
        <v>210000</v>
      </c>
      <c r="H196" s="3">
        <v>223000</v>
      </c>
      <c r="I196" s="3">
        <v>230000</v>
      </c>
      <c r="J196" s="3">
        <v>230000</v>
      </c>
      <c r="K196" s="3">
        <v>210000</v>
      </c>
      <c r="L196" s="3">
        <v>300000</v>
      </c>
      <c r="M196" s="3">
        <v>300000</v>
      </c>
      <c r="N196" s="3">
        <v>300000</v>
      </c>
      <c r="O196" s="3">
        <v>0</v>
      </c>
      <c r="P196" s="116" t="s">
        <v>375</v>
      </c>
    </row>
    <row r="197" spans="1:16" s="81" customFormat="1" ht="12.75">
      <c r="A197" s="34"/>
      <c r="B197" s="34"/>
      <c r="C197" s="111">
        <v>1</v>
      </c>
      <c r="D197" s="34" t="s">
        <v>291</v>
      </c>
      <c r="E197" s="34"/>
      <c r="F197" s="4">
        <v>209000</v>
      </c>
      <c r="G197" s="4">
        <v>210000</v>
      </c>
      <c r="H197" s="4">
        <v>223000</v>
      </c>
      <c r="I197" s="4">
        <v>230000</v>
      </c>
      <c r="J197" s="4">
        <v>230000</v>
      </c>
      <c r="K197" s="4">
        <v>210000</v>
      </c>
      <c r="L197" s="4">
        <v>300000</v>
      </c>
      <c r="M197" s="4">
        <v>300000</v>
      </c>
      <c r="N197" s="4">
        <v>300000</v>
      </c>
      <c r="O197" s="4">
        <v>0</v>
      </c>
      <c r="P197" s="106"/>
    </row>
    <row r="198" spans="1:16" s="81" customFormat="1" ht="12.75">
      <c r="A198" s="34"/>
      <c r="B198" s="34"/>
      <c r="C198" s="111"/>
      <c r="D198" s="34"/>
      <c r="E198" s="3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106"/>
    </row>
    <row r="199" spans="1:16" s="81" customFormat="1" ht="12.75" hidden="1">
      <c r="A199" s="34"/>
      <c r="B199" s="86">
        <v>35</v>
      </c>
      <c r="C199" s="87" t="s">
        <v>447</v>
      </c>
      <c r="D199" s="87"/>
      <c r="E199" s="34"/>
      <c r="F199" s="3">
        <v>0</v>
      </c>
      <c r="G199" s="3">
        <v>0</v>
      </c>
      <c r="H199" s="3"/>
      <c r="I199" s="3"/>
      <c r="J199" s="3"/>
      <c r="K199" s="3"/>
      <c r="L199" s="3">
        <v>0</v>
      </c>
      <c r="M199" s="3">
        <v>0</v>
      </c>
      <c r="N199" s="3">
        <v>0</v>
      </c>
      <c r="O199" s="3">
        <v>0</v>
      </c>
      <c r="P199" s="106"/>
    </row>
    <row r="200" spans="1:16" s="81" customFormat="1" ht="12.75" hidden="1">
      <c r="A200" s="34"/>
      <c r="B200" s="34"/>
      <c r="C200" s="111">
        <v>1</v>
      </c>
      <c r="D200" s="34" t="s">
        <v>291</v>
      </c>
      <c r="E200" s="34"/>
      <c r="F200" s="4">
        <v>0</v>
      </c>
      <c r="G200" s="4">
        <v>0</v>
      </c>
      <c r="H200" s="4"/>
      <c r="I200" s="4"/>
      <c r="J200" s="4"/>
      <c r="K200" s="4"/>
      <c r="L200" s="4">
        <v>0</v>
      </c>
      <c r="M200" s="4">
        <v>0</v>
      </c>
      <c r="N200" s="4">
        <v>0</v>
      </c>
      <c r="O200" s="4">
        <v>0</v>
      </c>
      <c r="P200" s="106"/>
    </row>
    <row r="201" spans="1:16" s="81" customFormat="1" ht="12.75" hidden="1">
      <c r="A201" s="34"/>
      <c r="B201" s="34"/>
      <c r="C201" s="111"/>
      <c r="D201" s="34"/>
      <c r="E201" s="3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106"/>
    </row>
    <row r="202" spans="1:16" s="104" customFormat="1" ht="12.75" hidden="1">
      <c r="A202" s="87"/>
      <c r="B202" s="86">
        <v>24</v>
      </c>
      <c r="C202" s="87" t="s">
        <v>448</v>
      </c>
      <c r="D202" s="87"/>
      <c r="E202" s="87"/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/>
      <c r="L202" s="3">
        <v>0</v>
      </c>
      <c r="M202" s="3">
        <v>0</v>
      </c>
      <c r="N202" s="3">
        <v>0</v>
      </c>
      <c r="O202" s="3">
        <v>0</v>
      </c>
      <c r="P202" s="116" t="s">
        <v>375</v>
      </c>
    </row>
    <row r="203" spans="1:16" s="81" customFormat="1" ht="12.75" hidden="1">
      <c r="A203" s="34"/>
      <c r="B203" s="34"/>
      <c r="C203" s="111">
        <v>1</v>
      </c>
      <c r="D203" s="34" t="s">
        <v>412</v>
      </c>
      <c r="E203" s="34"/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/>
      <c r="L203" s="4">
        <v>0</v>
      </c>
      <c r="M203" s="4">
        <v>0</v>
      </c>
      <c r="N203" s="4">
        <v>0</v>
      </c>
      <c r="O203" s="4">
        <v>0</v>
      </c>
      <c r="P203" s="106"/>
    </row>
    <row r="204" spans="1:16" s="81" customFormat="1" ht="12.75" hidden="1">
      <c r="A204" s="34"/>
      <c r="B204" s="34"/>
      <c r="C204" s="111"/>
      <c r="D204" s="34"/>
      <c r="E204" s="3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106"/>
    </row>
    <row r="205" spans="1:16" s="104" customFormat="1" ht="12.75" hidden="1">
      <c r="A205" s="87"/>
      <c r="B205" s="86">
        <v>25</v>
      </c>
      <c r="C205" s="87" t="s">
        <v>449</v>
      </c>
      <c r="D205" s="87"/>
      <c r="E205" s="87"/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/>
      <c r="L205" s="3">
        <v>0</v>
      </c>
      <c r="M205" s="3">
        <v>0</v>
      </c>
      <c r="N205" s="3">
        <v>0</v>
      </c>
      <c r="O205" s="3">
        <v>0</v>
      </c>
      <c r="P205" s="116" t="s">
        <v>375</v>
      </c>
    </row>
    <row r="206" spans="1:16" s="81" customFormat="1" ht="12.75" hidden="1">
      <c r="A206" s="34"/>
      <c r="B206" s="34"/>
      <c r="C206" s="111">
        <v>1</v>
      </c>
      <c r="D206" s="34" t="s">
        <v>291</v>
      </c>
      <c r="E206" s="34"/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/>
      <c r="L206" s="4">
        <v>0</v>
      </c>
      <c r="M206" s="4">
        <v>0</v>
      </c>
      <c r="N206" s="4">
        <v>0</v>
      </c>
      <c r="O206" s="4">
        <v>0</v>
      </c>
      <c r="P206" s="106"/>
    </row>
    <row r="207" spans="1:16" s="81" customFormat="1" ht="12.75" hidden="1">
      <c r="A207" s="34"/>
      <c r="B207" s="34"/>
      <c r="C207" s="111"/>
      <c r="D207" s="34"/>
      <c r="E207" s="3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106"/>
    </row>
    <row r="208" spans="1:16" s="104" customFormat="1" ht="12.75" hidden="1">
      <c r="A208" s="87"/>
      <c r="B208" s="86">
        <v>26</v>
      </c>
      <c r="C208" s="87" t="s">
        <v>450</v>
      </c>
      <c r="D208" s="87"/>
      <c r="E208" s="87"/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/>
      <c r="L208" s="3">
        <v>0</v>
      </c>
      <c r="M208" s="3">
        <v>0</v>
      </c>
      <c r="N208" s="3">
        <v>0</v>
      </c>
      <c r="O208" s="3">
        <v>0</v>
      </c>
      <c r="P208" s="116" t="s">
        <v>435</v>
      </c>
    </row>
    <row r="209" spans="1:16" s="81" customFormat="1" ht="12.75" hidden="1">
      <c r="A209" s="34"/>
      <c r="B209" s="34"/>
      <c r="C209" s="111">
        <v>1</v>
      </c>
      <c r="D209" s="34" t="s">
        <v>291</v>
      </c>
      <c r="E209" s="34"/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/>
      <c r="L209" s="4">
        <v>0</v>
      </c>
      <c r="M209" s="4">
        <v>0</v>
      </c>
      <c r="N209" s="4">
        <v>0</v>
      </c>
      <c r="O209" s="4">
        <v>0</v>
      </c>
      <c r="P209" s="106"/>
    </row>
    <row r="210" spans="1:16" s="81" customFormat="1" ht="12.75" hidden="1">
      <c r="A210" s="34"/>
      <c r="B210" s="34"/>
      <c r="C210" s="111"/>
      <c r="D210" s="34"/>
      <c r="E210" s="3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106"/>
    </row>
    <row r="211" spans="1:16" s="104" customFormat="1" ht="12.75" hidden="1">
      <c r="A211" s="87"/>
      <c r="B211" s="86">
        <v>27</v>
      </c>
      <c r="C211" s="87" t="s">
        <v>451</v>
      </c>
      <c r="D211" s="87"/>
      <c r="E211" s="87"/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/>
      <c r="L211" s="3">
        <v>0</v>
      </c>
      <c r="M211" s="3">
        <v>0</v>
      </c>
      <c r="N211" s="3">
        <v>0</v>
      </c>
      <c r="O211" s="3">
        <v>0</v>
      </c>
      <c r="P211" s="116" t="s">
        <v>435</v>
      </c>
    </row>
    <row r="212" spans="1:16" s="81" customFormat="1" ht="12.75" hidden="1">
      <c r="A212" s="34"/>
      <c r="B212" s="34"/>
      <c r="C212" s="111">
        <v>1</v>
      </c>
      <c r="D212" s="34" t="s">
        <v>291</v>
      </c>
      <c r="E212" s="34"/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/>
      <c r="L212" s="4">
        <v>0</v>
      </c>
      <c r="M212" s="4">
        <v>0</v>
      </c>
      <c r="N212" s="4">
        <v>0</v>
      </c>
      <c r="O212" s="4">
        <v>0</v>
      </c>
      <c r="P212" s="106"/>
    </row>
    <row r="213" spans="1:16" s="81" customFormat="1" ht="12.75">
      <c r="A213" s="34"/>
      <c r="B213" s="34"/>
      <c r="C213" s="111"/>
      <c r="D213" s="34"/>
      <c r="E213" s="3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106"/>
    </row>
    <row r="214" spans="1:16" s="104" customFormat="1" ht="12.75">
      <c r="A214" s="87"/>
      <c r="B214" s="86">
        <v>20</v>
      </c>
      <c r="C214" s="87" t="s">
        <v>452</v>
      </c>
      <c r="D214" s="87"/>
      <c r="E214" s="87"/>
      <c r="F214" s="3">
        <v>550000</v>
      </c>
      <c r="G214" s="3">
        <v>550000</v>
      </c>
      <c r="H214" s="3">
        <v>104769</v>
      </c>
      <c r="I214" s="3">
        <v>0</v>
      </c>
      <c r="J214" s="3">
        <v>662500</v>
      </c>
      <c r="K214" s="3">
        <v>1606835.32929</v>
      </c>
      <c r="L214" s="3">
        <v>850000</v>
      </c>
      <c r="M214" s="3">
        <v>1000000</v>
      </c>
      <c r="N214" s="3">
        <v>1500000</v>
      </c>
      <c r="O214" s="3">
        <v>500000</v>
      </c>
      <c r="P214" s="116" t="s">
        <v>453</v>
      </c>
    </row>
    <row r="215" spans="1:16" s="81" customFormat="1" ht="12.75">
      <c r="A215" s="34"/>
      <c r="B215" s="34"/>
      <c r="C215" s="111">
        <v>1</v>
      </c>
      <c r="D215" s="34" t="s">
        <v>291</v>
      </c>
      <c r="E215" s="34"/>
      <c r="F215" s="4">
        <v>550000</v>
      </c>
      <c r="G215" s="4">
        <v>550000</v>
      </c>
      <c r="H215" s="4">
        <v>104769</v>
      </c>
      <c r="I215" s="4">
        <v>0</v>
      </c>
      <c r="J215" s="4">
        <v>662500</v>
      </c>
      <c r="K215" s="4">
        <v>1606835.32929</v>
      </c>
      <c r="L215" s="4">
        <v>850000</v>
      </c>
      <c r="M215" s="4">
        <v>1000000</v>
      </c>
      <c r="N215" s="4">
        <v>1500000</v>
      </c>
      <c r="O215" s="4">
        <v>500000</v>
      </c>
      <c r="P215" s="106"/>
    </row>
    <row r="216" spans="1:16" s="81" customFormat="1" ht="12.75">
      <c r="A216" s="34"/>
      <c r="B216" s="34"/>
      <c r="C216" s="111"/>
      <c r="D216" s="34"/>
      <c r="E216" s="3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106"/>
    </row>
    <row r="217" spans="1:16" s="104" customFormat="1" ht="12.75" hidden="1">
      <c r="A217" s="87"/>
      <c r="B217" s="86">
        <v>29</v>
      </c>
      <c r="C217" s="87" t="s">
        <v>454</v>
      </c>
      <c r="D217" s="87"/>
      <c r="E217" s="87"/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/>
      <c r="L217" s="3">
        <v>0</v>
      </c>
      <c r="M217" s="3">
        <v>0</v>
      </c>
      <c r="N217" s="3">
        <v>0</v>
      </c>
      <c r="O217" s="3">
        <v>0</v>
      </c>
      <c r="P217" s="116"/>
    </row>
    <row r="218" spans="1:16" s="81" customFormat="1" ht="12.75" hidden="1">
      <c r="A218" s="34"/>
      <c r="B218" s="34"/>
      <c r="C218" s="111">
        <v>1</v>
      </c>
      <c r="D218" s="34" t="s">
        <v>291</v>
      </c>
      <c r="E218" s="34"/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/>
      <c r="L218" s="4">
        <v>0</v>
      </c>
      <c r="M218" s="4">
        <v>0</v>
      </c>
      <c r="N218" s="4">
        <v>0</v>
      </c>
      <c r="O218" s="4">
        <v>0</v>
      </c>
      <c r="P218" s="106"/>
    </row>
    <row r="219" spans="1:16" s="81" customFormat="1" ht="12.75" hidden="1">
      <c r="A219" s="34"/>
      <c r="B219" s="34"/>
      <c r="C219" s="111"/>
      <c r="D219" s="34"/>
      <c r="E219" s="3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106"/>
    </row>
    <row r="220" spans="1:16" s="81" customFormat="1" ht="12.75" hidden="1">
      <c r="A220" s="34"/>
      <c r="B220" s="86">
        <v>42</v>
      </c>
      <c r="C220" s="87" t="s">
        <v>455</v>
      </c>
      <c r="D220" s="87"/>
      <c r="E220" s="87"/>
      <c r="F220" s="3">
        <v>0</v>
      </c>
      <c r="G220" s="3">
        <v>0</v>
      </c>
      <c r="H220" s="3">
        <v>0</v>
      </c>
      <c r="I220" s="3"/>
      <c r="J220" s="3"/>
      <c r="K220" s="3"/>
      <c r="L220" s="3">
        <v>0</v>
      </c>
      <c r="M220" s="3">
        <v>0</v>
      </c>
      <c r="N220" s="3">
        <v>0</v>
      </c>
      <c r="O220" s="3">
        <v>0</v>
      </c>
      <c r="P220" s="106"/>
    </row>
    <row r="221" spans="1:16" s="81" customFormat="1" ht="12.75" hidden="1">
      <c r="A221" s="34"/>
      <c r="B221" s="34"/>
      <c r="C221" s="111">
        <v>1</v>
      </c>
      <c r="D221" s="34" t="s">
        <v>291</v>
      </c>
      <c r="E221" s="34"/>
      <c r="F221" s="4">
        <v>0</v>
      </c>
      <c r="G221" s="4">
        <v>0</v>
      </c>
      <c r="H221" s="4">
        <v>0</v>
      </c>
      <c r="I221" s="4"/>
      <c r="J221" s="4"/>
      <c r="K221" s="4"/>
      <c r="L221" s="4">
        <v>0</v>
      </c>
      <c r="M221" s="4">
        <v>0</v>
      </c>
      <c r="N221" s="4">
        <v>0</v>
      </c>
      <c r="O221" s="4">
        <v>0</v>
      </c>
      <c r="P221" s="106"/>
    </row>
    <row r="222" spans="1:16" s="81" customFormat="1" ht="12.75" hidden="1">
      <c r="A222" s="34"/>
      <c r="B222" s="34"/>
      <c r="C222" s="111"/>
      <c r="D222" s="34"/>
      <c r="E222" s="3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106"/>
    </row>
    <row r="223" spans="1:16" s="104" customFormat="1" ht="12.75" hidden="1">
      <c r="A223" s="87"/>
      <c r="B223" s="86">
        <v>30</v>
      </c>
      <c r="C223" s="87" t="s">
        <v>456</v>
      </c>
      <c r="D223" s="87"/>
      <c r="E223" s="87"/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/>
      <c r="L223" s="3">
        <v>0</v>
      </c>
      <c r="M223" s="3">
        <v>0</v>
      </c>
      <c r="N223" s="3">
        <v>0</v>
      </c>
      <c r="O223" s="3">
        <v>0</v>
      </c>
      <c r="P223" s="116"/>
    </row>
    <row r="224" spans="1:16" s="81" customFormat="1" ht="12.75" hidden="1">
      <c r="A224" s="34"/>
      <c r="B224" s="34"/>
      <c r="C224" s="111">
        <v>1</v>
      </c>
      <c r="D224" s="34" t="s">
        <v>291</v>
      </c>
      <c r="E224" s="34"/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/>
      <c r="L224" s="4">
        <v>0</v>
      </c>
      <c r="M224" s="4">
        <v>0</v>
      </c>
      <c r="N224" s="4">
        <v>0</v>
      </c>
      <c r="O224" s="4">
        <v>0</v>
      </c>
      <c r="P224" s="106"/>
    </row>
    <row r="225" spans="1:16" s="81" customFormat="1" ht="12.75" hidden="1">
      <c r="A225" s="34"/>
      <c r="B225" s="34"/>
      <c r="C225" s="111"/>
      <c r="D225" s="34"/>
      <c r="E225" s="3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106"/>
    </row>
    <row r="226" spans="1:16" s="104" customFormat="1" ht="12.75" hidden="1">
      <c r="A226" s="87"/>
      <c r="B226" s="86">
        <v>31</v>
      </c>
      <c r="C226" s="87" t="s">
        <v>457</v>
      </c>
      <c r="D226" s="87"/>
      <c r="E226" s="87"/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/>
      <c r="L226" s="3">
        <v>0</v>
      </c>
      <c r="M226" s="3">
        <v>0</v>
      </c>
      <c r="N226" s="3">
        <v>0</v>
      </c>
      <c r="O226" s="3">
        <v>0</v>
      </c>
      <c r="P226" s="116"/>
    </row>
    <row r="227" spans="1:16" s="81" customFormat="1" ht="12.75" hidden="1">
      <c r="A227" s="34"/>
      <c r="B227" s="34"/>
      <c r="C227" s="111">
        <v>1</v>
      </c>
      <c r="D227" s="34" t="s">
        <v>291</v>
      </c>
      <c r="E227" s="34"/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/>
      <c r="L227" s="4">
        <v>0</v>
      </c>
      <c r="M227" s="4">
        <v>0</v>
      </c>
      <c r="N227" s="4">
        <v>0</v>
      </c>
      <c r="O227" s="4">
        <v>0</v>
      </c>
      <c r="P227" s="106"/>
    </row>
    <row r="228" spans="1:16" s="81" customFormat="1" ht="12.75" hidden="1">
      <c r="A228" s="34"/>
      <c r="B228" s="34"/>
      <c r="C228" s="111"/>
      <c r="D228" s="34"/>
      <c r="E228" s="3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106"/>
    </row>
    <row r="229" spans="1:16" s="104" customFormat="1" ht="12.75" hidden="1">
      <c r="A229" s="87"/>
      <c r="B229" s="86">
        <v>32</v>
      </c>
      <c r="C229" s="87" t="s">
        <v>458</v>
      </c>
      <c r="D229" s="87"/>
      <c r="E229" s="87"/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/>
      <c r="L229" s="3">
        <v>0</v>
      </c>
      <c r="M229" s="3">
        <v>0</v>
      </c>
      <c r="N229" s="3">
        <v>0</v>
      </c>
      <c r="O229" s="3">
        <v>0</v>
      </c>
      <c r="P229" s="116"/>
    </row>
    <row r="230" spans="1:16" s="81" customFormat="1" ht="12.75" hidden="1">
      <c r="A230" s="34"/>
      <c r="B230" s="34"/>
      <c r="C230" s="111">
        <v>1</v>
      </c>
      <c r="D230" s="34" t="s">
        <v>291</v>
      </c>
      <c r="E230" s="34"/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/>
      <c r="L230" s="4">
        <v>0</v>
      </c>
      <c r="M230" s="4">
        <v>0</v>
      </c>
      <c r="N230" s="4">
        <v>0</v>
      </c>
      <c r="O230" s="4">
        <v>0</v>
      </c>
      <c r="P230" s="106"/>
    </row>
    <row r="231" spans="1:16" s="81" customFormat="1" ht="12.75" hidden="1">
      <c r="A231" s="34"/>
      <c r="B231" s="34"/>
      <c r="C231" s="111"/>
      <c r="D231" s="34"/>
      <c r="E231" s="3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106"/>
    </row>
    <row r="232" spans="1:16" s="81" customFormat="1" ht="12.75" hidden="1">
      <c r="A232" s="34"/>
      <c r="B232" s="86">
        <v>32</v>
      </c>
      <c r="C232" s="87" t="s">
        <v>459</v>
      </c>
      <c r="D232" s="87"/>
      <c r="E232" s="87"/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/>
      <c r="L232" s="3">
        <v>0</v>
      </c>
      <c r="M232" s="3">
        <v>0</v>
      </c>
      <c r="N232" s="3">
        <v>0</v>
      </c>
      <c r="O232" s="3">
        <v>0</v>
      </c>
      <c r="P232" s="106" t="s">
        <v>460</v>
      </c>
    </row>
    <row r="233" spans="1:16" s="81" customFormat="1" ht="12.75" hidden="1">
      <c r="A233" s="34"/>
      <c r="B233" s="34"/>
      <c r="C233" s="111">
        <v>1</v>
      </c>
      <c r="D233" s="34" t="s">
        <v>291</v>
      </c>
      <c r="E233" s="34"/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/>
      <c r="L233" s="4">
        <v>0</v>
      </c>
      <c r="M233" s="4">
        <v>0</v>
      </c>
      <c r="N233" s="4">
        <v>0</v>
      </c>
      <c r="O233" s="4">
        <v>0</v>
      </c>
      <c r="P233" s="106"/>
    </row>
    <row r="234" spans="1:16" s="81" customFormat="1" ht="12.75">
      <c r="A234" s="34"/>
      <c r="B234" s="34"/>
      <c r="C234" s="111"/>
      <c r="D234" s="34"/>
      <c r="E234" s="34"/>
      <c r="F234" s="131"/>
      <c r="G234" s="131"/>
      <c r="H234" s="131"/>
      <c r="I234" s="131"/>
      <c r="J234" s="131"/>
      <c r="K234" s="131"/>
      <c r="L234" s="4"/>
      <c r="M234" s="131"/>
      <c r="N234" s="131"/>
      <c r="O234" s="131"/>
      <c r="P234" s="106"/>
    </row>
    <row r="235" spans="1:16" s="81" customFormat="1" ht="12.75">
      <c r="B235" s="86">
        <v>21</v>
      </c>
      <c r="C235" s="87" t="s">
        <v>461</v>
      </c>
      <c r="D235" s="34"/>
      <c r="E235" s="34"/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170032.935</v>
      </c>
      <c r="L235" s="3">
        <v>130000</v>
      </c>
      <c r="M235" s="3">
        <v>120000</v>
      </c>
      <c r="N235" s="3">
        <v>120000</v>
      </c>
      <c r="O235" s="3">
        <v>0</v>
      </c>
      <c r="P235" s="116" t="s">
        <v>428</v>
      </c>
    </row>
    <row r="236" spans="1:16" s="81" customFormat="1" ht="12.75">
      <c r="C236" s="111">
        <v>1</v>
      </c>
      <c r="D236" s="34" t="s">
        <v>462</v>
      </c>
      <c r="E236" s="34"/>
      <c r="F236" s="131">
        <v>0</v>
      </c>
      <c r="G236" s="131">
        <v>0</v>
      </c>
      <c r="H236" s="131">
        <v>0</v>
      </c>
      <c r="I236" s="131">
        <v>0</v>
      </c>
      <c r="J236" s="131">
        <v>0</v>
      </c>
      <c r="K236" s="3">
        <v>170032.935</v>
      </c>
      <c r="L236" s="3">
        <v>60000</v>
      </c>
      <c r="M236" s="3">
        <v>60000</v>
      </c>
      <c r="N236" s="4">
        <v>60000</v>
      </c>
      <c r="O236" s="4">
        <v>0</v>
      </c>
      <c r="P236" s="106"/>
    </row>
    <row r="237" spans="1:16" s="81" customFormat="1" ht="12.75">
      <c r="C237" s="111">
        <v>2</v>
      </c>
      <c r="D237" s="34" t="s">
        <v>463</v>
      </c>
      <c r="E237" s="34"/>
      <c r="F237" s="131">
        <v>0</v>
      </c>
      <c r="G237" s="131">
        <v>0</v>
      </c>
      <c r="H237" s="131">
        <v>0</v>
      </c>
      <c r="I237" s="131">
        <v>0</v>
      </c>
      <c r="J237" s="131">
        <v>0</v>
      </c>
      <c r="K237" s="131">
        <v>0</v>
      </c>
      <c r="L237" s="131">
        <v>70000</v>
      </c>
      <c r="M237" s="3">
        <v>60000</v>
      </c>
      <c r="N237" s="4">
        <v>60000</v>
      </c>
      <c r="O237" s="4">
        <v>0</v>
      </c>
      <c r="P237" s="106"/>
    </row>
    <row r="238" spans="1:16" s="81" customFormat="1" ht="12.75">
      <c r="C238" s="111"/>
      <c r="D238" s="34"/>
      <c r="E238" s="34"/>
      <c r="N238" s="131"/>
      <c r="P238" s="106"/>
    </row>
    <row r="239" spans="1:16" s="81" customFormat="1" ht="12.75">
      <c r="B239" s="86">
        <v>22</v>
      </c>
      <c r="C239" s="87" t="s">
        <v>464</v>
      </c>
      <c r="D239" s="34"/>
      <c r="E239" s="34"/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300000</v>
      </c>
      <c r="N239" s="132">
        <v>300000</v>
      </c>
      <c r="O239" s="3">
        <v>0</v>
      </c>
      <c r="P239" s="106" t="s">
        <v>377</v>
      </c>
    </row>
    <row r="240" spans="1:16" s="81" customFormat="1" ht="12.75">
      <c r="C240" s="81">
        <v>1</v>
      </c>
      <c r="D240" s="34" t="s">
        <v>465</v>
      </c>
      <c r="E240" s="34"/>
      <c r="F240" s="131">
        <v>0</v>
      </c>
      <c r="G240" s="131">
        <v>0</v>
      </c>
      <c r="H240" s="131">
        <v>0</v>
      </c>
      <c r="I240" s="131">
        <v>0</v>
      </c>
      <c r="J240" s="131">
        <v>0</v>
      </c>
      <c r="K240" s="131">
        <v>0</v>
      </c>
      <c r="L240" s="131">
        <v>0</v>
      </c>
      <c r="M240" s="3">
        <v>300000</v>
      </c>
      <c r="N240" s="121">
        <v>300000</v>
      </c>
      <c r="O240" s="3">
        <v>0</v>
      </c>
      <c r="P240" s="106"/>
    </row>
    <row r="241" spans="2:16" s="81" customFormat="1" ht="12.75">
      <c r="C241" s="111"/>
      <c r="D241" s="34"/>
      <c r="E241" s="34"/>
      <c r="F241" s="131"/>
      <c r="G241" s="131"/>
      <c r="H241" s="131"/>
      <c r="I241" s="131"/>
      <c r="J241" s="131"/>
      <c r="K241" s="131"/>
      <c r="P241" s="106"/>
    </row>
    <row r="242" spans="2:16" s="81" customFormat="1" ht="12.75">
      <c r="B242" s="86"/>
      <c r="C242" s="87"/>
      <c r="D242" s="34"/>
      <c r="E242" s="34"/>
      <c r="F242" s="3"/>
      <c r="G242" s="3"/>
      <c r="H242" s="3"/>
      <c r="I242" s="3"/>
      <c r="J242" s="3"/>
      <c r="K242" s="3"/>
      <c r="L242" s="3"/>
      <c r="M242" s="3"/>
      <c r="N242" s="132"/>
      <c r="O242" s="3"/>
      <c r="P242" s="106"/>
    </row>
    <row r="243" spans="2:16" s="81" customFormat="1" ht="46.5" customHeight="1">
      <c r="D243" s="34"/>
      <c r="E243" s="34"/>
      <c r="F243" s="131"/>
      <c r="G243" s="131"/>
      <c r="H243" s="131"/>
      <c r="I243" s="131"/>
      <c r="J243" s="131"/>
      <c r="K243" s="131"/>
      <c r="L243" s="131"/>
      <c r="M243" s="131"/>
      <c r="N243" s="121"/>
      <c r="O243" s="3"/>
      <c r="P243" s="106"/>
    </row>
    <row r="244" spans="2:16" s="81" customFormat="1" ht="12.75">
      <c r="C244" s="111"/>
      <c r="D244" s="34"/>
      <c r="E244" s="34"/>
      <c r="P244" s="106"/>
    </row>
    <row r="245" spans="2:16" s="81" customFormat="1" ht="12.75">
      <c r="C245" s="111"/>
      <c r="D245" s="34"/>
      <c r="E245" s="34"/>
      <c r="N245" s="78"/>
      <c r="P245" s="106"/>
    </row>
    <row r="246" spans="2:16" s="81" customFormat="1" ht="12.75">
      <c r="C246" s="111"/>
      <c r="D246" s="34"/>
      <c r="E246" s="34"/>
      <c r="P246" s="106"/>
    </row>
    <row r="247" spans="2:16" s="81" customFormat="1" ht="12.75">
      <c r="C247" s="111"/>
      <c r="D247" s="34"/>
      <c r="E247" s="34"/>
      <c r="P247" s="106"/>
    </row>
    <row r="248" spans="2:16" s="81" customFormat="1" ht="12.75">
      <c r="C248" s="111"/>
      <c r="D248" s="34"/>
      <c r="E248" s="34"/>
      <c r="N248" s="4"/>
      <c r="P248" s="106"/>
    </row>
    <row r="249" spans="2:16" s="81" customFormat="1" ht="12.75">
      <c r="C249" s="111"/>
      <c r="D249" s="34"/>
      <c r="E249" s="34"/>
      <c r="N249" s="4"/>
      <c r="P249" s="106"/>
    </row>
    <row r="250" spans="2:16" s="81" customFormat="1" ht="12.75">
      <c r="C250" s="111"/>
      <c r="D250" s="34"/>
      <c r="E250" s="34"/>
      <c r="N250" s="4"/>
      <c r="P250" s="106"/>
    </row>
    <row r="251" spans="2:16" s="81" customFormat="1" ht="12.75">
      <c r="C251" s="111"/>
      <c r="D251" s="34"/>
      <c r="E251" s="34"/>
      <c r="N251" s="133"/>
      <c r="P251" s="106"/>
    </row>
    <row r="252" spans="2:16" s="81" customFormat="1" ht="12.75">
      <c r="C252" s="111"/>
      <c r="D252" s="34"/>
      <c r="E252" s="34"/>
      <c r="P252" s="106"/>
    </row>
    <row r="253" spans="2:16" s="81" customFormat="1" ht="12.75">
      <c r="C253" s="111"/>
      <c r="D253" s="34"/>
      <c r="E253" s="34"/>
      <c r="N253" s="4"/>
      <c r="P253" s="106"/>
    </row>
    <row r="254" spans="2:16" s="81" customFormat="1" ht="12.75">
      <c r="C254" s="111"/>
      <c r="D254" s="34"/>
      <c r="E254" s="34"/>
      <c r="P254" s="106"/>
    </row>
    <row r="255" spans="2:16" s="81" customFormat="1" ht="12.75">
      <c r="C255" s="111"/>
      <c r="D255" s="34"/>
      <c r="E255" s="34"/>
      <c r="P255" s="106"/>
    </row>
    <row r="256" spans="2:16" s="81" customFormat="1" ht="12.75">
      <c r="C256" s="111"/>
      <c r="D256" s="34"/>
      <c r="E256" s="34"/>
      <c r="P256" s="106"/>
    </row>
    <row r="257" spans="3:16" s="81" customFormat="1" ht="12.75">
      <c r="C257" s="111"/>
      <c r="D257" s="34"/>
      <c r="E257" s="34"/>
      <c r="P257" s="106"/>
    </row>
    <row r="258" spans="3:16" s="81" customFormat="1" ht="12.75">
      <c r="C258" s="111"/>
      <c r="D258" s="34"/>
      <c r="E258" s="34"/>
      <c r="P258" s="106"/>
    </row>
    <row r="259" spans="3:16" s="81" customFormat="1" ht="12.75">
      <c r="C259" s="111"/>
      <c r="D259" s="34"/>
      <c r="E259" s="34"/>
      <c r="P259" s="106"/>
    </row>
    <row r="260" spans="3:16" s="81" customFormat="1" ht="12.75">
      <c r="C260" s="111"/>
      <c r="D260" s="34"/>
      <c r="E260" s="34"/>
      <c r="P260" s="106"/>
    </row>
    <row r="261" spans="3:16" s="81" customFormat="1" ht="11.25">
      <c r="P261" s="106"/>
    </row>
    <row r="262" spans="3:16" s="81" customFormat="1" ht="11.25">
      <c r="P262" s="106"/>
    </row>
    <row r="263" spans="3:16" s="81" customFormat="1" ht="11.25">
      <c r="P263" s="106"/>
    </row>
    <row r="264" spans="3:16" s="81" customFormat="1" ht="11.25">
      <c r="P264" s="106"/>
    </row>
    <row r="3107" spans="8:8">
      <c r="H3107" s="15">
        <f>SUM(H9:H16,H18:H27,H29:H105,H107:H187,H193:H248,H250:H935,H958,H960:H963,H965:H1016,H1020:H1021,H1023:H1041,H1043:H1045,H1047:H1051,H1053:H1054,H1056:H1269,H1271:H1272,H1274:H1277,H1279:H1329,H1331:H1384,H1386:H1389,H1391:H1395,H1397:H1412,H1414:H1417,H1419:H1421,H1423:H1425,H1427:H1428,H1430,H1432:H1435,H1437:H1550,H1555:H1557,H1559:H1561,H1563:H1565,H1567:H1574,H1576:H1724,H1726:H1965,H1968:H2008,H2011:H2349,H2351:H2417,H2420:H2476,H2478:H2498,H2501:H2604,H2606:H2669,H2671:H2704,H2706:H2714,H2716:H2757,H2759:H2762,H2764,H2766:H2775,H2777,H2779:H2780,H2782,H2784,H2786,H2788:H2966,H2969:H3006,H3023:H3031,H3065:H3072,H3075:H3076,H3078:H3092,H3094:H3095,H3097)</f>
        <v>18931195015.486111</v>
      </c>
    </row>
  </sheetData>
  <mergeCells count="2">
    <mergeCell ref="A5:E7"/>
    <mergeCell ref="O5:O6"/>
  </mergeCells>
  <pageMargins left="0.48" right="0.16" top="0.25" bottom="0.16" header="0.18" footer="0.16"/>
  <pageSetup paperSize="9" scale="4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F35D7-E508-4F37-8B69-259732DF9C94}">
  <sheetPr>
    <tabColor rgb="FF00B050"/>
    <pageSetUpPr fitToPage="1"/>
  </sheetPr>
  <dimension ref="A2:N3110"/>
  <sheetViews>
    <sheetView view="pageBreakPreview" zoomScale="85" zoomScaleNormal="85" zoomScaleSheetLayoutView="85" workbookViewId="0">
      <pane xSplit="3" ySplit="7" topLeftCell="D175" activePane="bottomRight" state="frozen"/>
      <selection pane="bottomRight" activeCell="L10" sqref="L10:L18"/>
      <selection pane="bottomLeft" activeCell="F49" sqref="F49"/>
      <selection pane="topRight" activeCell="F49" sqref="F49"/>
    </sheetView>
  </sheetViews>
  <sheetFormatPr defaultColWidth="9.140625" defaultRowHeight="14.25"/>
  <cols>
    <col min="1" max="1" width="2.42578125" style="2" customWidth="1"/>
    <col min="2" max="2" width="4.42578125" style="2" customWidth="1"/>
    <col min="3" max="3" width="64.28515625" style="2" customWidth="1"/>
    <col min="4" max="10" width="10.28515625" style="2" customWidth="1"/>
    <col min="11" max="11" width="10.28515625" style="2" bestFit="1" customWidth="1"/>
    <col min="12" max="12" width="10.7109375" style="2" customWidth="1"/>
    <col min="13" max="13" width="10.5703125" style="2" customWidth="1"/>
    <col min="14" max="14" width="11.85546875" style="2" bestFit="1" customWidth="1"/>
    <col min="15" max="16384" width="9.140625" style="2"/>
  </cols>
  <sheetData>
    <row r="2" spans="1:13" ht="15.75">
      <c r="A2" s="1" t="s">
        <v>466</v>
      </c>
      <c r="I2" s="69"/>
      <c r="J2" s="69"/>
      <c r="M2" s="6" t="s">
        <v>467</v>
      </c>
    </row>
    <row r="4" spans="1:13">
      <c r="M4" s="6"/>
    </row>
    <row r="5" spans="1:13">
      <c r="A5" s="257"/>
      <c r="B5" s="245"/>
      <c r="C5" s="245"/>
      <c r="D5" s="55">
        <v>2018</v>
      </c>
      <c r="E5" s="55">
        <v>2019</v>
      </c>
      <c r="F5" s="55">
        <v>2020</v>
      </c>
      <c r="G5" s="55">
        <v>2021</v>
      </c>
      <c r="H5" s="134">
        <v>2022</v>
      </c>
      <c r="I5" s="55">
        <v>2023</v>
      </c>
      <c r="J5" s="55">
        <v>2024</v>
      </c>
      <c r="K5" s="55">
        <v>2025</v>
      </c>
      <c r="L5" s="54">
        <v>2025</v>
      </c>
      <c r="M5" s="252" t="s">
        <v>123</v>
      </c>
    </row>
    <row r="6" spans="1:13">
      <c r="A6" s="257"/>
      <c r="B6" s="245"/>
      <c r="C6" s="245"/>
      <c r="D6" s="55" t="s">
        <v>124</v>
      </c>
      <c r="E6" s="55" t="s">
        <v>124</v>
      </c>
      <c r="F6" s="55" t="s">
        <v>124</v>
      </c>
      <c r="G6" s="55" t="s">
        <v>124</v>
      </c>
      <c r="H6" s="55" t="s">
        <v>124</v>
      </c>
      <c r="I6" s="55" t="s">
        <v>124</v>
      </c>
      <c r="J6" s="55" t="s">
        <v>125</v>
      </c>
      <c r="K6" s="57" t="s">
        <v>125</v>
      </c>
      <c r="L6" s="55" t="s">
        <v>126</v>
      </c>
      <c r="M6" s="253"/>
    </row>
    <row r="7" spans="1:13">
      <c r="A7" s="257"/>
      <c r="B7" s="245"/>
      <c r="C7" s="245"/>
      <c r="D7" s="55" t="s">
        <v>127</v>
      </c>
      <c r="E7" s="55" t="s">
        <v>128</v>
      </c>
      <c r="F7" s="55" t="s">
        <v>129</v>
      </c>
      <c r="G7" s="55" t="s">
        <v>130</v>
      </c>
      <c r="H7" s="55" t="s">
        <v>131</v>
      </c>
      <c r="I7" s="55" t="s">
        <v>132</v>
      </c>
      <c r="J7" s="55" t="s">
        <v>133</v>
      </c>
      <c r="K7" s="55" t="s">
        <v>134</v>
      </c>
      <c r="L7" s="55" t="s">
        <v>135</v>
      </c>
      <c r="M7" s="55" t="s">
        <v>136</v>
      </c>
    </row>
    <row r="8" spans="1:13">
      <c r="A8" s="135" t="s">
        <v>468</v>
      </c>
      <c r="B8" s="135" t="s">
        <v>469</v>
      </c>
      <c r="C8" s="29"/>
      <c r="D8" s="136">
        <v>1139432856.78631</v>
      </c>
      <c r="E8" s="136">
        <v>1469476867.1017199</v>
      </c>
      <c r="F8" s="136">
        <v>1198381000</v>
      </c>
      <c r="G8" s="136">
        <v>1842185100</v>
      </c>
      <c r="H8" s="136">
        <v>2183003700.0000005</v>
      </c>
      <c r="I8" s="136">
        <v>2862298300.000001</v>
      </c>
      <c r="J8" s="136">
        <v>3940120786.0042005</v>
      </c>
      <c r="K8" s="136">
        <v>4621509449.0666161</v>
      </c>
      <c r="L8" s="136">
        <f>+SUM(L9:L20)</f>
        <v>4606115273.1666164</v>
      </c>
      <c r="M8" s="136">
        <f>+L8-K8</f>
        <v>-15394175.899999619</v>
      </c>
    </row>
    <row r="9" spans="1:13">
      <c r="A9" s="29"/>
      <c r="B9" s="124">
        <v>1</v>
      </c>
      <c r="C9" s="18" t="s">
        <v>470</v>
      </c>
      <c r="D9" s="4">
        <v>589578708.49068999</v>
      </c>
      <c r="E9" s="4">
        <v>752147035.07186997</v>
      </c>
      <c r="F9" s="4">
        <v>587727996.57591999</v>
      </c>
      <c r="G9" s="4">
        <v>918847500</v>
      </c>
      <c r="H9" s="4">
        <v>1120601300</v>
      </c>
      <c r="I9" s="4">
        <v>1459261100</v>
      </c>
      <c r="J9" s="4">
        <v>2035441691.3999999</v>
      </c>
      <c r="K9" s="4">
        <v>2258343409.7133288</v>
      </c>
      <c r="L9" s="137">
        <v>2250646321.763329</v>
      </c>
      <c r="M9" s="137">
        <f>+L9-K9</f>
        <v>-7697087.9499998093</v>
      </c>
    </row>
    <row r="10" spans="1:13">
      <c r="A10" s="29"/>
      <c r="B10" s="124">
        <v>2</v>
      </c>
      <c r="C10" s="18" t="s">
        <v>471</v>
      </c>
      <c r="D10" s="4">
        <v>481707977.74074</v>
      </c>
      <c r="E10" s="4">
        <v>628063071.69638002</v>
      </c>
      <c r="F10" s="4">
        <v>474230600</v>
      </c>
      <c r="G10" s="4">
        <v>788140600</v>
      </c>
      <c r="H10" s="4">
        <v>956922300</v>
      </c>
      <c r="I10" s="4">
        <v>1274654500</v>
      </c>
      <c r="J10" s="4">
        <v>1647176599.7</v>
      </c>
      <c r="K10" s="4">
        <v>2077190417.6466568</v>
      </c>
      <c r="L10" s="137">
        <v>2069493329.6966567</v>
      </c>
      <c r="M10" s="137">
        <f>+L10-K10</f>
        <v>-7697087.9500000477</v>
      </c>
    </row>
    <row r="11" spans="1:13">
      <c r="A11" s="29"/>
      <c r="B11" s="124">
        <v>3</v>
      </c>
      <c r="C11" s="18" t="s">
        <v>472</v>
      </c>
      <c r="D11" s="4">
        <v>49348</v>
      </c>
      <c r="E11" s="4">
        <v>81448</v>
      </c>
      <c r="F11" s="4">
        <v>106700</v>
      </c>
      <c r="G11" s="4">
        <v>114900</v>
      </c>
      <c r="H11" s="4">
        <v>101700</v>
      </c>
      <c r="I11" s="4">
        <v>130199.99999999999</v>
      </c>
      <c r="J11" s="4">
        <v>221073.6</v>
      </c>
      <c r="K11" s="4">
        <v>133966.80000000002</v>
      </c>
      <c r="L11" s="4">
        <v>133966.80000000002</v>
      </c>
      <c r="M11" s="4">
        <f t="shared" ref="M11:M76" si="0">+L11-K11</f>
        <v>0</v>
      </c>
    </row>
    <row r="12" spans="1:13">
      <c r="A12" s="29"/>
      <c r="B12" s="124">
        <v>4</v>
      </c>
      <c r="C12" s="18" t="s">
        <v>473</v>
      </c>
      <c r="D12" s="4">
        <v>0</v>
      </c>
      <c r="E12" s="4">
        <v>0</v>
      </c>
      <c r="F12" s="4">
        <v>34587600</v>
      </c>
      <c r="G12" s="4">
        <v>41820100</v>
      </c>
      <c r="H12" s="4">
        <v>9200</v>
      </c>
      <c r="I12" s="4">
        <v>200</v>
      </c>
      <c r="J12" s="4">
        <v>0</v>
      </c>
      <c r="K12" s="4">
        <v>0</v>
      </c>
      <c r="L12" s="4">
        <v>0</v>
      </c>
      <c r="M12" s="4">
        <f t="shared" si="0"/>
        <v>0</v>
      </c>
    </row>
    <row r="13" spans="1:13">
      <c r="A13" s="29"/>
      <c r="B13" s="124">
        <v>5</v>
      </c>
      <c r="C13" s="18" t="s">
        <v>474</v>
      </c>
      <c r="D13" s="4">
        <v>58506111.144379996</v>
      </c>
      <c r="E13" s="4">
        <v>75229716.178429991</v>
      </c>
      <c r="F13" s="4">
        <v>85673800</v>
      </c>
      <c r="G13" s="4">
        <v>78463100</v>
      </c>
      <c r="H13" s="4">
        <v>89273600</v>
      </c>
      <c r="I13" s="4">
        <v>108388200</v>
      </c>
      <c r="J13" s="4">
        <v>193688246.50000003</v>
      </c>
      <c r="K13" s="4">
        <v>210947550.96471262</v>
      </c>
      <c r="L13" s="4">
        <v>210947550.96471262</v>
      </c>
      <c r="M13" s="4">
        <f t="shared" si="0"/>
        <v>0</v>
      </c>
    </row>
    <row r="14" spans="1:13" ht="27.75" customHeight="1">
      <c r="A14" s="29"/>
      <c r="B14" s="138">
        <v>6</v>
      </c>
      <c r="C14" s="139" t="s">
        <v>475</v>
      </c>
      <c r="D14" s="91">
        <v>0</v>
      </c>
      <c r="E14" s="91">
        <v>0</v>
      </c>
      <c r="F14" s="91">
        <v>2021600</v>
      </c>
      <c r="G14" s="91">
        <v>2928500</v>
      </c>
      <c r="H14" s="91">
        <v>2929700</v>
      </c>
      <c r="I14" s="91">
        <v>3449000</v>
      </c>
      <c r="J14" s="91">
        <v>11533915.799999999</v>
      </c>
      <c r="K14" s="91">
        <v>6689826</v>
      </c>
      <c r="L14" s="91">
        <v>6689826</v>
      </c>
      <c r="M14" s="91">
        <f t="shared" si="0"/>
        <v>0</v>
      </c>
    </row>
    <row r="15" spans="1:13">
      <c r="A15" s="29"/>
      <c r="B15" s="138">
        <v>7</v>
      </c>
      <c r="C15" s="139" t="s">
        <v>476</v>
      </c>
      <c r="D15" s="4">
        <v>0</v>
      </c>
      <c r="E15" s="4">
        <v>0</v>
      </c>
      <c r="F15" s="4">
        <v>1833700</v>
      </c>
      <c r="G15" s="4">
        <v>4420800</v>
      </c>
      <c r="H15" s="4">
        <v>3829200</v>
      </c>
      <c r="I15" s="4">
        <v>3540100</v>
      </c>
      <c r="J15" s="4">
        <v>7817851.8000000007</v>
      </c>
      <c r="K15" s="4">
        <v>6689826</v>
      </c>
      <c r="L15" s="4">
        <v>6689826</v>
      </c>
      <c r="M15" s="4">
        <f t="shared" si="0"/>
        <v>0</v>
      </c>
    </row>
    <row r="16" spans="1:13" ht="25.5">
      <c r="A16" s="29"/>
      <c r="B16" s="124">
        <v>8</v>
      </c>
      <c r="C16" s="139" t="s">
        <v>477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35483857.200000003</v>
      </c>
      <c r="K16" s="4">
        <v>37258095.600000001</v>
      </c>
      <c r="L16" s="91">
        <v>37258095.600000001</v>
      </c>
      <c r="M16" s="91">
        <f t="shared" si="0"/>
        <v>0</v>
      </c>
    </row>
    <row r="17" spans="1:14">
      <c r="A17" s="29"/>
      <c r="B17" s="124">
        <v>9</v>
      </c>
      <c r="C17" s="139" t="s">
        <v>473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14985500</v>
      </c>
      <c r="L17" s="91">
        <v>14985500</v>
      </c>
      <c r="M17" s="91">
        <f t="shared" si="0"/>
        <v>0</v>
      </c>
    </row>
    <row r="18" spans="1:14">
      <c r="A18" s="29"/>
      <c r="B18" s="124">
        <v>10</v>
      </c>
      <c r="C18" s="18" t="s">
        <v>478</v>
      </c>
      <c r="D18" s="4">
        <v>3030354.4295199998</v>
      </c>
      <c r="E18" s="4">
        <v>2990391.9849800002</v>
      </c>
      <c r="F18" s="4">
        <v>2680900</v>
      </c>
      <c r="G18" s="4">
        <v>2420400</v>
      </c>
      <c r="H18" s="4">
        <v>2282600</v>
      </c>
      <c r="I18" s="4">
        <v>2618000</v>
      </c>
      <c r="J18" s="4">
        <v>4748401.4759999998</v>
      </c>
      <c r="K18" s="4">
        <v>4985821.5498000002</v>
      </c>
      <c r="L18" s="4">
        <v>4985821.5498000002</v>
      </c>
      <c r="M18" s="4">
        <f t="shared" si="0"/>
        <v>0</v>
      </c>
    </row>
    <row r="19" spans="1:14">
      <c r="A19" s="29"/>
      <c r="B19" s="124">
        <v>11</v>
      </c>
      <c r="C19" s="18" t="s">
        <v>479</v>
      </c>
      <c r="D19" s="4">
        <v>868775.4</v>
      </c>
      <c r="E19" s="4">
        <v>1175303.7250000001</v>
      </c>
      <c r="F19" s="4">
        <v>1562300</v>
      </c>
      <c r="G19" s="4">
        <v>1670400</v>
      </c>
      <c r="H19" s="4">
        <v>1502400</v>
      </c>
      <c r="I19" s="4">
        <v>1779400</v>
      </c>
      <c r="J19" s="4">
        <v>2809148.5282006077</v>
      </c>
      <c r="K19" s="4">
        <v>2353830.3360000001</v>
      </c>
      <c r="L19" s="4">
        <v>2353830.3360000001</v>
      </c>
      <c r="M19" s="4">
        <f t="shared" si="0"/>
        <v>0</v>
      </c>
    </row>
    <row r="20" spans="1:14">
      <c r="A20" s="29"/>
      <c r="B20" s="124">
        <v>12</v>
      </c>
      <c r="C20" s="18" t="s">
        <v>291</v>
      </c>
      <c r="D20" s="4">
        <v>5691581.5809800001</v>
      </c>
      <c r="E20" s="4">
        <v>9789900.4450599998</v>
      </c>
      <c r="F20" s="4">
        <v>7955800</v>
      </c>
      <c r="G20" s="4">
        <v>3358800</v>
      </c>
      <c r="H20" s="4">
        <v>5551700</v>
      </c>
      <c r="I20" s="4">
        <v>8477600</v>
      </c>
      <c r="J20" s="4">
        <v>1200000</v>
      </c>
      <c r="K20" s="4">
        <v>1931204.4561171299</v>
      </c>
      <c r="L20" s="4">
        <v>1931204.4561171299</v>
      </c>
      <c r="M20" s="4">
        <f t="shared" si="0"/>
        <v>0</v>
      </c>
    </row>
    <row r="21" spans="1:14">
      <c r="A21" s="29"/>
      <c r="B21" s="140" t="s">
        <v>480</v>
      </c>
      <c r="C21" s="29"/>
      <c r="D21" s="141">
        <v>1619326562.3570199</v>
      </c>
      <c r="E21" s="141">
        <v>1839194919.3058798</v>
      </c>
      <c r="F21" s="141">
        <v>2174916892.00737</v>
      </c>
      <c r="G21" s="141">
        <v>2300641300</v>
      </c>
      <c r="H21" s="141">
        <v>3119594100</v>
      </c>
      <c r="I21" s="141">
        <v>3653519700</v>
      </c>
      <c r="J21" s="141">
        <v>4741061040.0548916</v>
      </c>
      <c r="K21" s="141">
        <v>5391992152.7000904</v>
      </c>
      <c r="L21" s="141">
        <f>SUM(L22:L35)</f>
        <v>5372757452.7000904</v>
      </c>
      <c r="M21" s="141">
        <f t="shared" si="0"/>
        <v>-19234700</v>
      </c>
    </row>
    <row r="22" spans="1:14">
      <c r="A22" s="29"/>
      <c r="B22" s="124">
        <v>1</v>
      </c>
      <c r="C22" s="18" t="s">
        <v>481</v>
      </c>
      <c r="D22" s="4">
        <v>1222508991.507</v>
      </c>
      <c r="E22" s="4">
        <v>1396861901.464</v>
      </c>
      <c r="F22" s="4">
        <v>1663904200</v>
      </c>
      <c r="G22" s="4">
        <v>1789629800</v>
      </c>
      <c r="H22" s="4">
        <v>2408001000</v>
      </c>
      <c r="I22" s="4">
        <v>2887231300</v>
      </c>
      <c r="J22" s="4">
        <v>3789011910.3000007</v>
      </c>
      <c r="K22" s="4">
        <v>4337035763.2696829</v>
      </c>
      <c r="L22" s="78">
        <v>4337035763.2696829</v>
      </c>
      <c r="M22" s="78">
        <f t="shared" si="0"/>
        <v>0</v>
      </c>
      <c r="N22" s="15"/>
    </row>
    <row r="23" spans="1:14">
      <c r="A23" s="29"/>
      <c r="B23" s="124">
        <v>2</v>
      </c>
      <c r="C23" s="18" t="s">
        <v>482</v>
      </c>
      <c r="D23" s="4">
        <v>208233953.37605</v>
      </c>
      <c r="E23" s="4">
        <v>230879967.49329999</v>
      </c>
      <c r="F23" s="4">
        <v>255803400</v>
      </c>
      <c r="G23" s="4">
        <v>247660200</v>
      </c>
      <c r="H23" s="4">
        <v>316677400</v>
      </c>
      <c r="I23" s="4">
        <v>341829700</v>
      </c>
      <c r="J23" s="4">
        <v>431833696.20000005</v>
      </c>
      <c r="K23" s="4">
        <v>489859742.75542831</v>
      </c>
      <c r="L23" s="4">
        <v>470625042.75542825</v>
      </c>
      <c r="M23" s="4">
        <f t="shared" si="0"/>
        <v>-19234700.00000006</v>
      </c>
    </row>
    <row r="24" spans="1:14">
      <c r="A24" s="29"/>
      <c r="B24" s="124">
        <v>3</v>
      </c>
      <c r="C24" s="18" t="s">
        <v>483</v>
      </c>
      <c r="D24" s="4">
        <v>64177595.737999998</v>
      </c>
      <c r="E24" s="4">
        <v>70143519.946999997</v>
      </c>
      <c r="F24" s="4">
        <v>77544600</v>
      </c>
      <c r="G24" s="4">
        <v>77060600</v>
      </c>
      <c r="H24" s="4">
        <v>103684400</v>
      </c>
      <c r="I24" s="4">
        <v>113414300</v>
      </c>
      <c r="J24" s="4">
        <v>143914240.60000002</v>
      </c>
      <c r="K24" s="4">
        <v>159842766.38333029</v>
      </c>
      <c r="L24" s="4">
        <v>159842766.38333029</v>
      </c>
      <c r="M24" s="4">
        <f t="shared" si="0"/>
        <v>0</v>
      </c>
    </row>
    <row r="25" spans="1:14">
      <c r="A25" s="29"/>
      <c r="B25" s="124">
        <v>4</v>
      </c>
      <c r="C25" s="18" t="s">
        <v>484</v>
      </c>
      <c r="D25" s="4">
        <v>122879802.458</v>
      </c>
      <c r="E25" s="4">
        <v>139403485.77599999</v>
      </c>
      <c r="F25" s="4">
        <v>153771600</v>
      </c>
      <c r="G25" s="4">
        <v>162738100</v>
      </c>
      <c r="H25" s="4">
        <v>201801000</v>
      </c>
      <c r="I25" s="4">
        <v>273058200</v>
      </c>
      <c r="J25" s="4">
        <v>375420689.40000004</v>
      </c>
      <c r="K25" s="4">
        <v>404045210.77033281</v>
      </c>
      <c r="L25" s="4">
        <v>404045210.77033281</v>
      </c>
      <c r="M25" s="4">
        <f t="shared" si="0"/>
        <v>0</v>
      </c>
    </row>
    <row r="26" spans="1:14">
      <c r="A26" s="29"/>
      <c r="B26" s="124">
        <v>5</v>
      </c>
      <c r="C26" s="18" t="s">
        <v>485</v>
      </c>
      <c r="D26" s="4">
        <v>0</v>
      </c>
      <c r="E26" s="4">
        <v>0</v>
      </c>
      <c r="F26" s="4">
        <v>21363100</v>
      </c>
      <c r="G26" s="4">
        <v>18871100</v>
      </c>
      <c r="H26" s="4">
        <v>23992100</v>
      </c>
      <c r="I26" s="4">
        <v>26121000</v>
      </c>
      <c r="J26" s="4">
        <v>0</v>
      </c>
      <c r="K26" s="4">
        <v>0</v>
      </c>
      <c r="L26" s="4">
        <v>0</v>
      </c>
      <c r="M26" s="4">
        <f t="shared" si="0"/>
        <v>0</v>
      </c>
    </row>
    <row r="27" spans="1:14">
      <c r="A27" s="29"/>
      <c r="B27" s="124">
        <v>6</v>
      </c>
      <c r="C27" s="18" t="s">
        <v>486</v>
      </c>
      <c r="D27" s="4">
        <v>172822.45078000001</v>
      </c>
      <c r="E27" s="4">
        <v>171316.57</v>
      </c>
      <c r="F27" s="4">
        <v>186370.9</v>
      </c>
      <c r="G27" s="4">
        <v>192690300</v>
      </c>
      <c r="H27" s="4">
        <v>199100</v>
      </c>
      <c r="I27" s="4">
        <v>203600</v>
      </c>
      <c r="J27" s="4">
        <v>306922.80000000005</v>
      </c>
      <c r="K27" s="4">
        <v>635088.76642643497</v>
      </c>
      <c r="L27" s="4">
        <v>635088.76642643497</v>
      </c>
      <c r="M27" s="4">
        <f t="shared" si="0"/>
        <v>0</v>
      </c>
    </row>
    <row r="28" spans="1:14">
      <c r="A28" s="29"/>
      <c r="B28" s="124">
        <v>7</v>
      </c>
      <c r="C28" s="18" t="s">
        <v>487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f t="shared" si="0"/>
        <v>0</v>
      </c>
    </row>
    <row r="29" spans="1:14">
      <c r="A29" s="29"/>
      <c r="B29" s="124">
        <v>8</v>
      </c>
      <c r="C29" s="18" t="s">
        <v>488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f t="shared" si="0"/>
        <v>0</v>
      </c>
    </row>
    <row r="30" spans="1:14">
      <c r="A30" s="29"/>
      <c r="B30" s="124">
        <v>9</v>
      </c>
      <c r="C30" s="18" t="s">
        <v>489</v>
      </c>
      <c r="D30" s="4">
        <v>0</v>
      </c>
      <c r="E30" s="4">
        <v>0</v>
      </c>
      <c r="F30" s="4">
        <v>0</v>
      </c>
      <c r="G30" s="4"/>
      <c r="H30" s="4">
        <v>925600</v>
      </c>
      <c r="I30" s="4">
        <v>1281700</v>
      </c>
      <c r="J30" s="4">
        <v>0</v>
      </c>
      <c r="K30" s="4">
        <v>0</v>
      </c>
      <c r="L30" s="4">
        <v>0</v>
      </c>
      <c r="M30" s="4">
        <f t="shared" si="0"/>
        <v>0</v>
      </c>
    </row>
    <row r="31" spans="1:14">
      <c r="A31" s="29"/>
      <c r="B31" s="124">
        <v>10</v>
      </c>
      <c r="C31" s="18" t="s">
        <v>490</v>
      </c>
      <c r="D31" s="4">
        <v>0</v>
      </c>
      <c r="E31" s="4">
        <v>0</v>
      </c>
      <c r="F31" s="4">
        <v>0</v>
      </c>
      <c r="G31" s="4">
        <v>0</v>
      </c>
      <c r="H31" s="4">
        <v>64313500</v>
      </c>
      <c r="I31" s="4">
        <v>10379900</v>
      </c>
      <c r="J31" s="4">
        <v>0</v>
      </c>
      <c r="K31" s="4">
        <v>0</v>
      </c>
      <c r="L31" s="4">
        <v>0</v>
      </c>
      <c r="M31" s="4">
        <f t="shared" si="0"/>
        <v>0</v>
      </c>
    </row>
    <row r="32" spans="1:14">
      <c r="A32" s="29"/>
      <c r="B32" s="124">
        <v>11</v>
      </c>
      <c r="C32" s="18" t="s">
        <v>491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f t="shared" si="0"/>
        <v>0</v>
      </c>
    </row>
    <row r="33" spans="1:13">
      <c r="A33" s="29"/>
      <c r="B33" s="124">
        <v>12</v>
      </c>
      <c r="C33" s="18" t="s">
        <v>492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502213.56419034419</v>
      </c>
      <c r="K33" s="4">
        <v>502213.56419034419</v>
      </c>
      <c r="L33" s="4">
        <v>502213.56419034419</v>
      </c>
      <c r="M33" s="4">
        <f t="shared" si="0"/>
        <v>0</v>
      </c>
    </row>
    <row r="34" spans="1:13">
      <c r="A34" s="29"/>
      <c r="B34" s="124">
        <v>13</v>
      </c>
      <c r="C34" s="18" t="s">
        <v>493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71367.190700733117</v>
      </c>
      <c r="K34" s="4">
        <v>71367.190700733117</v>
      </c>
      <c r="L34" s="4">
        <v>71367.190700733117</v>
      </c>
      <c r="M34" s="4">
        <f t="shared" si="0"/>
        <v>0</v>
      </c>
    </row>
    <row r="35" spans="1:13">
      <c r="A35" s="29"/>
      <c r="B35" s="124">
        <v>14</v>
      </c>
      <c r="C35" s="18" t="s">
        <v>494</v>
      </c>
      <c r="D35" s="4">
        <v>1353396.8271900001</v>
      </c>
      <c r="E35" s="4">
        <v>1734728.0555799999</v>
      </c>
      <c r="F35" s="4">
        <v>2343600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f t="shared" si="0"/>
        <v>0</v>
      </c>
    </row>
    <row r="36" spans="1:13">
      <c r="A36" s="29"/>
      <c r="B36" s="140" t="s">
        <v>495</v>
      </c>
      <c r="C36" s="139"/>
      <c r="D36" s="141">
        <v>0</v>
      </c>
      <c r="E36" s="141">
        <v>0</v>
      </c>
      <c r="F36" s="141">
        <v>0</v>
      </c>
      <c r="G36" s="141">
        <v>-575500</v>
      </c>
      <c r="H36" s="141">
        <v>0</v>
      </c>
      <c r="I36" s="141">
        <v>0</v>
      </c>
      <c r="J36" s="141">
        <v>0</v>
      </c>
      <c r="K36" s="141">
        <v>0</v>
      </c>
      <c r="L36" s="141">
        <f>+L37</f>
        <v>0</v>
      </c>
      <c r="M36" s="141">
        <f t="shared" si="0"/>
        <v>0</v>
      </c>
    </row>
    <row r="37" spans="1:13">
      <c r="A37" s="29"/>
      <c r="B37" s="124">
        <v>1</v>
      </c>
      <c r="C37" s="139" t="s">
        <v>496</v>
      </c>
      <c r="D37" s="4">
        <v>0</v>
      </c>
      <c r="E37" s="4">
        <v>0</v>
      </c>
      <c r="F37" s="4">
        <v>0</v>
      </c>
      <c r="G37" s="4">
        <v>-575500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f t="shared" si="0"/>
        <v>0</v>
      </c>
    </row>
    <row r="38" spans="1:13">
      <c r="A38" s="29"/>
      <c r="B38" s="142" t="s">
        <v>497</v>
      </c>
      <c r="C38" s="143"/>
      <c r="D38" s="144">
        <v>-479893705.57071</v>
      </c>
      <c r="E38" s="144">
        <v>-369715391.31964004</v>
      </c>
      <c r="F38" s="144">
        <v>-976535900</v>
      </c>
      <c r="G38" s="144">
        <v>-457880700</v>
      </c>
      <c r="H38" s="144">
        <v>-936590400</v>
      </c>
      <c r="I38" s="144">
        <v>-791221400</v>
      </c>
      <c r="J38" s="144">
        <v>-800940254.05069113</v>
      </c>
      <c r="K38" s="144">
        <v>-770482703.63347435</v>
      </c>
      <c r="L38" s="144">
        <f>+L8-L21</f>
        <v>-766642179.53347397</v>
      </c>
      <c r="M38" s="144">
        <f t="shared" si="0"/>
        <v>3840524.1000003815</v>
      </c>
    </row>
    <row r="39" spans="1:13">
      <c r="A39" s="29"/>
      <c r="B39" s="145" t="s">
        <v>498</v>
      </c>
      <c r="C39" s="29"/>
      <c r="D39" s="146">
        <v>479893705.57071</v>
      </c>
      <c r="E39" s="146">
        <v>369715391.31964004</v>
      </c>
      <c r="F39" s="146">
        <v>976535900</v>
      </c>
      <c r="G39" s="146">
        <v>457880700</v>
      </c>
      <c r="H39" s="146">
        <v>936590400</v>
      </c>
      <c r="I39" s="146">
        <v>-791221400</v>
      </c>
      <c r="J39" s="146">
        <v>800940254.05069113</v>
      </c>
      <c r="K39" s="146">
        <v>-770482703.63347435</v>
      </c>
      <c r="L39" s="146">
        <f>+L38</f>
        <v>-766642179.53347397</v>
      </c>
      <c r="M39" s="146">
        <f t="shared" si="0"/>
        <v>3840524.1000003815</v>
      </c>
    </row>
    <row r="40" spans="1:13">
      <c r="A40" s="29"/>
      <c r="B40" s="124">
        <v>1</v>
      </c>
      <c r="C40" s="18" t="s">
        <v>499</v>
      </c>
      <c r="D40" s="4">
        <v>594849872</v>
      </c>
      <c r="E40" s="4">
        <v>601613333.89999998</v>
      </c>
      <c r="F40" s="4">
        <v>396106600</v>
      </c>
      <c r="G40" s="4">
        <v>517673100</v>
      </c>
      <c r="H40" s="4">
        <v>829308400</v>
      </c>
      <c r="I40" s="4">
        <v>757903300</v>
      </c>
      <c r="J40" s="4">
        <v>1169792362.9999998</v>
      </c>
      <c r="K40" s="4">
        <v>1447421910.7703328</v>
      </c>
      <c r="L40" s="4">
        <v>1447421910.7703328</v>
      </c>
      <c r="M40" s="4">
        <f t="shared" si="0"/>
        <v>0</v>
      </c>
    </row>
    <row r="41" spans="1:13">
      <c r="A41" s="29"/>
      <c r="B41" s="124">
        <v>2</v>
      </c>
      <c r="C41" s="18" t="s">
        <v>500</v>
      </c>
      <c r="D41" s="4">
        <v>0</v>
      </c>
      <c r="E41" s="4">
        <v>0</v>
      </c>
      <c r="F41" s="4">
        <v>882200</v>
      </c>
      <c r="G41" s="4">
        <v>882200</v>
      </c>
      <c r="H41" s="4">
        <v>882200</v>
      </c>
      <c r="I41" s="4">
        <v>0</v>
      </c>
      <c r="J41" s="4">
        <v>0</v>
      </c>
      <c r="K41" s="4">
        <v>0</v>
      </c>
      <c r="L41" s="4">
        <v>0</v>
      </c>
      <c r="M41" s="4">
        <f t="shared" si="0"/>
        <v>0</v>
      </c>
    </row>
    <row r="42" spans="1:13">
      <c r="A42" s="29"/>
      <c r="B42" s="124">
        <v>3</v>
      </c>
      <c r="C42" s="18" t="s">
        <v>501</v>
      </c>
      <c r="D42" s="4">
        <v>-114956166.42929</v>
      </c>
      <c r="E42" s="4">
        <v>-231897942.58036</v>
      </c>
      <c r="F42" s="4">
        <v>579547100</v>
      </c>
      <c r="G42" s="4">
        <v>-60674600</v>
      </c>
      <c r="H42" s="4">
        <v>106399800</v>
      </c>
      <c r="I42" s="4">
        <v>33318100</v>
      </c>
      <c r="J42" s="4">
        <v>-368852108.94930863</v>
      </c>
      <c r="K42" s="4">
        <v>-676939207.13685846</v>
      </c>
      <c r="L42" s="4">
        <f>-L40-L39</f>
        <v>-680779731.23685884</v>
      </c>
      <c r="M42" s="4">
        <f t="shared" si="0"/>
        <v>-3840524.1000003815</v>
      </c>
    </row>
    <row r="43" spans="1:13">
      <c r="A43" s="29"/>
      <c r="B43" s="29"/>
      <c r="C43" s="29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35" t="s">
        <v>502</v>
      </c>
      <c r="B44" s="135" t="s">
        <v>503</v>
      </c>
      <c r="C44" s="29"/>
      <c r="D44" s="136">
        <v>128540679.83256</v>
      </c>
      <c r="E44" s="136">
        <v>157542115.93744001</v>
      </c>
      <c r="F44" s="136">
        <v>111300400</v>
      </c>
      <c r="G44" s="136">
        <v>140479600</v>
      </c>
      <c r="H44" s="136">
        <v>230885099.99999997</v>
      </c>
      <c r="I44" s="136">
        <v>305043999.99999994</v>
      </c>
      <c r="J44" s="136">
        <v>373917769.11501598</v>
      </c>
      <c r="K44" s="136">
        <v>416429930.21142894</v>
      </c>
      <c r="L44" s="136">
        <f>+SUM(L45:L52)</f>
        <v>414546554.91142893</v>
      </c>
      <c r="M44" s="136">
        <f t="shared" si="0"/>
        <v>-1883375.3000000119</v>
      </c>
    </row>
    <row r="45" spans="1:13">
      <c r="A45" s="29"/>
      <c r="B45" s="124">
        <v>1</v>
      </c>
      <c r="C45" s="18" t="s">
        <v>470</v>
      </c>
      <c r="D45" s="4">
        <v>73739982.811470002</v>
      </c>
      <c r="E45" s="4">
        <v>88553168.951849997</v>
      </c>
      <c r="F45" s="4">
        <v>61603400</v>
      </c>
      <c r="G45" s="4">
        <v>80664400</v>
      </c>
      <c r="H45" s="4">
        <v>132011200</v>
      </c>
      <c r="I45" s="4">
        <v>171712700</v>
      </c>
      <c r="J45" s="4">
        <v>202997003.79787135</v>
      </c>
      <c r="K45" s="4">
        <v>226356868.91045788</v>
      </c>
      <c r="L45" s="4">
        <v>225415181.26045787</v>
      </c>
      <c r="M45" s="4">
        <f t="shared" si="0"/>
        <v>-941687.65000000596</v>
      </c>
    </row>
    <row r="46" spans="1:13">
      <c r="A46" s="29"/>
      <c r="B46" s="124">
        <v>2</v>
      </c>
      <c r="C46" s="18" t="s">
        <v>471</v>
      </c>
      <c r="D46" s="4">
        <v>48183217.778129995</v>
      </c>
      <c r="E46" s="4">
        <v>59118048.41539</v>
      </c>
      <c r="F46" s="4">
        <v>39401400</v>
      </c>
      <c r="G46" s="4">
        <v>53900800</v>
      </c>
      <c r="H46" s="4">
        <v>90127400</v>
      </c>
      <c r="I46" s="4">
        <v>120017900</v>
      </c>
      <c r="J46" s="4">
        <v>149090351.49844599</v>
      </c>
      <c r="K46" s="4">
        <v>166373621.75743553</v>
      </c>
      <c r="L46" s="4">
        <v>165431934.10743552</v>
      </c>
      <c r="M46" s="4">
        <f t="shared" si="0"/>
        <v>-941687.65000000596</v>
      </c>
    </row>
    <row r="47" spans="1:13">
      <c r="A47" s="29"/>
      <c r="B47" s="124">
        <v>3</v>
      </c>
      <c r="C47" s="18" t="s">
        <v>472</v>
      </c>
      <c r="D47" s="4">
        <v>4752</v>
      </c>
      <c r="E47" s="4">
        <v>6836</v>
      </c>
      <c r="F47" s="4">
        <v>9300</v>
      </c>
      <c r="G47" s="4">
        <v>9600</v>
      </c>
      <c r="H47" s="4">
        <v>8800</v>
      </c>
      <c r="I47" s="4">
        <v>11300</v>
      </c>
      <c r="J47" s="4">
        <v>16790.400000000001</v>
      </c>
      <c r="K47" s="4">
        <v>12608.64</v>
      </c>
      <c r="L47" s="4">
        <v>12608.64</v>
      </c>
      <c r="M47" s="4">
        <f t="shared" si="0"/>
        <v>0</v>
      </c>
    </row>
    <row r="48" spans="1:13">
      <c r="A48" s="29"/>
      <c r="B48" s="124">
        <v>4</v>
      </c>
      <c r="C48" s="18" t="s">
        <v>474</v>
      </c>
      <c r="D48" s="4">
        <v>5340267.3645699993</v>
      </c>
      <c r="E48" s="4">
        <v>6601090.1050500004</v>
      </c>
      <c r="F48" s="4">
        <v>6868500</v>
      </c>
      <c r="G48" s="4">
        <v>4811800</v>
      </c>
      <c r="H48" s="4">
        <v>7764900</v>
      </c>
      <c r="I48" s="4">
        <v>9428500</v>
      </c>
      <c r="J48" s="4">
        <v>14659783.41869868</v>
      </c>
      <c r="K48" s="4">
        <v>15565428.74454982</v>
      </c>
      <c r="L48" s="4">
        <v>15565428.74454982</v>
      </c>
      <c r="M48" s="4">
        <f t="shared" si="0"/>
        <v>0</v>
      </c>
    </row>
    <row r="49" spans="1:13" ht="25.5">
      <c r="A49" s="29"/>
      <c r="B49" s="138">
        <v>5</v>
      </c>
      <c r="C49" s="139" t="s">
        <v>475</v>
      </c>
      <c r="D49" s="91">
        <v>0</v>
      </c>
      <c r="E49" s="91">
        <v>0</v>
      </c>
      <c r="F49" s="91">
        <v>176000</v>
      </c>
      <c r="G49" s="91">
        <v>244000</v>
      </c>
      <c r="H49" s="91">
        <v>254700</v>
      </c>
      <c r="I49" s="91">
        <v>299800</v>
      </c>
      <c r="J49" s="91">
        <v>1002949.2000000001</v>
      </c>
      <c r="K49" s="91">
        <v>581724</v>
      </c>
      <c r="L49" s="91">
        <v>581724</v>
      </c>
      <c r="M49" s="91">
        <f t="shared" si="0"/>
        <v>0</v>
      </c>
    </row>
    <row r="50" spans="1:13">
      <c r="A50" s="29"/>
      <c r="B50" s="138">
        <v>6</v>
      </c>
      <c r="C50" s="139" t="s">
        <v>476</v>
      </c>
      <c r="D50" s="4">
        <v>0</v>
      </c>
      <c r="E50" s="4">
        <v>0</v>
      </c>
      <c r="F50" s="4">
        <v>159900</v>
      </c>
      <c r="G50" s="4">
        <v>360200</v>
      </c>
      <c r="H50" s="4">
        <v>329400</v>
      </c>
      <c r="I50" s="4">
        <v>320300</v>
      </c>
      <c r="J50" s="4">
        <v>679813.2</v>
      </c>
      <c r="K50" s="4">
        <v>581724</v>
      </c>
      <c r="L50" s="4">
        <v>581724</v>
      </c>
      <c r="M50" s="4">
        <f t="shared" si="0"/>
        <v>0</v>
      </c>
    </row>
    <row r="51" spans="1:13">
      <c r="A51" s="29"/>
      <c r="B51" s="124">
        <v>7</v>
      </c>
      <c r="C51" s="18" t="s">
        <v>291</v>
      </c>
      <c r="D51" s="4">
        <v>1272459.8783900002</v>
      </c>
      <c r="E51" s="4">
        <v>3262972.4651500001</v>
      </c>
      <c r="F51" s="4">
        <v>3024800</v>
      </c>
      <c r="G51" s="4">
        <v>404700</v>
      </c>
      <c r="H51" s="4">
        <v>303900</v>
      </c>
      <c r="I51" s="4">
        <v>3146400</v>
      </c>
      <c r="J51" s="4">
        <v>5368300</v>
      </c>
      <c r="K51" s="4">
        <v>6371483.1001621895</v>
      </c>
      <c r="L51" s="4">
        <v>6371483.1001621895</v>
      </c>
      <c r="M51" s="4">
        <f t="shared" si="0"/>
        <v>0</v>
      </c>
    </row>
    <row r="52" spans="1:13">
      <c r="A52" s="29"/>
      <c r="B52" s="124">
        <v>8</v>
      </c>
      <c r="C52" s="18" t="s">
        <v>504</v>
      </c>
      <c r="D52" s="4">
        <v>0</v>
      </c>
      <c r="E52" s="4">
        <v>0</v>
      </c>
      <c r="F52" s="4">
        <v>57100</v>
      </c>
      <c r="G52" s="4">
        <v>84200</v>
      </c>
      <c r="H52" s="4">
        <v>84800</v>
      </c>
      <c r="I52" s="4">
        <v>107100</v>
      </c>
      <c r="J52" s="4">
        <v>102777.60000000001</v>
      </c>
      <c r="K52" s="4">
        <v>586471.0588235294</v>
      </c>
      <c r="L52" s="4">
        <v>586471.0588235294</v>
      </c>
      <c r="M52" s="4">
        <f t="shared" si="0"/>
        <v>0</v>
      </c>
    </row>
    <row r="53" spans="1:13">
      <c r="A53" s="29"/>
      <c r="B53" s="140" t="s">
        <v>480</v>
      </c>
      <c r="C53" s="29"/>
      <c r="D53" s="141">
        <v>113760302.90989999</v>
      </c>
      <c r="E53" s="141">
        <v>126220779.91903</v>
      </c>
      <c r="F53" s="141">
        <v>147740800</v>
      </c>
      <c r="G53" s="141">
        <v>172751900</v>
      </c>
      <c r="H53" s="141">
        <v>175127900</v>
      </c>
      <c r="I53" s="141">
        <v>217482300.00000003</v>
      </c>
      <c r="J53" s="141">
        <v>262434450.985315</v>
      </c>
      <c r="K53" s="141">
        <v>281082680.29669958</v>
      </c>
      <c r="L53" s="141">
        <f>+SUM(L54:L65)</f>
        <v>281082680.29669958</v>
      </c>
      <c r="M53" s="141">
        <f t="shared" si="0"/>
        <v>0</v>
      </c>
    </row>
    <row r="54" spans="1:13">
      <c r="A54" s="29"/>
      <c r="B54" s="124">
        <v>1</v>
      </c>
      <c r="C54" s="18" t="s">
        <v>505</v>
      </c>
      <c r="D54" s="4">
        <v>17943202.944759998</v>
      </c>
      <c r="E54" s="4">
        <v>19857244.913650002</v>
      </c>
      <c r="F54" s="4">
        <v>20228400</v>
      </c>
      <c r="G54" s="4">
        <v>30379600</v>
      </c>
      <c r="H54" s="4">
        <v>27429300</v>
      </c>
      <c r="I54" s="4">
        <v>32637200</v>
      </c>
      <c r="J54" s="4">
        <v>46995904.300000004</v>
      </c>
      <c r="K54" s="4">
        <v>50332613.39820002</v>
      </c>
      <c r="L54" s="78">
        <v>50332613.39820002</v>
      </c>
      <c r="M54" s="78">
        <f t="shared" si="0"/>
        <v>0</v>
      </c>
    </row>
    <row r="55" spans="1:13">
      <c r="A55" s="29"/>
      <c r="B55" s="124">
        <v>2</v>
      </c>
      <c r="C55" s="18" t="s">
        <v>506</v>
      </c>
      <c r="D55" s="4">
        <v>14147363.5</v>
      </c>
      <c r="E55" s="4">
        <v>13972226</v>
      </c>
      <c r="F55" s="4">
        <v>12885300</v>
      </c>
      <c r="G55" s="4">
        <v>16221000</v>
      </c>
      <c r="H55" s="4">
        <v>14219500</v>
      </c>
      <c r="I55" s="4">
        <v>28298400</v>
      </c>
      <c r="J55" s="4">
        <v>37193045.399999999</v>
      </c>
      <c r="K55" s="4">
        <v>7271550</v>
      </c>
      <c r="L55" s="4">
        <v>7271550</v>
      </c>
      <c r="M55" s="4">
        <f t="shared" si="0"/>
        <v>0</v>
      </c>
    </row>
    <row r="56" spans="1:13">
      <c r="A56" s="29"/>
      <c r="B56" s="124">
        <v>3</v>
      </c>
      <c r="C56" s="18" t="s">
        <v>507</v>
      </c>
      <c r="D56" s="4">
        <v>79914080.153200001</v>
      </c>
      <c r="E56" s="4">
        <v>90226928.188070014</v>
      </c>
      <c r="F56" s="4">
        <v>109897900</v>
      </c>
      <c r="G56" s="4">
        <v>119324900</v>
      </c>
      <c r="H56" s="4">
        <v>121039100</v>
      </c>
      <c r="I56" s="4">
        <v>147691000</v>
      </c>
      <c r="J56" s="4">
        <v>165631234.59999999</v>
      </c>
      <c r="K56" s="4">
        <v>39052000</v>
      </c>
      <c r="L56" s="4">
        <v>39052000</v>
      </c>
      <c r="M56" s="4">
        <f t="shared" si="0"/>
        <v>0</v>
      </c>
    </row>
    <row r="57" spans="1:13" ht="25.5">
      <c r="A57" s="29"/>
      <c r="B57" s="138">
        <v>4</v>
      </c>
      <c r="C57" s="139" t="s">
        <v>508</v>
      </c>
      <c r="D57" s="107">
        <v>0</v>
      </c>
      <c r="E57" s="107">
        <v>0</v>
      </c>
      <c r="F57" s="107">
        <v>2197600</v>
      </c>
      <c r="G57" s="107">
        <v>3174000</v>
      </c>
      <c r="H57" s="107">
        <v>3188600</v>
      </c>
      <c r="I57" s="107">
        <v>3742200</v>
      </c>
      <c r="J57" s="107">
        <v>12536864.999999998</v>
      </c>
      <c r="K57" s="107">
        <v>184347564.10979998</v>
      </c>
      <c r="L57" s="147">
        <v>184347564.10979998</v>
      </c>
      <c r="M57" s="147">
        <f t="shared" si="0"/>
        <v>0</v>
      </c>
    </row>
    <row r="58" spans="1:13">
      <c r="A58" s="29"/>
      <c r="B58" s="124">
        <v>5</v>
      </c>
      <c r="C58" s="18" t="s">
        <v>485</v>
      </c>
      <c r="D58" s="4">
        <v>1616332.9715999998</v>
      </c>
      <c r="E58" s="4">
        <v>1996691.9727</v>
      </c>
      <c r="F58" s="4">
        <v>2331100</v>
      </c>
      <c r="G58" s="4">
        <v>3324400</v>
      </c>
      <c r="H58" s="4">
        <v>3258500</v>
      </c>
      <c r="I58" s="4">
        <v>4048800</v>
      </c>
      <c r="J58" s="4">
        <v>0</v>
      </c>
      <c r="K58" s="4">
        <v>0</v>
      </c>
      <c r="L58" s="4">
        <v>0</v>
      </c>
      <c r="M58" s="4">
        <f t="shared" si="0"/>
        <v>0</v>
      </c>
    </row>
    <row r="59" spans="1:13">
      <c r="A59" s="29"/>
      <c r="B59" s="138">
        <v>6</v>
      </c>
      <c r="C59" s="18" t="s">
        <v>492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67771.060874894159</v>
      </c>
      <c r="K59" s="4">
        <v>68564.263870685914</v>
      </c>
      <c r="L59" s="4">
        <v>68564.263870685914</v>
      </c>
      <c r="M59" s="4">
        <f t="shared" si="0"/>
        <v>0</v>
      </c>
    </row>
    <row r="60" spans="1:13">
      <c r="A60" s="29"/>
      <c r="B60" s="124">
        <v>7</v>
      </c>
      <c r="C60" s="18" t="s">
        <v>493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9630.6244401165386</v>
      </c>
      <c r="K60" s="4">
        <v>10388.524828891805</v>
      </c>
      <c r="L60" s="4">
        <v>10388.524828891805</v>
      </c>
      <c r="M60" s="4">
        <f t="shared" si="0"/>
        <v>0</v>
      </c>
    </row>
    <row r="61" spans="1:13">
      <c r="A61" s="29"/>
      <c r="B61" s="138">
        <v>8</v>
      </c>
      <c r="C61" s="18" t="s">
        <v>494</v>
      </c>
      <c r="D61" s="4">
        <v>139323.34034</v>
      </c>
      <c r="E61" s="4">
        <v>167688.84461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f t="shared" si="0"/>
        <v>0</v>
      </c>
    </row>
    <row r="62" spans="1:13">
      <c r="A62" s="29"/>
      <c r="B62" s="124">
        <v>9</v>
      </c>
      <c r="C62" s="18" t="s">
        <v>487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f t="shared" si="0"/>
        <v>0</v>
      </c>
    </row>
    <row r="63" spans="1:13">
      <c r="A63" s="29"/>
      <c r="B63" s="138">
        <v>10</v>
      </c>
      <c r="C63" s="18" t="s">
        <v>489</v>
      </c>
      <c r="D63" s="4">
        <v>0</v>
      </c>
      <c r="E63" s="4">
        <v>0</v>
      </c>
      <c r="F63" s="4">
        <v>200468.19999999998</v>
      </c>
      <c r="G63" s="4">
        <v>327900</v>
      </c>
      <c r="H63" s="4">
        <v>66100</v>
      </c>
      <c r="I63" s="4">
        <v>112000</v>
      </c>
      <c r="J63" s="4">
        <v>0</v>
      </c>
      <c r="K63" s="4">
        <v>0</v>
      </c>
      <c r="L63" s="4">
        <v>0</v>
      </c>
      <c r="M63" s="4">
        <f t="shared" si="0"/>
        <v>0</v>
      </c>
    </row>
    <row r="64" spans="1:13">
      <c r="A64" s="29"/>
      <c r="B64" s="124">
        <v>11</v>
      </c>
      <c r="C64" s="18" t="s">
        <v>490</v>
      </c>
      <c r="D64" s="4">
        <v>0</v>
      </c>
      <c r="E64" s="4">
        <v>0</v>
      </c>
      <c r="F64" s="4">
        <v>0</v>
      </c>
      <c r="G64" s="4">
        <v>0</v>
      </c>
      <c r="H64" s="4">
        <v>5926800</v>
      </c>
      <c r="I64" s="4">
        <v>952700</v>
      </c>
      <c r="J64" s="4">
        <v>0</v>
      </c>
      <c r="K64" s="4">
        <v>0</v>
      </c>
      <c r="L64" s="4">
        <v>0</v>
      </c>
      <c r="M64" s="4">
        <f t="shared" si="0"/>
        <v>0</v>
      </c>
    </row>
    <row r="65" spans="1:13">
      <c r="A65" s="29"/>
      <c r="B65" s="138">
        <v>12</v>
      </c>
      <c r="C65" s="18" t="s">
        <v>488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f t="shared" si="0"/>
        <v>0</v>
      </c>
    </row>
    <row r="66" spans="1:13">
      <c r="A66" s="29"/>
      <c r="B66" s="140" t="s">
        <v>495</v>
      </c>
      <c r="C66" s="148"/>
      <c r="D66" s="141">
        <v>0</v>
      </c>
      <c r="E66" s="141">
        <v>0</v>
      </c>
      <c r="F66" s="141">
        <v>0</v>
      </c>
      <c r="G66" s="141">
        <v>-2154300</v>
      </c>
      <c r="H66" s="141">
        <v>0</v>
      </c>
      <c r="I66" s="141"/>
      <c r="J66" s="141">
        <v>0</v>
      </c>
      <c r="K66" s="141">
        <v>0</v>
      </c>
      <c r="L66" s="141">
        <v>0</v>
      </c>
      <c r="M66" s="141">
        <f t="shared" si="0"/>
        <v>0</v>
      </c>
    </row>
    <row r="67" spans="1:13">
      <c r="A67" s="29"/>
      <c r="B67" s="138">
        <v>1</v>
      </c>
      <c r="C67" s="148" t="s">
        <v>496</v>
      </c>
      <c r="D67" s="4">
        <v>0</v>
      </c>
      <c r="E67" s="4">
        <v>0</v>
      </c>
      <c r="F67" s="4">
        <v>0</v>
      </c>
      <c r="G67" s="4">
        <v>-2154300</v>
      </c>
      <c r="H67" s="4">
        <v>0</v>
      </c>
      <c r="I67" s="4"/>
      <c r="J67" s="4">
        <v>0</v>
      </c>
      <c r="K67" s="4">
        <v>0</v>
      </c>
      <c r="L67" s="4">
        <v>0</v>
      </c>
      <c r="M67" s="4">
        <f t="shared" si="0"/>
        <v>0</v>
      </c>
    </row>
    <row r="68" spans="1:13">
      <c r="A68" s="29"/>
      <c r="B68" s="142" t="s">
        <v>497</v>
      </c>
      <c r="C68" s="143"/>
      <c r="D68" s="144">
        <v>14780376.922660001</v>
      </c>
      <c r="E68" s="144">
        <v>31321336.018410001</v>
      </c>
      <c r="F68" s="144">
        <v>-36440400</v>
      </c>
      <c r="G68" s="144">
        <v>-30118000</v>
      </c>
      <c r="H68" s="144">
        <v>55757200</v>
      </c>
      <c r="I68" s="144">
        <v>87561700</v>
      </c>
      <c r="J68" s="144">
        <v>111483318.12970099</v>
      </c>
      <c r="K68" s="144">
        <v>135347249.91472936</v>
      </c>
      <c r="L68" s="144">
        <v>135347249.91472936</v>
      </c>
      <c r="M68" s="144">
        <f t="shared" si="0"/>
        <v>0</v>
      </c>
    </row>
    <row r="69" spans="1:13">
      <c r="A69" s="29"/>
      <c r="B69" s="145" t="s">
        <v>498</v>
      </c>
      <c r="C69" s="29"/>
      <c r="D69" s="146">
        <v>-14780376.922660001</v>
      </c>
      <c r="E69" s="146">
        <v>-31321336.018410001</v>
      </c>
      <c r="F69" s="146">
        <v>36440400</v>
      </c>
      <c r="G69" s="146">
        <v>30118000</v>
      </c>
      <c r="H69" s="146">
        <v>-55757200</v>
      </c>
      <c r="I69" s="146">
        <v>-87561700</v>
      </c>
      <c r="J69" s="146">
        <v>-111483318.12970099</v>
      </c>
      <c r="K69" s="146">
        <v>-135347249.91472936</v>
      </c>
      <c r="L69" s="146">
        <v>-135347249.91472936</v>
      </c>
      <c r="M69" s="146">
        <f t="shared" si="0"/>
        <v>0</v>
      </c>
    </row>
    <row r="70" spans="1:13">
      <c r="A70" s="29"/>
      <c r="B70" s="124">
        <v>1</v>
      </c>
      <c r="C70" s="18" t="s">
        <v>499</v>
      </c>
      <c r="D70" s="4">
        <v>0</v>
      </c>
      <c r="E70" s="4">
        <v>0</v>
      </c>
      <c r="F70" s="4">
        <v>0</v>
      </c>
      <c r="G70" s="4">
        <v>39549100</v>
      </c>
      <c r="H70" s="4">
        <v>5940600</v>
      </c>
      <c r="I70" s="4">
        <v>935800</v>
      </c>
      <c r="J70" s="4">
        <v>0</v>
      </c>
      <c r="K70" s="4">
        <v>0</v>
      </c>
      <c r="L70" s="4">
        <v>0</v>
      </c>
      <c r="M70" s="4">
        <f t="shared" si="0"/>
        <v>0</v>
      </c>
    </row>
    <row r="71" spans="1:13">
      <c r="A71" s="29"/>
      <c r="B71" s="124">
        <v>2</v>
      </c>
      <c r="C71" s="18" t="s">
        <v>500</v>
      </c>
      <c r="D71" s="4">
        <v>0</v>
      </c>
      <c r="E71" s="4">
        <v>0</v>
      </c>
      <c r="F71" s="4">
        <v>93500</v>
      </c>
      <c r="G71" s="4">
        <v>93500</v>
      </c>
      <c r="H71" s="4">
        <v>93500</v>
      </c>
      <c r="I71" s="4">
        <v>0</v>
      </c>
      <c r="J71" s="4">
        <v>0</v>
      </c>
      <c r="K71" s="4">
        <v>0</v>
      </c>
      <c r="L71" s="4">
        <v>0</v>
      </c>
      <c r="M71" s="4">
        <f t="shared" si="0"/>
        <v>0</v>
      </c>
    </row>
    <row r="72" spans="1:13">
      <c r="A72" s="29"/>
      <c r="B72" s="124">
        <v>3</v>
      </c>
      <c r="C72" s="18" t="s">
        <v>509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f t="shared" si="0"/>
        <v>0</v>
      </c>
    </row>
    <row r="73" spans="1:13">
      <c r="A73" s="29"/>
      <c r="B73" s="124">
        <v>4</v>
      </c>
      <c r="C73" s="18" t="s">
        <v>501</v>
      </c>
      <c r="D73" s="4">
        <v>-14780376.922660001</v>
      </c>
      <c r="E73" s="4">
        <v>-31321336.018410001</v>
      </c>
      <c r="F73" s="4">
        <v>36346900</v>
      </c>
      <c r="G73" s="4">
        <v>-9524600</v>
      </c>
      <c r="H73" s="4">
        <v>0</v>
      </c>
      <c r="I73" s="4">
        <v>0</v>
      </c>
      <c r="J73" s="4">
        <v>-111483318.12970099</v>
      </c>
      <c r="K73" s="4">
        <v>-135347249.91472936</v>
      </c>
      <c r="L73" s="4">
        <v>-135347249.91472936</v>
      </c>
      <c r="M73" s="4">
        <f t="shared" si="0"/>
        <v>0</v>
      </c>
    </row>
    <row r="74" spans="1:13">
      <c r="A74" s="29"/>
      <c r="B74" s="29"/>
      <c r="C74" s="29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35" t="s">
        <v>510</v>
      </c>
      <c r="B75" s="135" t="s">
        <v>511</v>
      </c>
      <c r="C75" s="29"/>
      <c r="D75" s="136">
        <v>171211467.19929999</v>
      </c>
      <c r="E75" s="136">
        <v>210956817.04142001</v>
      </c>
      <c r="F75" s="136">
        <v>142068000</v>
      </c>
      <c r="G75" s="136">
        <v>125623400</v>
      </c>
      <c r="H75" s="136">
        <v>202199499.99999997</v>
      </c>
      <c r="I75" s="136">
        <v>277337600</v>
      </c>
      <c r="J75" s="136">
        <v>265420278.01189524</v>
      </c>
      <c r="K75" s="136">
        <v>281971550.88231981</v>
      </c>
      <c r="L75" s="136">
        <f>+SUM(L76:L79)</f>
        <v>272251661.28511673</v>
      </c>
      <c r="M75" s="136">
        <f t="shared" si="0"/>
        <v>-9719889.5972030759</v>
      </c>
    </row>
    <row r="76" spans="1:13">
      <c r="A76" s="29"/>
      <c r="B76" s="124">
        <v>1</v>
      </c>
      <c r="C76" s="18" t="s">
        <v>470</v>
      </c>
      <c r="D76" s="4">
        <v>116785308.85431999</v>
      </c>
      <c r="E76" s="4">
        <v>143605085.76945999</v>
      </c>
      <c r="F76" s="4">
        <v>99064400</v>
      </c>
      <c r="G76" s="4">
        <v>123893100</v>
      </c>
      <c r="H76" s="4">
        <v>194525400</v>
      </c>
      <c r="I76" s="4">
        <v>259703300</v>
      </c>
      <c r="J76" s="4">
        <v>223979416.99319658</v>
      </c>
      <c r="K76" s="4">
        <v>237402299.58973327</v>
      </c>
      <c r="L76" s="4">
        <v>227682409.9925302</v>
      </c>
      <c r="M76" s="4">
        <f t="shared" si="0"/>
        <v>-9719889.5972030759</v>
      </c>
    </row>
    <row r="77" spans="1:13">
      <c r="A77" s="29"/>
      <c r="B77" s="124">
        <v>2</v>
      </c>
      <c r="C77" s="18" t="s">
        <v>474</v>
      </c>
      <c r="D77" s="4">
        <v>5340286.7556999996</v>
      </c>
      <c r="E77" s="4">
        <v>6601090.1050500004</v>
      </c>
      <c r="F77" s="4">
        <v>6578000</v>
      </c>
      <c r="G77" s="4">
        <v>4464500</v>
      </c>
      <c r="H77" s="4">
        <v>7290800</v>
      </c>
      <c r="I77" s="4">
        <v>8875800</v>
      </c>
      <c r="J77" s="4">
        <v>14659783.41869868</v>
      </c>
      <c r="K77" s="4">
        <v>15565428.74454982</v>
      </c>
      <c r="L77" s="4">
        <v>15565428.74454982</v>
      </c>
      <c r="M77" s="4">
        <f t="shared" ref="M77:M128" si="1">+L77-K77</f>
        <v>0</v>
      </c>
    </row>
    <row r="78" spans="1:13">
      <c r="A78" s="29"/>
      <c r="B78" s="124">
        <v>3</v>
      </c>
      <c r="C78" s="18" t="s">
        <v>478</v>
      </c>
      <c r="D78" s="4">
        <v>0</v>
      </c>
      <c r="E78" s="4">
        <v>0</v>
      </c>
      <c r="F78" s="4">
        <v>57000</v>
      </c>
      <c r="G78" s="4">
        <v>84900</v>
      </c>
      <c r="H78" s="4">
        <v>84800</v>
      </c>
      <c r="I78" s="4">
        <v>107100</v>
      </c>
      <c r="J78" s="4">
        <v>102777.60000000001</v>
      </c>
      <c r="K78" s="4">
        <v>586471.0588235294</v>
      </c>
      <c r="L78" s="4">
        <v>586471.0588235294</v>
      </c>
      <c r="M78" s="4">
        <f t="shared" si="1"/>
        <v>0</v>
      </c>
    </row>
    <row r="79" spans="1:13">
      <c r="A79" s="29"/>
      <c r="B79" s="124">
        <v>4</v>
      </c>
      <c r="C79" s="18" t="s">
        <v>291</v>
      </c>
      <c r="D79" s="4">
        <v>54426158.344980001</v>
      </c>
      <c r="E79" s="4">
        <v>67351731.27166</v>
      </c>
      <c r="F79" s="4">
        <v>42946700</v>
      </c>
      <c r="G79" s="4">
        <v>1645400</v>
      </c>
      <c r="H79" s="4">
        <v>298500</v>
      </c>
      <c r="I79" s="4">
        <v>8651400</v>
      </c>
      <c r="J79" s="4">
        <v>26678300</v>
      </c>
      <c r="K79" s="4">
        <v>28417351.489213221</v>
      </c>
      <c r="L79" s="4">
        <v>28417351.489213221</v>
      </c>
      <c r="M79" s="4">
        <f t="shared" si="1"/>
        <v>0</v>
      </c>
    </row>
    <row r="80" spans="1:13">
      <c r="A80" s="29"/>
      <c r="B80" s="140" t="s">
        <v>480</v>
      </c>
      <c r="C80" s="29"/>
      <c r="D80" s="141">
        <v>46819971.764879994</v>
      </c>
      <c r="E80" s="141">
        <v>52854132.675459996</v>
      </c>
      <c r="F80" s="141">
        <v>34227200</v>
      </c>
      <c r="G80" s="141">
        <v>34415800</v>
      </c>
      <c r="H80" s="141">
        <v>40656699.999999993</v>
      </c>
      <c r="I80" s="141">
        <v>54133600</v>
      </c>
      <c r="J80" s="141">
        <v>61900096.023536496</v>
      </c>
      <c r="K80" s="141">
        <v>66698595.083169289</v>
      </c>
      <c r="L80" s="141">
        <f>+SUM(L81:L97)</f>
        <v>66698595.083169289</v>
      </c>
      <c r="M80" s="141">
        <f t="shared" si="1"/>
        <v>0</v>
      </c>
    </row>
    <row r="81" spans="1:13">
      <c r="A81" s="29"/>
      <c r="B81" s="124">
        <v>1</v>
      </c>
      <c r="C81" s="18" t="s">
        <v>512</v>
      </c>
      <c r="D81" s="4">
        <v>23917461.692000002</v>
      </c>
      <c r="E81" s="4">
        <v>24246352.714000002</v>
      </c>
      <c r="F81" s="4">
        <v>24839900</v>
      </c>
      <c r="G81" s="4">
        <v>24429100</v>
      </c>
      <c r="H81" s="4">
        <v>27509200</v>
      </c>
      <c r="I81" s="4">
        <v>31794600</v>
      </c>
      <c r="J81" s="4">
        <v>44252610.299999997</v>
      </c>
      <c r="K81" s="4">
        <v>49154190.019544154</v>
      </c>
      <c r="L81" s="4">
        <v>49154190.019544154</v>
      </c>
      <c r="M81" s="4">
        <f t="shared" si="1"/>
        <v>0</v>
      </c>
    </row>
    <row r="82" spans="1:13">
      <c r="A82" s="29"/>
      <c r="B82" s="124">
        <v>2</v>
      </c>
      <c r="C82" s="18" t="s">
        <v>485</v>
      </c>
      <c r="D82" s="4">
        <v>16883795.521600001</v>
      </c>
      <c r="E82" s="4">
        <v>22027231.7874</v>
      </c>
      <c r="F82" s="4">
        <v>2577600</v>
      </c>
      <c r="G82" s="4">
        <v>3678400</v>
      </c>
      <c r="H82" s="4">
        <v>3302100</v>
      </c>
      <c r="I82" s="4">
        <v>12345400</v>
      </c>
      <c r="J82" s="4">
        <v>0</v>
      </c>
      <c r="K82" s="4">
        <v>0</v>
      </c>
      <c r="L82" s="4">
        <v>0</v>
      </c>
      <c r="M82" s="4">
        <f t="shared" si="1"/>
        <v>0</v>
      </c>
    </row>
    <row r="83" spans="1:13">
      <c r="A83" s="29"/>
      <c r="B83" s="124">
        <v>3</v>
      </c>
      <c r="C83" s="18" t="s">
        <v>513</v>
      </c>
      <c r="D83" s="4">
        <v>868775.4</v>
      </c>
      <c r="E83" s="4">
        <v>0</v>
      </c>
      <c r="F83" s="4">
        <v>1562300</v>
      </c>
      <c r="G83" s="4">
        <v>1670400</v>
      </c>
      <c r="H83" s="4">
        <v>1501400</v>
      </c>
      <c r="I83" s="4">
        <v>1779400</v>
      </c>
      <c r="J83" s="4">
        <v>2809148.4999999995</v>
      </c>
      <c r="K83" s="4">
        <v>2353830.3360000001</v>
      </c>
      <c r="L83" s="4">
        <v>2353830.3360000001</v>
      </c>
      <c r="M83" s="4">
        <f t="shared" si="1"/>
        <v>0</v>
      </c>
    </row>
    <row r="84" spans="1:13">
      <c r="A84" s="29"/>
      <c r="B84" s="124">
        <v>4</v>
      </c>
      <c r="C84" s="18" t="s">
        <v>506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594486</v>
      </c>
      <c r="K84" s="4">
        <v>624210.30000000005</v>
      </c>
      <c r="L84" s="4">
        <v>624210.30000000005</v>
      </c>
      <c r="M84" s="4">
        <f t="shared" si="1"/>
        <v>0</v>
      </c>
    </row>
    <row r="85" spans="1:13">
      <c r="A85" s="29"/>
      <c r="B85" s="124">
        <v>5</v>
      </c>
      <c r="C85" s="18" t="s">
        <v>492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68683.652031327307</v>
      </c>
      <c r="K85" s="4">
        <v>69487.544549447019</v>
      </c>
      <c r="L85" s="4">
        <v>69487.544549447019</v>
      </c>
      <c r="M85" s="4">
        <f t="shared" si="1"/>
        <v>0</v>
      </c>
    </row>
    <row r="86" spans="1:13">
      <c r="A86" s="29"/>
      <c r="B86" s="124">
        <v>6</v>
      </c>
      <c r="C86" s="18" t="s">
        <v>493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9760.3084465570373</v>
      </c>
      <c r="K86" s="4">
        <v>10528.415840825306</v>
      </c>
      <c r="L86" s="4">
        <v>10528.415840825306</v>
      </c>
      <c r="M86" s="4">
        <f t="shared" si="1"/>
        <v>0</v>
      </c>
    </row>
    <row r="87" spans="1:13">
      <c r="A87" s="29"/>
      <c r="B87" s="124">
        <v>7</v>
      </c>
      <c r="C87" s="18" t="s">
        <v>494</v>
      </c>
      <c r="D87" s="4">
        <v>48365.935279999998</v>
      </c>
      <c r="E87" s="4">
        <v>69828.848060000004</v>
      </c>
      <c r="F87" s="4">
        <v>112200</v>
      </c>
      <c r="G87" s="4">
        <v>98900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f t="shared" si="1"/>
        <v>0</v>
      </c>
    </row>
    <row r="88" spans="1:13">
      <c r="A88" s="29"/>
      <c r="B88" s="124">
        <v>8</v>
      </c>
      <c r="C88" s="18" t="s">
        <v>486</v>
      </c>
      <c r="D88" s="4">
        <v>2072.7800000000002</v>
      </c>
      <c r="E88" s="4">
        <v>1872.86</v>
      </c>
      <c r="F88" s="4">
        <v>2100</v>
      </c>
      <c r="G88" s="4">
        <v>2000</v>
      </c>
      <c r="H88" s="4">
        <v>2500</v>
      </c>
      <c r="I88" s="4">
        <v>1600</v>
      </c>
      <c r="J88" s="4">
        <v>6733.5840000000007</v>
      </c>
      <c r="K88" s="4">
        <v>6000</v>
      </c>
      <c r="L88" s="4">
        <v>6000</v>
      </c>
      <c r="M88" s="4">
        <f t="shared" si="1"/>
        <v>0</v>
      </c>
    </row>
    <row r="89" spans="1:13">
      <c r="A89" s="29"/>
      <c r="B89" s="124">
        <v>9</v>
      </c>
      <c r="C89" s="18" t="s">
        <v>487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f t="shared" si="1"/>
        <v>0</v>
      </c>
    </row>
    <row r="90" spans="1:13">
      <c r="A90" s="29"/>
      <c r="B90" s="124">
        <v>10</v>
      </c>
      <c r="C90" s="18" t="s">
        <v>488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f t="shared" si="1"/>
        <v>0</v>
      </c>
    </row>
    <row r="91" spans="1:13">
      <c r="A91" s="29"/>
      <c r="B91" s="124">
        <v>11</v>
      </c>
      <c r="C91" s="18" t="s">
        <v>514</v>
      </c>
      <c r="D91" s="4">
        <v>719760.86100000003</v>
      </c>
      <c r="E91" s="4">
        <v>724993.03700000001</v>
      </c>
      <c r="F91" s="4">
        <v>928900</v>
      </c>
      <c r="G91" s="4">
        <v>689400</v>
      </c>
      <c r="H91" s="4">
        <v>1275100</v>
      </c>
      <c r="I91" s="4">
        <v>1820600</v>
      </c>
      <c r="J91" s="4">
        <v>1767209.2044989143</v>
      </c>
      <c r="K91" s="4">
        <v>2226683.5919999997</v>
      </c>
      <c r="L91" s="4">
        <v>2226683.5919999997</v>
      </c>
      <c r="M91" s="4">
        <f t="shared" si="1"/>
        <v>0</v>
      </c>
    </row>
    <row r="92" spans="1:13">
      <c r="A92" s="29"/>
      <c r="B92" s="124">
        <v>12</v>
      </c>
      <c r="C92" s="18" t="s">
        <v>515</v>
      </c>
      <c r="D92" s="4">
        <v>17400</v>
      </c>
      <c r="E92" s="4">
        <v>15500</v>
      </c>
      <c r="F92" s="4">
        <v>18900</v>
      </c>
      <c r="G92" s="4">
        <v>7600</v>
      </c>
      <c r="H92" s="4">
        <v>7600</v>
      </c>
      <c r="I92" s="4">
        <v>8300</v>
      </c>
      <c r="J92" s="4">
        <v>590146.05599999998</v>
      </c>
      <c r="K92" s="4">
        <v>590146.05599999998</v>
      </c>
      <c r="L92" s="4">
        <v>590146.05599999998</v>
      </c>
      <c r="M92" s="4">
        <f t="shared" si="1"/>
        <v>0</v>
      </c>
    </row>
    <row r="93" spans="1:13">
      <c r="A93" s="29"/>
      <c r="B93" s="124">
        <v>13</v>
      </c>
      <c r="C93" s="18" t="s">
        <v>516</v>
      </c>
      <c r="D93" s="4">
        <v>0</v>
      </c>
      <c r="E93" s="4">
        <v>870153.5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f t="shared" si="1"/>
        <v>0</v>
      </c>
    </row>
    <row r="94" spans="1:13">
      <c r="A94" s="29"/>
      <c r="B94" s="124">
        <v>14</v>
      </c>
      <c r="C94" s="18" t="s">
        <v>517</v>
      </c>
      <c r="D94" s="4">
        <v>2610244.8840000001</v>
      </c>
      <c r="E94" s="4">
        <v>2728193.5860000001</v>
      </c>
      <c r="F94" s="4">
        <v>2920900</v>
      </c>
      <c r="G94" s="4">
        <v>2861800</v>
      </c>
      <c r="H94" s="4">
        <v>3417700</v>
      </c>
      <c r="I94" s="4">
        <v>4005100</v>
      </c>
      <c r="J94" s="4">
        <v>5693973.1371656545</v>
      </c>
      <c r="K94" s="4">
        <v>5556173.5378408143</v>
      </c>
      <c r="L94" s="4">
        <v>5556173.5378408143</v>
      </c>
      <c r="M94" s="4">
        <f t="shared" si="1"/>
        <v>0</v>
      </c>
    </row>
    <row r="95" spans="1:13" ht="25.5">
      <c r="A95" s="29"/>
      <c r="B95" s="124">
        <v>15</v>
      </c>
      <c r="C95" s="148" t="s">
        <v>518</v>
      </c>
      <c r="D95" s="91">
        <v>954393.66599999997</v>
      </c>
      <c r="E95" s="91">
        <v>1175303.7250000001</v>
      </c>
      <c r="F95" s="91">
        <v>577400</v>
      </c>
      <c r="G95" s="91">
        <v>237700</v>
      </c>
      <c r="H95" s="91">
        <v>1115200</v>
      </c>
      <c r="I95" s="91">
        <v>1041500</v>
      </c>
      <c r="J95" s="91">
        <v>2804768.4671999998</v>
      </c>
      <c r="K95" s="91">
        <v>2804768.4671999998</v>
      </c>
      <c r="L95" s="91">
        <v>2804768.4671999998</v>
      </c>
      <c r="M95" s="91">
        <f t="shared" si="1"/>
        <v>0</v>
      </c>
    </row>
    <row r="96" spans="1:13">
      <c r="A96" s="29"/>
      <c r="B96" s="124">
        <v>16</v>
      </c>
      <c r="C96" s="18" t="s">
        <v>519</v>
      </c>
      <c r="D96" s="4">
        <v>797701.02500000002</v>
      </c>
      <c r="E96" s="4">
        <v>994702.61800000002</v>
      </c>
      <c r="F96" s="4">
        <v>687000</v>
      </c>
      <c r="G96" s="4">
        <v>740500</v>
      </c>
      <c r="H96" s="4">
        <v>1105200</v>
      </c>
      <c r="I96" s="4">
        <v>1071900</v>
      </c>
      <c r="J96" s="4">
        <v>3302576.814194045</v>
      </c>
      <c r="K96" s="4">
        <v>3302576.814194045</v>
      </c>
      <c r="L96" s="4">
        <v>3302576.814194045</v>
      </c>
      <c r="M96" s="4">
        <f t="shared" si="1"/>
        <v>0</v>
      </c>
    </row>
    <row r="97" spans="1:13">
      <c r="A97" s="29"/>
      <c r="B97" s="124">
        <v>17</v>
      </c>
      <c r="C97" s="18" t="s">
        <v>490</v>
      </c>
      <c r="D97" s="4">
        <v>0</v>
      </c>
      <c r="E97" s="4">
        <v>0</v>
      </c>
      <c r="F97" s="4">
        <v>0</v>
      </c>
      <c r="G97" s="4">
        <v>0</v>
      </c>
      <c r="H97" s="4">
        <v>1420700</v>
      </c>
      <c r="I97" s="4">
        <v>265200</v>
      </c>
      <c r="J97" s="4">
        <v>0</v>
      </c>
      <c r="K97" s="4">
        <v>0</v>
      </c>
      <c r="L97" s="4">
        <v>0</v>
      </c>
      <c r="M97" s="4">
        <f t="shared" si="1"/>
        <v>0</v>
      </c>
    </row>
    <row r="98" spans="1:13">
      <c r="A98" s="29"/>
      <c r="B98" s="140" t="s">
        <v>495</v>
      </c>
      <c r="C98" s="148"/>
      <c r="D98" s="141">
        <v>0</v>
      </c>
      <c r="E98" s="141">
        <v>0</v>
      </c>
      <c r="F98" s="141">
        <v>0</v>
      </c>
      <c r="G98" s="141">
        <v>0</v>
      </c>
      <c r="H98" s="141">
        <v>0</v>
      </c>
      <c r="I98" s="141">
        <v>0</v>
      </c>
      <c r="J98" s="141">
        <v>-42091025.799999997</v>
      </c>
      <c r="K98" s="141">
        <v>-42091025.799999997</v>
      </c>
      <c r="L98" s="141">
        <v>-42091025.799999997</v>
      </c>
      <c r="M98" s="141">
        <f t="shared" si="1"/>
        <v>0</v>
      </c>
    </row>
    <row r="99" spans="1:13">
      <c r="A99" s="29"/>
      <c r="B99" s="138">
        <v>1</v>
      </c>
      <c r="C99" s="148" t="s">
        <v>496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-42091025.799999997</v>
      </c>
      <c r="K99" s="4">
        <v>-42091025.799999997</v>
      </c>
      <c r="L99" s="4">
        <v>-42091025.799999997</v>
      </c>
      <c r="M99" s="4">
        <f t="shared" si="1"/>
        <v>0</v>
      </c>
    </row>
    <row r="100" spans="1:13">
      <c r="A100" s="29"/>
      <c r="B100" s="142" t="s">
        <v>497</v>
      </c>
      <c r="C100" s="143"/>
      <c r="D100" s="144">
        <v>124391495.43442</v>
      </c>
      <c r="E100" s="144">
        <v>158102684.36566001</v>
      </c>
      <c r="F100" s="144">
        <v>107840800</v>
      </c>
      <c r="G100" s="144">
        <v>91207600</v>
      </c>
      <c r="H100" s="144">
        <v>161542800</v>
      </c>
      <c r="I100" s="144">
        <v>223203999.99999997</v>
      </c>
      <c r="J100" s="144">
        <v>245611207.78835875</v>
      </c>
      <c r="K100" s="144">
        <v>257363981.636545</v>
      </c>
      <c r="L100" s="144">
        <v>257363981.636545</v>
      </c>
      <c r="M100" s="144">
        <f t="shared" si="1"/>
        <v>0</v>
      </c>
    </row>
    <row r="101" spans="1:13">
      <c r="A101" s="29"/>
      <c r="B101" s="145" t="s">
        <v>498</v>
      </c>
      <c r="C101" s="29"/>
      <c r="D101" s="146">
        <v>-124391495.43442</v>
      </c>
      <c r="E101" s="146">
        <v>-158102684.36566001</v>
      </c>
      <c r="F101" s="146">
        <v>-107840800</v>
      </c>
      <c r="G101" s="146">
        <v>-91207600</v>
      </c>
      <c r="H101" s="146">
        <v>-161542800</v>
      </c>
      <c r="I101" s="146">
        <v>-223204000</v>
      </c>
      <c r="J101" s="146">
        <v>-245611207.78835875</v>
      </c>
      <c r="K101" s="146">
        <v>-257363981.63654459</v>
      </c>
      <c r="L101" s="146">
        <v>-257363981.63654459</v>
      </c>
      <c r="M101" s="146">
        <f t="shared" si="1"/>
        <v>0</v>
      </c>
    </row>
    <row r="102" spans="1:13">
      <c r="A102" s="29"/>
      <c r="B102" s="124">
        <v>1</v>
      </c>
      <c r="C102" s="18" t="s">
        <v>499</v>
      </c>
      <c r="D102" s="4">
        <v>14967800</v>
      </c>
      <c r="E102" s="4">
        <v>3879459.4</v>
      </c>
      <c r="F102" s="4">
        <v>3311000</v>
      </c>
      <c r="G102" s="4">
        <v>3511000</v>
      </c>
      <c r="H102" s="4">
        <v>6533200</v>
      </c>
      <c r="I102" s="4">
        <v>5368400</v>
      </c>
      <c r="J102" s="4">
        <v>5181604.8000000007</v>
      </c>
      <c r="K102" s="4">
        <v>5077972.7039999999</v>
      </c>
      <c r="L102" s="4">
        <v>5077972.7039999999</v>
      </c>
      <c r="M102" s="4">
        <f t="shared" si="1"/>
        <v>0</v>
      </c>
    </row>
    <row r="103" spans="1:13">
      <c r="A103" s="29"/>
      <c r="B103" s="124">
        <v>2</v>
      </c>
      <c r="C103" s="18" t="s">
        <v>500</v>
      </c>
      <c r="D103" s="4">
        <v>0</v>
      </c>
      <c r="E103" s="4">
        <v>0</v>
      </c>
      <c r="F103" s="4">
        <v>103400</v>
      </c>
      <c r="G103" s="4">
        <v>103400</v>
      </c>
      <c r="H103" s="4">
        <v>103400</v>
      </c>
      <c r="I103" s="4">
        <v>0</v>
      </c>
      <c r="J103" s="4">
        <v>0</v>
      </c>
      <c r="K103" s="4">
        <v>0</v>
      </c>
      <c r="L103" s="4">
        <v>0</v>
      </c>
      <c r="M103" s="4">
        <f t="shared" si="1"/>
        <v>0</v>
      </c>
    </row>
    <row r="104" spans="1:13">
      <c r="A104" s="29"/>
      <c r="B104" s="124">
        <v>3</v>
      </c>
      <c r="C104" s="18" t="s">
        <v>501</v>
      </c>
      <c r="D104" s="4">
        <v>-139359295.43442002</v>
      </c>
      <c r="E104" s="4">
        <v>-161982143.76566002</v>
      </c>
      <c r="F104" s="4">
        <v>-111255200</v>
      </c>
      <c r="G104" s="4">
        <v>-87593200</v>
      </c>
      <c r="H104" s="4">
        <v>0</v>
      </c>
      <c r="I104" s="4">
        <v>0</v>
      </c>
      <c r="J104" s="4">
        <v>-250792812.58835876</v>
      </c>
      <c r="K104" s="4">
        <v>-262441954.34054458</v>
      </c>
      <c r="L104" s="4">
        <f>+L101-L102</f>
        <v>-262441954.34054458</v>
      </c>
      <c r="M104" s="4">
        <f t="shared" si="1"/>
        <v>0</v>
      </c>
    </row>
    <row r="105" spans="1:13">
      <c r="A105" s="29"/>
      <c r="B105" s="29"/>
      <c r="C105" s="29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>
      <c r="A106" s="135" t="s">
        <v>520</v>
      </c>
      <c r="B106" s="135" t="s">
        <v>521</v>
      </c>
      <c r="C106" s="29"/>
      <c r="D106" s="136">
        <v>41064244.245990001</v>
      </c>
      <c r="E106" s="136">
        <v>41537099.30353</v>
      </c>
      <c r="F106" s="136">
        <v>25920300</v>
      </c>
      <c r="G106" s="136">
        <v>28799900</v>
      </c>
      <c r="H106" s="136">
        <v>52561200.000000007</v>
      </c>
      <c r="I106" s="136">
        <v>62576799.999999993</v>
      </c>
      <c r="J106" s="136">
        <v>138844289.77354717</v>
      </c>
      <c r="K106" s="136">
        <v>154792423.7190977</v>
      </c>
      <c r="L106" s="136">
        <f>+SUM(L107:L110)</f>
        <v>162660567.31630078</v>
      </c>
      <c r="M106" s="136">
        <f t="shared" si="1"/>
        <v>7868143.5972030759</v>
      </c>
    </row>
    <row r="107" spans="1:13">
      <c r="A107" s="29"/>
      <c r="B107" s="124">
        <v>1</v>
      </c>
      <c r="C107" s="18" t="s">
        <v>470</v>
      </c>
      <c r="D107" s="4">
        <v>14469480.847479999</v>
      </c>
      <c r="E107" s="4">
        <v>18354728.381590001</v>
      </c>
      <c r="F107" s="4">
        <v>11899900</v>
      </c>
      <c r="G107" s="4">
        <v>14837800</v>
      </c>
      <c r="H107" s="4">
        <v>24448500</v>
      </c>
      <c r="I107" s="4">
        <v>32791199.999999996</v>
      </c>
      <c r="J107" s="4">
        <v>101498501.89893568</v>
      </c>
      <c r="K107" s="4">
        <v>113178434.45522894</v>
      </c>
      <c r="L107" s="4">
        <v>120058113.41309071</v>
      </c>
      <c r="M107" s="4">
        <f t="shared" si="1"/>
        <v>6879678.9578617662</v>
      </c>
    </row>
    <row r="108" spans="1:13">
      <c r="A108" s="29"/>
      <c r="B108" s="124">
        <v>2</v>
      </c>
      <c r="C108" s="18" t="s">
        <v>471</v>
      </c>
      <c r="D108" s="4">
        <v>11540476.565579999</v>
      </c>
      <c r="E108" s="4">
        <v>14004753.247100001</v>
      </c>
      <c r="F108" s="4">
        <v>9311500</v>
      </c>
      <c r="G108" s="4">
        <v>12585200</v>
      </c>
      <c r="H108" s="4">
        <v>20946800</v>
      </c>
      <c r="I108" s="4">
        <v>27846100</v>
      </c>
      <c r="J108" s="4">
        <v>37272587.874611497</v>
      </c>
      <c r="K108" s="4">
        <v>41593405.439358883</v>
      </c>
      <c r="L108" s="4">
        <v>42581870.078700185</v>
      </c>
      <c r="M108" s="4">
        <f t="shared" si="1"/>
        <v>988464.63934130222</v>
      </c>
    </row>
    <row r="109" spans="1:13" hidden="1">
      <c r="A109" s="29"/>
      <c r="B109" s="124">
        <v>3</v>
      </c>
      <c r="C109" s="18" t="s">
        <v>522</v>
      </c>
      <c r="D109" s="4"/>
      <c r="E109" s="4"/>
      <c r="F109" s="4"/>
      <c r="G109" s="4"/>
      <c r="H109" s="4"/>
      <c r="I109" s="4"/>
      <c r="J109" s="4">
        <v>0</v>
      </c>
      <c r="K109" s="4">
        <v>0</v>
      </c>
      <c r="L109" s="22">
        <v>0</v>
      </c>
      <c r="M109" s="22">
        <f t="shared" si="1"/>
        <v>0</v>
      </c>
    </row>
    <row r="110" spans="1:13">
      <c r="A110" s="29"/>
      <c r="B110" s="124">
        <v>3</v>
      </c>
      <c r="C110" s="18" t="s">
        <v>291</v>
      </c>
      <c r="D110" s="4">
        <v>15054286.83293</v>
      </c>
      <c r="E110" s="4">
        <v>9177617.6748399995</v>
      </c>
      <c r="F110" s="4">
        <v>4708900</v>
      </c>
      <c r="G110" s="4">
        <v>1376900</v>
      </c>
      <c r="H110" s="4">
        <v>7165900</v>
      </c>
      <c r="I110" s="4">
        <v>1939500</v>
      </c>
      <c r="J110" s="4">
        <v>73200</v>
      </c>
      <c r="K110" s="4">
        <v>20583.824509901799</v>
      </c>
      <c r="L110" s="4">
        <v>20583.824509901799</v>
      </c>
      <c r="M110" s="4">
        <f t="shared" si="1"/>
        <v>0</v>
      </c>
    </row>
    <row r="111" spans="1:13">
      <c r="A111" s="29"/>
      <c r="B111" s="140" t="s">
        <v>480</v>
      </c>
      <c r="C111" s="29"/>
      <c r="D111" s="141">
        <v>34717571.678709999</v>
      </c>
      <c r="E111" s="141">
        <v>44000195.215669997</v>
      </c>
      <c r="F111" s="141">
        <v>94910900</v>
      </c>
      <c r="G111" s="141">
        <v>57754000</v>
      </c>
      <c r="H111" s="141">
        <v>80335200.000000015</v>
      </c>
      <c r="I111" s="141">
        <v>111016900</v>
      </c>
      <c r="J111" s="141">
        <v>123007737.53464495</v>
      </c>
      <c r="K111" s="141">
        <v>142985334.19799876</v>
      </c>
      <c r="L111" s="141">
        <f>SUM(L112:L121)</f>
        <v>162220034.19799876</v>
      </c>
      <c r="M111" s="141">
        <f t="shared" si="1"/>
        <v>19234700</v>
      </c>
    </row>
    <row r="112" spans="1:13">
      <c r="A112" s="29"/>
      <c r="B112" s="124">
        <v>1</v>
      </c>
      <c r="C112" s="18" t="s">
        <v>523</v>
      </c>
      <c r="D112" s="4">
        <v>34338634.368000001</v>
      </c>
      <c r="E112" s="4">
        <v>43539090.862000003</v>
      </c>
      <c r="F112" s="4">
        <v>94374200</v>
      </c>
      <c r="G112" s="4">
        <v>56995200</v>
      </c>
      <c r="H112" s="4">
        <v>78682500</v>
      </c>
      <c r="I112" s="4">
        <v>110171000</v>
      </c>
      <c r="J112" s="4">
        <v>122615246.7</v>
      </c>
      <c r="K112" s="4">
        <v>142969377.65220001</v>
      </c>
      <c r="L112" s="4">
        <v>162204077.65220001</v>
      </c>
      <c r="M112" s="4">
        <f t="shared" si="1"/>
        <v>19234700</v>
      </c>
    </row>
    <row r="113" spans="1:13">
      <c r="A113" s="29"/>
      <c r="B113" s="124">
        <v>2</v>
      </c>
      <c r="C113" s="18" t="s">
        <v>524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376847.73532890587</v>
      </c>
      <c r="K113" s="4">
        <v>0</v>
      </c>
      <c r="L113" s="4">
        <v>0</v>
      </c>
      <c r="M113" s="4">
        <f t="shared" si="1"/>
        <v>0</v>
      </c>
    </row>
    <row r="114" spans="1:13">
      <c r="A114" s="29"/>
      <c r="B114" s="124">
        <v>3</v>
      </c>
      <c r="C114" s="18" t="s">
        <v>485</v>
      </c>
      <c r="D114" s="4">
        <v>360232.90267000004</v>
      </c>
      <c r="E114" s="4">
        <v>445340.61157000001</v>
      </c>
      <c r="F114" s="4">
        <v>522500</v>
      </c>
      <c r="G114" s="4">
        <v>742600</v>
      </c>
      <c r="H114" s="4">
        <v>658600</v>
      </c>
      <c r="I114" s="4">
        <v>695700</v>
      </c>
      <c r="J114" s="4">
        <v>0</v>
      </c>
      <c r="K114" s="4">
        <v>0</v>
      </c>
      <c r="L114" s="4">
        <v>0</v>
      </c>
      <c r="M114" s="4">
        <f t="shared" si="1"/>
        <v>0</v>
      </c>
    </row>
    <row r="115" spans="1:13">
      <c r="A115" s="29"/>
      <c r="B115" s="124">
        <v>4</v>
      </c>
      <c r="C115" s="149" t="s">
        <v>492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13696.722903434287</v>
      </c>
      <c r="K115" s="4">
        <v>13857.000298912422</v>
      </c>
      <c r="L115" s="4">
        <v>13857.000298912422</v>
      </c>
      <c r="M115" s="4">
        <f t="shared" si="1"/>
        <v>0</v>
      </c>
    </row>
    <row r="116" spans="1:13">
      <c r="A116" s="29"/>
      <c r="B116" s="124">
        <v>5</v>
      </c>
      <c r="C116" s="149" t="s">
        <v>493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1946.3764125932935</v>
      </c>
      <c r="K116" s="4">
        <v>2099.5454998352157</v>
      </c>
      <c r="L116" s="4">
        <v>2099.5454998352157</v>
      </c>
      <c r="M116" s="4">
        <f t="shared" si="1"/>
        <v>0</v>
      </c>
    </row>
    <row r="117" spans="1:13">
      <c r="A117" s="29"/>
      <c r="B117" s="124">
        <v>4</v>
      </c>
      <c r="C117" s="18" t="s">
        <v>494</v>
      </c>
      <c r="D117" s="4">
        <v>18704.408039999998</v>
      </c>
      <c r="E117" s="4">
        <v>15763.742099999999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f t="shared" si="1"/>
        <v>0</v>
      </c>
    </row>
    <row r="118" spans="1:13">
      <c r="A118" s="29"/>
      <c r="B118" s="124">
        <v>5</v>
      </c>
      <c r="C118" s="18" t="s">
        <v>487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f t="shared" si="1"/>
        <v>0</v>
      </c>
    </row>
    <row r="119" spans="1:13">
      <c r="A119" s="29"/>
      <c r="B119" s="124">
        <v>6</v>
      </c>
      <c r="C119" s="18" t="s">
        <v>488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f t="shared" si="1"/>
        <v>0</v>
      </c>
    </row>
    <row r="120" spans="1:13">
      <c r="A120" s="29"/>
      <c r="B120" s="124">
        <v>7</v>
      </c>
      <c r="C120" s="18" t="s">
        <v>489</v>
      </c>
      <c r="D120" s="4">
        <v>0</v>
      </c>
      <c r="E120" s="4">
        <v>0</v>
      </c>
      <c r="F120" s="4">
        <v>14200</v>
      </c>
      <c r="G120" s="4">
        <v>16200</v>
      </c>
      <c r="H120" s="4">
        <v>2800</v>
      </c>
      <c r="I120" s="4">
        <v>2900</v>
      </c>
      <c r="J120" s="4">
        <v>0</v>
      </c>
      <c r="K120" s="4">
        <v>0</v>
      </c>
      <c r="L120" s="4">
        <v>0</v>
      </c>
      <c r="M120" s="4">
        <f t="shared" si="1"/>
        <v>0</v>
      </c>
    </row>
    <row r="121" spans="1:13">
      <c r="A121" s="29"/>
      <c r="B121" s="124">
        <v>8</v>
      </c>
      <c r="C121" s="18" t="s">
        <v>490</v>
      </c>
      <c r="D121" s="4">
        <v>0</v>
      </c>
      <c r="E121" s="4">
        <v>0</v>
      </c>
      <c r="F121" s="4">
        <v>0</v>
      </c>
      <c r="G121" s="4">
        <v>0</v>
      </c>
      <c r="H121" s="4">
        <v>991300</v>
      </c>
      <c r="I121" s="4">
        <v>147300</v>
      </c>
      <c r="J121" s="4">
        <v>0</v>
      </c>
      <c r="K121" s="4">
        <v>0</v>
      </c>
      <c r="L121" s="4">
        <v>0</v>
      </c>
      <c r="M121" s="4">
        <f t="shared" si="1"/>
        <v>0</v>
      </c>
    </row>
    <row r="122" spans="1:13">
      <c r="A122" s="29"/>
      <c r="B122" s="140" t="s">
        <v>495</v>
      </c>
      <c r="C122" s="148"/>
      <c r="D122" s="141">
        <v>0</v>
      </c>
      <c r="E122" s="141">
        <v>0</v>
      </c>
      <c r="F122" s="141">
        <v>0</v>
      </c>
      <c r="G122" s="141">
        <v>-27006200</v>
      </c>
      <c r="H122" s="141">
        <v>-1744800</v>
      </c>
      <c r="I122" s="141">
        <v>-1183000</v>
      </c>
      <c r="J122" s="141">
        <v>-25141170.900000002</v>
      </c>
      <c r="K122" s="141">
        <v>-25141170.900000002</v>
      </c>
      <c r="L122" s="141">
        <f>+L123</f>
        <v>-25141170.900000002</v>
      </c>
      <c r="M122" s="141">
        <f t="shared" si="1"/>
        <v>0</v>
      </c>
    </row>
    <row r="123" spans="1:13">
      <c r="A123" s="29"/>
      <c r="B123" s="138">
        <v>1</v>
      </c>
      <c r="C123" s="148" t="s">
        <v>496</v>
      </c>
      <c r="D123" s="4">
        <v>0</v>
      </c>
      <c r="E123" s="4">
        <v>0</v>
      </c>
      <c r="F123" s="4">
        <v>0</v>
      </c>
      <c r="G123" s="4">
        <v>-27006200</v>
      </c>
      <c r="H123" s="4">
        <v>-1744800</v>
      </c>
      <c r="I123" s="4">
        <v>-1183000</v>
      </c>
      <c r="J123" s="4">
        <v>-25141170.900000002</v>
      </c>
      <c r="K123" s="4">
        <v>-25141170.900000002</v>
      </c>
      <c r="L123" s="4">
        <v>-25141170.900000002</v>
      </c>
      <c r="M123" s="4">
        <f t="shared" si="1"/>
        <v>0</v>
      </c>
    </row>
    <row r="124" spans="1:13">
      <c r="A124" s="29"/>
      <c r="B124" s="142" t="s">
        <v>497</v>
      </c>
      <c r="C124" s="143"/>
      <c r="D124" s="144">
        <v>6346672.5672800001</v>
      </c>
      <c r="E124" s="144">
        <v>-2463095.9121399997</v>
      </c>
      <c r="F124" s="144">
        <v>-68990600</v>
      </c>
      <c r="G124" s="144">
        <v>-1947900</v>
      </c>
      <c r="H124" s="144">
        <v>26029200</v>
      </c>
      <c r="I124" s="144">
        <v>-47257100</v>
      </c>
      <c r="J124" s="144">
        <v>40977723.138902232</v>
      </c>
      <c r="K124" s="144">
        <v>36948260.421098948</v>
      </c>
      <c r="L124" s="144">
        <f>+L106-L111-L122</f>
        <v>25581704.01830202</v>
      </c>
      <c r="M124" s="144">
        <f t="shared" si="1"/>
        <v>-11366556.402796928</v>
      </c>
    </row>
    <row r="125" spans="1:13">
      <c r="A125" s="29"/>
      <c r="B125" s="145" t="s">
        <v>498</v>
      </c>
      <c r="C125" s="29"/>
      <c r="D125" s="146">
        <v>-6346672.5672800001</v>
      </c>
      <c r="E125" s="146">
        <v>2463095.9121399997</v>
      </c>
      <c r="F125" s="146">
        <v>68990600</v>
      </c>
      <c r="G125" s="146">
        <v>1947900</v>
      </c>
      <c r="H125" s="146">
        <v>-26029200</v>
      </c>
      <c r="I125" s="146">
        <v>47257100</v>
      </c>
      <c r="J125" s="146">
        <v>-40977723.138902232</v>
      </c>
      <c r="K125" s="146">
        <v>-36948260.421098948</v>
      </c>
      <c r="L125" s="146">
        <f>-L124</f>
        <v>-25581704.01830202</v>
      </c>
      <c r="M125" s="146">
        <f t="shared" si="1"/>
        <v>11366556.402796928</v>
      </c>
    </row>
    <row r="126" spans="1:13">
      <c r="A126" s="29"/>
      <c r="B126" s="124">
        <v>1</v>
      </c>
      <c r="C126" s="18" t="s">
        <v>499</v>
      </c>
      <c r="D126" s="4">
        <v>0</v>
      </c>
      <c r="E126" s="4">
        <v>0</v>
      </c>
      <c r="F126" s="4">
        <v>0</v>
      </c>
      <c r="G126" s="4">
        <v>33119300.000000004</v>
      </c>
      <c r="H126" s="4">
        <v>993500</v>
      </c>
      <c r="I126" s="4">
        <v>144200</v>
      </c>
      <c r="J126" s="4">
        <v>0</v>
      </c>
      <c r="K126" s="4">
        <v>0</v>
      </c>
      <c r="L126" s="4">
        <v>0</v>
      </c>
      <c r="M126" s="4">
        <f t="shared" si="1"/>
        <v>0</v>
      </c>
    </row>
    <row r="127" spans="1:13">
      <c r="A127" s="29"/>
      <c r="B127" s="124">
        <v>2</v>
      </c>
      <c r="C127" s="18" t="s">
        <v>500</v>
      </c>
      <c r="D127" s="4">
        <v>0</v>
      </c>
      <c r="E127" s="4">
        <v>0</v>
      </c>
      <c r="F127" s="4">
        <v>20900</v>
      </c>
      <c r="G127" s="4">
        <v>20900</v>
      </c>
      <c r="H127" s="4">
        <v>20900</v>
      </c>
      <c r="I127" s="4">
        <v>0</v>
      </c>
      <c r="J127" s="4">
        <v>0</v>
      </c>
      <c r="K127" s="4">
        <v>0</v>
      </c>
      <c r="L127" s="4">
        <v>0</v>
      </c>
      <c r="M127" s="4">
        <f t="shared" si="1"/>
        <v>0</v>
      </c>
    </row>
    <row r="128" spans="1:13">
      <c r="A128" s="29"/>
      <c r="B128" s="124">
        <v>3</v>
      </c>
      <c r="C128" s="18" t="s">
        <v>501</v>
      </c>
      <c r="D128" s="4">
        <v>-6346672.5672800001</v>
      </c>
      <c r="E128" s="4">
        <v>2463095.9121399997</v>
      </c>
      <c r="F128" s="4">
        <v>68969700</v>
      </c>
      <c r="G128" s="4">
        <v>-31150500</v>
      </c>
      <c r="H128" s="4">
        <v>0</v>
      </c>
      <c r="I128" s="4">
        <v>47112900</v>
      </c>
      <c r="J128" s="4">
        <v>-40977723.138902232</v>
      </c>
      <c r="K128" s="4">
        <v>-36948260.421098948</v>
      </c>
      <c r="L128" s="4">
        <f>+L125-L126-L127</f>
        <v>-25581704.01830202</v>
      </c>
      <c r="M128" s="4">
        <f t="shared" si="1"/>
        <v>11366556.402796928</v>
      </c>
    </row>
    <row r="129" spans="1:13">
      <c r="A129" s="29"/>
      <c r="B129" s="29"/>
      <c r="C129" s="29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hidden="1">
      <c r="A130" s="135" t="s">
        <v>525</v>
      </c>
      <c r="B130" s="135" t="s">
        <v>526</v>
      </c>
      <c r="C130" s="29"/>
      <c r="D130" s="136">
        <v>0</v>
      </c>
      <c r="E130" s="136">
        <v>0</v>
      </c>
      <c r="F130" s="136">
        <v>0</v>
      </c>
      <c r="G130" s="136">
        <v>0</v>
      </c>
      <c r="H130" s="136">
        <v>0</v>
      </c>
      <c r="I130" s="136"/>
      <c r="J130" s="136">
        <v>0</v>
      </c>
      <c r="K130" s="136">
        <v>0</v>
      </c>
      <c r="L130" s="136">
        <f>SUM(L131:L136)</f>
        <v>0</v>
      </c>
      <c r="M130" s="136">
        <f t="shared" ref="M130:M151" si="2">+L130-K130</f>
        <v>0</v>
      </c>
    </row>
    <row r="131" spans="1:13" hidden="1">
      <c r="A131" s="29"/>
      <c r="B131" s="124">
        <v>1</v>
      </c>
      <c r="C131" s="18" t="s">
        <v>470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/>
      <c r="J131" s="4">
        <v>0</v>
      </c>
      <c r="K131" s="4">
        <v>0</v>
      </c>
      <c r="L131" s="4">
        <v>0</v>
      </c>
      <c r="M131" s="4">
        <f t="shared" si="2"/>
        <v>0</v>
      </c>
    </row>
    <row r="132" spans="1:13" hidden="1">
      <c r="A132" s="29"/>
      <c r="B132" s="124">
        <v>2</v>
      </c>
      <c r="C132" s="18" t="s">
        <v>471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/>
      <c r="J132" s="4">
        <v>0</v>
      </c>
      <c r="K132" s="4">
        <v>0</v>
      </c>
      <c r="L132" s="4">
        <v>0</v>
      </c>
      <c r="M132" s="4">
        <f t="shared" si="2"/>
        <v>0</v>
      </c>
    </row>
    <row r="133" spans="1:13" hidden="1">
      <c r="A133" s="29"/>
      <c r="B133" s="124">
        <v>3</v>
      </c>
      <c r="C133" s="18" t="s">
        <v>522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/>
      <c r="J133" s="4">
        <v>0</v>
      </c>
      <c r="K133" s="4">
        <v>0</v>
      </c>
      <c r="L133" s="22">
        <v>0</v>
      </c>
      <c r="M133" s="22">
        <f t="shared" si="2"/>
        <v>0</v>
      </c>
    </row>
    <row r="134" spans="1:13" hidden="1">
      <c r="A134" s="29"/>
      <c r="B134" s="124">
        <v>4</v>
      </c>
      <c r="C134" s="18" t="s">
        <v>527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/>
      <c r="J134" s="4">
        <v>0</v>
      </c>
      <c r="K134" s="4">
        <v>0</v>
      </c>
      <c r="L134" s="4">
        <v>0</v>
      </c>
      <c r="M134" s="4">
        <f t="shared" si="2"/>
        <v>0</v>
      </c>
    </row>
    <row r="135" spans="1:13" hidden="1">
      <c r="A135" s="29"/>
      <c r="B135" s="124">
        <v>5</v>
      </c>
      <c r="C135" s="18" t="s">
        <v>528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/>
      <c r="J135" s="4">
        <v>0</v>
      </c>
      <c r="K135" s="4">
        <v>0</v>
      </c>
      <c r="L135" s="4">
        <v>0</v>
      </c>
      <c r="M135" s="4">
        <f t="shared" si="2"/>
        <v>0</v>
      </c>
    </row>
    <row r="136" spans="1:13" hidden="1">
      <c r="A136" s="29"/>
      <c r="B136" s="124">
        <v>6</v>
      </c>
      <c r="C136" s="18" t="s">
        <v>291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/>
      <c r="J136" s="4">
        <v>0</v>
      </c>
      <c r="K136" s="4">
        <v>0</v>
      </c>
      <c r="L136" s="4">
        <v>0</v>
      </c>
      <c r="M136" s="4">
        <f t="shared" si="2"/>
        <v>0</v>
      </c>
    </row>
    <row r="137" spans="1:13" hidden="1">
      <c r="A137" s="29"/>
      <c r="B137" s="140" t="s">
        <v>480</v>
      </c>
      <c r="C137" s="29"/>
      <c r="D137" s="141">
        <v>0</v>
      </c>
      <c r="E137" s="141">
        <v>0</v>
      </c>
      <c r="F137" s="141">
        <v>0</v>
      </c>
      <c r="G137" s="141">
        <v>0</v>
      </c>
      <c r="H137" s="141">
        <v>0</v>
      </c>
      <c r="I137" s="141"/>
      <c r="J137" s="141">
        <v>0</v>
      </c>
      <c r="K137" s="141">
        <v>0</v>
      </c>
      <c r="L137" s="141">
        <f>SUM(L138:L145)</f>
        <v>0</v>
      </c>
      <c r="M137" s="141">
        <f t="shared" si="2"/>
        <v>0</v>
      </c>
    </row>
    <row r="138" spans="1:13" hidden="1">
      <c r="A138" s="29"/>
      <c r="B138" s="124">
        <v>1</v>
      </c>
      <c r="C138" s="18" t="s">
        <v>529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/>
      <c r="J138" s="4">
        <v>0</v>
      </c>
      <c r="K138" s="4">
        <v>0</v>
      </c>
      <c r="L138" s="4">
        <v>0</v>
      </c>
      <c r="M138" s="4">
        <f t="shared" si="2"/>
        <v>0</v>
      </c>
    </row>
    <row r="139" spans="1:13" hidden="1">
      <c r="A139" s="29"/>
      <c r="B139" s="124">
        <v>2</v>
      </c>
      <c r="C139" s="18" t="s">
        <v>530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/>
      <c r="J139" s="4">
        <v>0</v>
      </c>
      <c r="K139" s="4">
        <v>0</v>
      </c>
      <c r="L139" s="4">
        <v>0</v>
      </c>
      <c r="M139" s="4">
        <f t="shared" si="2"/>
        <v>0</v>
      </c>
    </row>
    <row r="140" spans="1:13" hidden="1">
      <c r="A140" s="29"/>
      <c r="B140" s="124">
        <v>3</v>
      </c>
      <c r="C140" s="18" t="s">
        <v>485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/>
      <c r="J140" s="4">
        <v>0</v>
      </c>
      <c r="K140" s="4">
        <v>0</v>
      </c>
      <c r="L140" s="4">
        <v>0</v>
      </c>
      <c r="M140" s="4">
        <f t="shared" si="2"/>
        <v>0</v>
      </c>
    </row>
    <row r="141" spans="1:13" hidden="1">
      <c r="A141" s="29"/>
      <c r="B141" s="124">
        <v>4</v>
      </c>
      <c r="C141" s="18" t="s">
        <v>494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/>
      <c r="J141" s="4">
        <v>0</v>
      </c>
      <c r="K141" s="4">
        <v>0</v>
      </c>
      <c r="L141" s="4">
        <v>0</v>
      </c>
      <c r="M141" s="4">
        <f t="shared" si="2"/>
        <v>0</v>
      </c>
    </row>
    <row r="142" spans="1:13" hidden="1">
      <c r="A142" s="29"/>
      <c r="B142" s="124">
        <v>5</v>
      </c>
      <c r="C142" s="18" t="s">
        <v>531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/>
      <c r="J142" s="4">
        <v>0</v>
      </c>
      <c r="K142" s="4">
        <v>0</v>
      </c>
      <c r="L142" s="4">
        <v>0</v>
      </c>
      <c r="M142" s="4">
        <f t="shared" si="2"/>
        <v>0</v>
      </c>
    </row>
    <row r="143" spans="1:13" hidden="1">
      <c r="A143" s="29"/>
      <c r="B143" s="124">
        <v>6</v>
      </c>
      <c r="C143" s="18" t="s">
        <v>488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/>
      <c r="J143" s="4">
        <v>0</v>
      </c>
      <c r="K143" s="4">
        <v>0</v>
      </c>
      <c r="L143" s="4">
        <v>0</v>
      </c>
      <c r="M143" s="4">
        <f t="shared" si="2"/>
        <v>0</v>
      </c>
    </row>
    <row r="144" spans="1:13" hidden="1">
      <c r="A144" s="29"/>
      <c r="B144" s="124">
        <v>7</v>
      </c>
      <c r="C144" s="18" t="s">
        <v>487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/>
      <c r="J144" s="4">
        <v>0</v>
      </c>
      <c r="K144" s="4">
        <v>0</v>
      </c>
      <c r="L144" s="4">
        <v>0</v>
      </c>
      <c r="M144" s="4">
        <f t="shared" si="2"/>
        <v>0</v>
      </c>
    </row>
    <row r="145" spans="1:13" hidden="1">
      <c r="A145" s="29"/>
      <c r="B145" s="124">
        <v>8</v>
      </c>
      <c r="C145" s="18" t="s">
        <v>489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/>
      <c r="J145" s="4">
        <v>0</v>
      </c>
      <c r="K145" s="4">
        <v>0</v>
      </c>
      <c r="L145" s="4">
        <v>0</v>
      </c>
      <c r="M145" s="4">
        <f t="shared" si="2"/>
        <v>0</v>
      </c>
    </row>
    <row r="146" spans="1:13" hidden="1">
      <c r="A146" s="29"/>
      <c r="B146" s="142" t="s">
        <v>497</v>
      </c>
      <c r="C146" s="143"/>
      <c r="D146" s="144">
        <v>0</v>
      </c>
      <c r="E146" s="144">
        <v>0</v>
      </c>
      <c r="F146" s="144">
        <v>0</v>
      </c>
      <c r="G146" s="144">
        <v>0</v>
      </c>
      <c r="H146" s="144">
        <v>0</v>
      </c>
      <c r="I146" s="144"/>
      <c r="J146" s="144">
        <v>0</v>
      </c>
      <c r="K146" s="144">
        <v>0</v>
      </c>
      <c r="L146" s="144">
        <f>+L130-L137</f>
        <v>0</v>
      </c>
      <c r="M146" s="144">
        <f t="shared" si="2"/>
        <v>0</v>
      </c>
    </row>
    <row r="147" spans="1:13" hidden="1">
      <c r="A147" s="29"/>
      <c r="B147" s="145" t="s">
        <v>498</v>
      </c>
      <c r="C147" s="29"/>
      <c r="D147" s="146">
        <v>0</v>
      </c>
      <c r="E147" s="146">
        <v>0</v>
      </c>
      <c r="F147" s="146">
        <v>0</v>
      </c>
      <c r="G147" s="146">
        <v>0</v>
      </c>
      <c r="H147" s="146">
        <v>0</v>
      </c>
      <c r="I147" s="146"/>
      <c r="J147" s="146">
        <v>0</v>
      </c>
      <c r="K147" s="146">
        <v>0</v>
      </c>
      <c r="L147" s="146">
        <f>-L146</f>
        <v>0</v>
      </c>
      <c r="M147" s="146">
        <f t="shared" si="2"/>
        <v>0</v>
      </c>
    </row>
    <row r="148" spans="1:13" hidden="1">
      <c r="A148" s="29"/>
      <c r="B148" s="124">
        <v>1</v>
      </c>
      <c r="C148" s="18" t="s">
        <v>499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/>
      <c r="J148" s="4">
        <v>0</v>
      </c>
      <c r="K148" s="4">
        <v>0</v>
      </c>
      <c r="L148" s="4">
        <v>0</v>
      </c>
      <c r="M148" s="4">
        <f t="shared" si="2"/>
        <v>0</v>
      </c>
    </row>
    <row r="149" spans="1:13" hidden="1">
      <c r="A149" s="29"/>
      <c r="B149" s="124">
        <v>2</v>
      </c>
      <c r="C149" s="18" t="s">
        <v>509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/>
      <c r="J149" s="4">
        <v>0</v>
      </c>
      <c r="K149" s="4">
        <v>0</v>
      </c>
      <c r="L149" s="4">
        <v>0</v>
      </c>
      <c r="M149" s="4">
        <f t="shared" si="2"/>
        <v>0</v>
      </c>
    </row>
    <row r="150" spans="1:13" hidden="1">
      <c r="A150" s="29"/>
      <c r="B150" s="124">
        <v>3</v>
      </c>
      <c r="C150" s="18" t="s">
        <v>532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/>
      <c r="J150" s="4">
        <v>0</v>
      </c>
      <c r="K150" s="4">
        <v>0</v>
      </c>
      <c r="L150" s="4">
        <v>0</v>
      </c>
      <c r="M150" s="4">
        <f t="shared" si="2"/>
        <v>0</v>
      </c>
    </row>
    <row r="151" spans="1:13" hidden="1">
      <c r="A151" s="29"/>
      <c r="B151" s="124">
        <v>4</v>
      </c>
      <c r="C151" s="18" t="s">
        <v>501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/>
      <c r="J151" s="4">
        <v>0</v>
      </c>
      <c r="K151" s="4">
        <v>0</v>
      </c>
      <c r="L151" s="4">
        <f>+L147-L148-L149-L150</f>
        <v>0</v>
      </c>
      <c r="M151" s="4">
        <f t="shared" si="2"/>
        <v>0</v>
      </c>
    </row>
    <row r="152" spans="1:13">
      <c r="A152" s="29"/>
      <c r="B152" s="29"/>
      <c r="C152" s="29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>
      <c r="A153" s="135" t="s">
        <v>533</v>
      </c>
      <c r="B153" s="135"/>
      <c r="C153" s="29"/>
      <c r="D153" s="136">
        <v>1480249248.0641599</v>
      </c>
      <c r="E153" s="136">
        <v>2485005692.6838102</v>
      </c>
      <c r="F153" s="136">
        <v>1477669700</v>
      </c>
      <c r="G153" s="136">
        <v>2137087900</v>
      </c>
      <c r="H153" s="136">
        <v>2668649599.9999995</v>
      </c>
      <c r="I153" s="136">
        <v>4271609000</v>
      </c>
      <c r="J153" s="136">
        <v>4718303122.9046583</v>
      </c>
      <c r="K153" s="136">
        <v>5474703353.8794622</v>
      </c>
      <c r="L153" s="136">
        <f>+SUM(L154:L169)</f>
        <v>5455574056.6794634</v>
      </c>
      <c r="M153" s="136">
        <f t="shared" ref="M153:M162" si="3">+L153-K153</f>
        <v>-19129297.199998856</v>
      </c>
    </row>
    <row r="154" spans="1:13">
      <c r="A154" s="29"/>
      <c r="B154" s="124">
        <v>1</v>
      </c>
      <c r="C154" s="18" t="s">
        <v>470</v>
      </c>
      <c r="D154" s="4">
        <v>789233194.24826002</v>
      </c>
      <c r="E154" s="4">
        <v>996058928.06972003</v>
      </c>
      <c r="F154" s="4">
        <v>753717800</v>
      </c>
      <c r="G154" s="4">
        <v>1133778400</v>
      </c>
      <c r="H154" s="4">
        <v>1471586400</v>
      </c>
      <c r="I154" s="4">
        <v>1923468400</v>
      </c>
      <c r="J154" s="4">
        <v>2563916614.0900035</v>
      </c>
      <c r="K154" s="4">
        <v>2835281012.6687489</v>
      </c>
      <c r="L154" s="4">
        <f>+L107+L76+L45+L9</f>
        <v>2823802026.4294081</v>
      </c>
      <c r="M154" s="4">
        <f t="shared" si="3"/>
        <v>-11478986.239340782</v>
      </c>
    </row>
    <row r="155" spans="1:13">
      <c r="A155" s="29"/>
      <c r="B155" s="124">
        <v>2</v>
      </c>
      <c r="C155" s="18" t="s">
        <v>471</v>
      </c>
      <c r="D155" s="4">
        <v>541431672.08445001</v>
      </c>
      <c r="E155" s="4">
        <v>701185873.35887003</v>
      </c>
      <c r="F155" s="4">
        <v>522943500</v>
      </c>
      <c r="G155" s="4">
        <v>854626600</v>
      </c>
      <c r="H155" s="4">
        <v>1067996500</v>
      </c>
      <c r="I155" s="4">
        <v>1422518700</v>
      </c>
      <c r="J155" s="4">
        <v>1833539539.0730577</v>
      </c>
      <c r="K155" s="4">
        <v>2285157444.843451</v>
      </c>
      <c r="L155" s="4">
        <f>+L108+L46+L10</f>
        <v>2277507133.8827925</v>
      </c>
      <c r="M155" s="4">
        <f t="shared" si="3"/>
        <v>-7650310.9606585503</v>
      </c>
    </row>
    <row r="156" spans="1:13" hidden="1">
      <c r="A156" s="29"/>
      <c r="B156" s="124">
        <v>3</v>
      </c>
      <c r="C156" s="18" t="s">
        <v>522</v>
      </c>
      <c r="D156" s="4"/>
      <c r="E156" s="4"/>
      <c r="F156" s="4"/>
      <c r="G156" s="4"/>
      <c r="H156" s="4"/>
      <c r="I156" s="4"/>
      <c r="J156" s="4"/>
      <c r="K156" s="4"/>
      <c r="L156" s="22"/>
      <c r="M156" s="22">
        <f t="shared" si="3"/>
        <v>0</v>
      </c>
    </row>
    <row r="157" spans="1:13">
      <c r="A157" s="29"/>
      <c r="B157" s="138">
        <v>3</v>
      </c>
      <c r="C157" s="149" t="s">
        <v>534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35483857.200000003</v>
      </c>
      <c r="K157" s="4">
        <v>37258095.600000001</v>
      </c>
      <c r="L157" s="4">
        <f>+L16</f>
        <v>37258095.600000001</v>
      </c>
      <c r="M157" s="4">
        <f t="shared" si="3"/>
        <v>0</v>
      </c>
    </row>
    <row r="158" spans="1:13" hidden="1">
      <c r="A158" s="29"/>
      <c r="B158" s="124">
        <v>3</v>
      </c>
      <c r="C158" s="18" t="s">
        <v>527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/>
      <c r="J158" s="4">
        <v>0</v>
      </c>
      <c r="K158" s="4">
        <v>0</v>
      </c>
      <c r="L158" s="4">
        <f>+L134</f>
        <v>0</v>
      </c>
      <c r="M158" s="4">
        <f t="shared" si="3"/>
        <v>0</v>
      </c>
    </row>
    <row r="159" spans="1:13" ht="25.5">
      <c r="A159" s="29"/>
      <c r="B159" s="138">
        <v>4</v>
      </c>
      <c r="C159" s="139" t="s">
        <v>475</v>
      </c>
      <c r="D159" s="91">
        <v>0</v>
      </c>
      <c r="E159" s="91">
        <v>0</v>
      </c>
      <c r="F159" s="91">
        <v>2197600</v>
      </c>
      <c r="G159" s="91">
        <v>3172400</v>
      </c>
      <c r="H159" s="91">
        <v>3172400</v>
      </c>
      <c r="I159" s="91">
        <v>3748900</v>
      </c>
      <c r="J159" s="91">
        <v>12536864.999999998</v>
      </c>
      <c r="K159" s="91">
        <v>7271550</v>
      </c>
      <c r="L159" s="91">
        <f>+L14+L49</f>
        <v>7271550</v>
      </c>
      <c r="M159" s="91">
        <f t="shared" si="3"/>
        <v>0</v>
      </c>
    </row>
    <row r="160" spans="1:13">
      <c r="A160" s="29"/>
      <c r="B160" s="138">
        <v>5</v>
      </c>
      <c r="C160" s="139" t="s">
        <v>476</v>
      </c>
      <c r="D160" s="91">
        <v>0</v>
      </c>
      <c r="E160" s="91">
        <v>0</v>
      </c>
      <c r="F160" s="91">
        <v>1993700</v>
      </c>
      <c r="G160" s="91">
        <v>4781000</v>
      </c>
      <c r="H160" s="91">
        <v>4781000</v>
      </c>
      <c r="I160" s="91">
        <v>3860500</v>
      </c>
      <c r="J160" s="91">
        <v>8497665</v>
      </c>
      <c r="K160" s="91">
        <v>7271550</v>
      </c>
      <c r="L160" s="91">
        <f>+L15+L50</f>
        <v>7271550</v>
      </c>
      <c r="M160" s="91">
        <f t="shared" si="3"/>
        <v>0</v>
      </c>
    </row>
    <row r="161" spans="1:13">
      <c r="A161" s="29"/>
      <c r="B161" s="124">
        <v>6</v>
      </c>
      <c r="C161" s="18" t="s">
        <v>535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f t="shared" si="3"/>
        <v>0</v>
      </c>
    </row>
    <row r="162" spans="1:13">
      <c r="A162" s="29"/>
      <c r="B162" s="124">
        <v>7</v>
      </c>
      <c r="C162" s="18" t="s">
        <v>472</v>
      </c>
      <c r="D162" s="4">
        <v>54100</v>
      </c>
      <c r="E162" s="4">
        <v>88284</v>
      </c>
      <c r="F162" s="4">
        <v>116000</v>
      </c>
      <c r="G162" s="4">
        <v>124500</v>
      </c>
      <c r="H162" s="4">
        <v>124500</v>
      </c>
      <c r="I162" s="4">
        <v>141600</v>
      </c>
      <c r="J162" s="4">
        <v>237864</v>
      </c>
      <c r="K162" s="4">
        <v>146575.44</v>
      </c>
      <c r="L162" s="4">
        <f>+L11+L47</f>
        <v>146575.44</v>
      </c>
      <c r="M162" s="4">
        <f t="shared" si="3"/>
        <v>0</v>
      </c>
    </row>
    <row r="163" spans="1:13">
      <c r="A163" s="29"/>
      <c r="B163" s="124">
        <v>8</v>
      </c>
      <c r="C163" s="18" t="s">
        <v>473</v>
      </c>
      <c r="D163" s="4">
        <v>0</v>
      </c>
      <c r="E163" s="4">
        <v>0</v>
      </c>
      <c r="F163" s="4">
        <v>34587600</v>
      </c>
      <c r="G163" s="4">
        <v>41820100</v>
      </c>
      <c r="H163" s="4">
        <v>0</v>
      </c>
      <c r="I163" s="4">
        <v>200</v>
      </c>
      <c r="J163" s="4">
        <v>0</v>
      </c>
      <c r="K163" s="4">
        <v>0</v>
      </c>
      <c r="L163" s="4">
        <v>0</v>
      </c>
      <c r="M163" s="4">
        <v>0</v>
      </c>
    </row>
    <row r="164" spans="1:13">
      <c r="A164" s="29"/>
      <c r="B164" s="124">
        <v>9</v>
      </c>
      <c r="C164" s="18" t="s">
        <v>474</v>
      </c>
      <c r="D164" s="4">
        <v>69186665.264649987</v>
      </c>
      <c r="E164" s="4">
        <v>88431896.388530001</v>
      </c>
      <c r="F164" s="4">
        <v>99120300</v>
      </c>
      <c r="G164" s="4">
        <v>87739300</v>
      </c>
      <c r="H164" s="4">
        <v>87739300</v>
      </c>
      <c r="I164" s="4">
        <v>126692600</v>
      </c>
      <c r="J164" s="4">
        <v>223007813.33739737</v>
      </c>
      <c r="K164" s="4">
        <v>242078408.45381224</v>
      </c>
      <c r="L164" s="4">
        <f>+L13+L48+L77</f>
        <v>242078408.45381224</v>
      </c>
      <c r="M164" s="4">
        <f t="shared" ref="M164:M171" si="4">+L164-K164</f>
        <v>0</v>
      </c>
    </row>
    <row r="165" spans="1:13">
      <c r="A165" s="29"/>
      <c r="B165" s="124">
        <v>10</v>
      </c>
      <c r="C165" s="18" t="s">
        <v>536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f>+L135</f>
        <v>0</v>
      </c>
      <c r="M165" s="4">
        <f t="shared" si="4"/>
        <v>0</v>
      </c>
    </row>
    <row r="166" spans="1:13">
      <c r="A166" s="29"/>
      <c r="B166" s="124">
        <v>11</v>
      </c>
      <c r="C166" s="18" t="s">
        <v>478</v>
      </c>
      <c r="D166" s="4">
        <v>3030354.4295199998</v>
      </c>
      <c r="E166" s="4">
        <v>2990391.9849800002</v>
      </c>
      <c r="F166" s="4">
        <v>2794900</v>
      </c>
      <c r="G166" s="4">
        <v>2589500</v>
      </c>
      <c r="H166" s="4">
        <v>2452300</v>
      </c>
      <c r="I166" s="4">
        <v>2832100</v>
      </c>
      <c r="J166" s="4">
        <v>4953956.675999999</v>
      </c>
      <c r="K166" s="4">
        <v>6158763.6674470594</v>
      </c>
      <c r="L166" s="4">
        <f>+L18+L52+L78</f>
        <v>6158763.6674470594</v>
      </c>
      <c r="M166" s="4">
        <f t="shared" si="4"/>
        <v>0</v>
      </c>
    </row>
    <row r="167" spans="1:13">
      <c r="A167" s="29"/>
      <c r="B167" s="124">
        <v>12</v>
      </c>
      <c r="C167" s="18" t="s">
        <v>479</v>
      </c>
      <c r="D167" s="4">
        <v>868775.4</v>
      </c>
      <c r="E167" s="4">
        <v>1175303.7250000001</v>
      </c>
      <c r="F167" s="4">
        <v>1562300</v>
      </c>
      <c r="G167" s="4">
        <v>1670400</v>
      </c>
      <c r="H167" s="4">
        <v>1502400</v>
      </c>
      <c r="I167" s="4">
        <v>1779400</v>
      </c>
      <c r="J167" s="4">
        <v>2809148.5282006077</v>
      </c>
      <c r="K167" s="4">
        <v>2353830.3360000001</v>
      </c>
      <c r="L167" s="4">
        <f>+L19</f>
        <v>2353830.3360000001</v>
      </c>
      <c r="M167" s="4">
        <f t="shared" si="4"/>
        <v>0</v>
      </c>
    </row>
    <row r="168" spans="1:13">
      <c r="A168" s="29"/>
      <c r="B168" s="124">
        <v>13</v>
      </c>
      <c r="C168" s="18" t="s">
        <v>473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14985500</v>
      </c>
      <c r="L168" s="4">
        <f>+L17</f>
        <v>14985500</v>
      </c>
      <c r="M168" s="4">
        <f t="shared" si="4"/>
        <v>0</v>
      </c>
    </row>
    <row r="169" spans="1:13">
      <c r="A169" s="29"/>
      <c r="B169" s="124">
        <v>14</v>
      </c>
      <c r="C169" s="18" t="s">
        <v>291</v>
      </c>
      <c r="D169" s="4">
        <v>76444486.637280002</v>
      </c>
      <c r="E169" s="4">
        <v>89582221.856710002</v>
      </c>
      <c r="F169" s="4">
        <v>58636000</v>
      </c>
      <c r="G169" s="4">
        <v>6785800</v>
      </c>
      <c r="H169" s="4">
        <v>13320000</v>
      </c>
      <c r="I169" s="4">
        <v>22214900</v>
      </c>
      <c r="J169" s="4">
        <v>33319800</v>
      </c>
      <c r="K169" s="4">
        <v>36740622.870002441</v>
      </c>
      <c r="L169" s="4">
        <f>+L20+L51+L79+L110+L136</f>
        <v>36740622.870002441</v>
      </c>
      <c r="M169" s="4">
        <f t="shared" si="4"/>
        <v>0</v>
      </c>
    </row>
    <row r="170" spans="1:13">
      <c r="A170" s="29"/>
      <c r="B170" s="124">
        <v>15</v>
      </c>
      <c r="C170" s="18" t="s">
        <v>537</v>
      </c>
      <c r="D170" s="4">
        <v>609817672</v>
      </c>
      <c r="E170" s="4">
        <v>605492793.29999995</v>
      </c>
      <c r="F170" s="4">
        <v>399417600</v>
      </c>
      <c r="G170" s="4">
        <v>593852600</v>
      </c>
      <c r="H170" s="4">
        <v>842775700</v>
      </c>
      <c r="I170" s="4">
        <v>764351700</v>
      </c>
      <c r="J170" s="4">
        <v>1174973967.7999997</v>
      </c>
      <c r="K170" s="4">
        <v>1452499883.4743328</v>
      </c>
      <c r="L170" s="4">
        <f>+L40+L70+L102+L126</f>
        <v>1452499883.4743328</v>
      </c>
      <c r="M170" s="4">
        <f t="shared" si="4"/>
        <v>0</v>
      </c>
    </row>
    <row r="171" spans="1:13">
      <c r="A171" s="29"/>
      <c r="B171" s="124">
        <v>16</v>
      </c>
      <c r="C171" s="18" t="s">
        <v>500</v>
      </c>
      <c r="D171" s="4">
        <v>0</v>
      </c>
      <c r="E171" s="4">
        <v>0</v>
      </c>
      <c r="F171" s="4">
        <v>1100000</v>
      </c>
      <c r="G171" s="4">
        <v>1100000</v>
      </c>
      <c r="H171" s="4">
        <v>1100000</v>
      </c>
      <c r="I171" s="4">
        <v>0</v>
      </c>
      <c r="J171" s="4">
        <v>0</v>
      </c>
      <c r="K171" s="4">
        <v>0</v>
      </c>
      <c r="L171" s="4">
        <f>+L192</f>
        <v>0</v>
      </c>
      <c r="M171" s="4">
        <f t="shared" si="4"/>
        <v>0</v>
      </c>
    </row>
    <row r="172" spans="1:13">
      <c r="A172" s="29"/>
      <c r="B172" s="124"/>
      <c r="C172" s="18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1:13">
      <c r="A173" s="135" t="s">
        <v>538</v>
      </c>
      <c r="B173" s="140"/>
      <c r="C173" s="29"/>
      <c r="D173" s="136">
        <v>1814624408.71051</v>
      </c>
      <c r="E173" s="136">
        <v>2062270027.11604</v>
      </c>
      <c r="F173" s="136">
        <v>2451795900</v>
      </c>
      <c r="G173" s="136">
        <v>2565563000</v>
      </c>
      <c r="H173" s="136">
        <v>3415713699.9999995</v>
      </c>
      <c r="I173" s="136">
        <v>4036152600</v>
      </c>
      <c r="J173" s="136">
        <v>5188403324.5983887</v>
      </c>
      <c r="K173" s="136">
        <v>5882758762.2779579</v>
      </c>
      <c r="L173" s="136">
        <f>+SUM(L174:L182)</f>
        <v>5882758762.2779579</v>
      </c>
      <c r="M173" s="136">
        <f t="shared" ref="M173:M182" si="5">+L173-K173</f>
        <v>0</v>
      </c>
    </row>
    <row r="174" spans="1:13">
      <c r="A174" s="29"/>
      <c r="B174" s="124">
        <v>1</v>
      </c>
      <c r="C174" s="18" t="s">
        <v>539</v>
      </c>
      <c r="D174" s="4">
        <v>1619326562.3570199</v>
      </c>
      <c r="E174" s="4">
        <v>1839194919.3058798</v>
      </c>
      <c r="F174" s="4">
        <v>2153553800</v>
      </c>
      <c r="G174" s="4">
        <v>2281770200</v>
      </c>
      <c r="H174" s="4">
        <v>3031288500</v>
      </c>
      <c r="I174" s="4">
        <v>3617018800</v>
      </c>
      <c r="J174" s="4">
        <v>4741061040.0548916</v>
      </c>
      <c r="K174" s="4">
        <v>5391992152.7000904</v>
      </c>
      <c r="L174" s="4">
        <f>+L21-L26-L28-L29-L31</f>
        <v>5372757452.7000904</v>
      </c>
      <c r="M174" s="4">
        <f t="shared" si="5"/>
        <v>-19234700</v>
      </c>
    </row>
    <row r="175" spans="1:13">
      <c r="A175" s="29"/>
      <c r="B175" s="124">
        <v>2</v>
      </c>
      <c r="C175" s="18" t="s">
        <v>540</v>
      </c>
      <c r="D175" s="4">
        <v>112143969.9383</v>
      </c>
      <c r="E175" s="4">
        <v>124224087.94633</v>
      </c>
      <c r="F175" s="4">
        <v>145409700</v>
      </c>
      <c r="G175" s="4">
        <v>169427500</v>
      </c>
      <c r="H175" s="4">
        <v>165942600</v>
      </c>
      <c r="I175" s="4">
        <v>212480700</v>
      </c>
      <c r="J175" s="4">
        <v>262434450.985315</v>
      </c>
      <c r="K175" s="4">
        <v>281082680.29669958</v>
      </c>
      <c r="L175" s="4">
        <f>+L53-L58-L62-L65-L64</f>
        <v>281082680.29669958</v>
      </c>
      <c r="M175" s="4">
        <f t="shared" si="5"/>
        <v>0</v>
      </c>
    </row>
    <row r="176" spans="1:13">
      <c r="A176" s="29"/>
      <c r="B176" s="124">
        <v>3</v>
      </c>
      <c r="C176" s="18" t="s">
        <v>541</v>
      </c>
      <c r="D176" s="4">
        <v>29936176.243279997</v>
      </c>
      <c r="E176" s="4">
        <v>30826900.88806</v>
      </c>
      <c r="F176" s="4">
        <v>31649600</v>
      </c>
      <c r="G176" s="4">
        <v>30737400</v>
      </c>
      <c r="H176" s="4">
        <v>35933800</v>
      </c>
      <c r="I176" s="4">
        <v>41523000</v>
      </c>
      <c r="J176" s="4">
        <v>61900096.023536496</v>
      </c>
      <c r="K176" s="4">
        <v>66698595.083169289</v>
      </c>
      <c r="L176" s="4">
        <f>+L80-L82-L89-L90-L97</f>
        <v>66698595.083169289</v>
      </c>
      <c r="M176" s="4">
        <f t="shared" si="5"/>
        <v>0</v>
      </c>
    </row>
    <row r="177" spans="1:13">
      <c r="A177" s="29"/>
      <c r="B177" s="124">
        <v>4</v>
      </c>
      <c r="C177" s="18" t="s">
        <v>542</v>
      </c>
      <c r="D177" s="4">
        <v>34357338.776040003</v>
      </c>
      <c r="E177" s="4">
        <v>43554854.604099996</v>
      </c>
      <c r="F177" s="4">
        <v>94388500</v>
      </c>
      <c r="G177" s="4">
        <v>57011400</v>
      </c>
      <c r="H177" s="4">
        <v>78685300</v>
      </c>
      <c r="I177" s="4">
        <v>110174000</v>
      </c>
      <c r="J177" s="4">
        <v>123007737.53464495</v>
      </c>
      <c r="K177" s="4">
        <v>142985334.19799876</v>
      </c>
      <c r="L177" s="4">
        <f>+L111-L114-L118-L119-L121</f>
        <v>162220034.19799876</v>
      </c>
      <c r="M177" s="4">
        <f t="shared" si="5"/>
        <v>19234700</v>
      </c>
    </row>
    <row r="178" spans="1:13">
      <c r="A178" s="29"/>
      <c r="B178" s="124">
        <v>5</v>
      </c>
      <c r="C178" s="18" t="s">
        <v>543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f>+L137-L140-L143-L144</f>
        <v>0</v>
      </c>
      <c r="M178" s="4">
        <f t="shared" si="5"/>
        <v>0</v>
      </c>
    </row>
    <row r="179" spans="1:13">
      <c r="A179" s="29"/>
      <c r="B179" s="124">
        <v>6</v>
      </c>
      <c r="C179" s="18" t="s">
        <v>487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f>+L28+L62+L89+L118+L144</f>
        <v>0</v>
      </c>
      <c r="M179" s="4">
        <f t="shared" si="5"/>
        <v>0</v>
      </c>
    </row>
    <row r="180" spans="1:13">
      <c r="A180" s="29"/>
      <c r="B180" s="124">
        <v>7</v>
      </c>
      <c r="C180" s="18" t="s">
        <v>544</v>
      </c>
      <c r="D180" s="4">
        <v>18860361.39587</v>
      </c>
      <c r="E180" s="4">
        <v>24469264.371669997</v>
      </c>
      <c r="F180" s="4">
        <v>26794300</v>
      </c>
      <c r="G180" s="4">
        <v>26616500</v>
      </c>
      <c r="H180" s="4">
        <v>31211200</v>
      </c>
      <c r="I180" s="4">
        <v>43211000</v>
      </c>
      <c r="J180" s="4">
        <v>0</v>
      </c>
      <c r="K180" s="4">
        <v>0</v>
      </c>
      <c r="L180" s="4">
        <f>+L26+L58+L82+L114+L140</f>
        <v>0</v>
      </c>
      <c r="M180" s="4">
        <f t="shared" si="5"/>
        <v>0</v>
      </c>
    </row>
    <row r="181" spans="1:13">
      <c r="A181" s="29"/>
      <c r="B181" s="124">
        <v>8</v>
      </c>
      <c r="C181" s="18" t="s">
        <v>488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f>+L29+L65+L90+L119+L143</f>
        <v>0</v>
      </c>
      <c r="M181" s="4">
        <f t="shared" si="5"/>
        <v>0</v>
      </c>
    </row>
    <row r="182" spans="1:13">
      <c r="A182" s="29"/>
      <c r="B182" s="124">
        <v>9</v>
      </c>
      <c r="C182" s="18" t="s">
        <v>490</v>
      </c>
      <c r="D182" s="4">
        <v>0</v>
      </c>
      <c r="E182" s="4">
        <v>0</v>
      </c>
      <c r="F182" s="4">
        <v>0</v>
      </c>
      <c r="G182" s="4">
        <v>0</v>
      </c>
      <c r="H182" s="4">
        <v>72652300</v>
      </c>
      <c r="I182" s="4">
        <v>11745100</v>
      </c>
      <c r="J182" s="4">
        <v>0</v>
      </c>
      <c r="K182" s="4">
        <v>0</v>
      </c>
      <c r="L182" s="4">
        <f>+L31+L64+L97+L121</f>
        <v>0</v>
      </c>
      <c r="M182" s="4">
        <f t="shared" si="5"/>
        <v>0</v>
      </c>
    </row>
    <row r="183" spans="1:13">
      <c r="A183" s="29"/>
      <c r="B183" s="124"/>
      <c r="C183" s="18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>
      <c r="A184" s="135" t="s">
        <v>545</v>
      </c>
      <c r="B184" s="140"/>
      <c r="C184" s="29"/>
      <c r="D184" s="136">
        <v>0</v>
      </c>
      <c r="E184" s="136">
        <v>0</v>
      </c>
      <c r="F184" s="136">
        <v>0</v>
      </c>
      <c r="G184" s="136">
        <v>-29736000</v>
      </c>
      <c r="H184" s="136">
        <v>-1744800</v>
      </c>
      <c r="I184" s="136">
        <v>-1183000</v>
      </c>
      <c r="J184" s="136">
        <v>-67232196.700000003</v>
      </c>
      <c r="K184" s="136">
        <v>-67232196.700000003</v>
      </c>
      <c r="L184" s="136">
        <f>+L185</f>
        <v>-67232196.700000003</v>
      </c>
      <c r="M184" s="136">
        <f>+L184-K184</f>
        <v>0</v>
      </c>
    </row>
    <row r="185" spans="1:13">
      <c r="A185" s="29"/>
      <c r="B185" s="124">
        <v>1</v>
      </c>
      <c r="C185" s="18" t="s">
        <v>496</v>
      </c>
      <c r="D185" s="4">
        <v>0</v>
      </c>
      <c r="E185" s="4">
        <v>0</v>
      </c>
      <c r="F185" s="4">
        <v>0</v>
      </c>
      <c r="G185" s="4">
        <v>-29736000</v>
      </c>
      <c r="H185" s="4">
        <v>-1744800</v>
      </c>
      <c r="I185" s="4">
        <v>-1183000</v>
      </c>
      <c r="J185" s="4">
        <v>-67232196.700000003</v>
      </c>
      <c r="K185" s="4">
        <v>-67232196.700000003</v>
      </c>
      <c r="L185" s="4">
        <f>+L36+L66+L98+L122</f>
        <v>-67232196.700000003</v>
      </c>
      <c r="M185" s="4">
        <f>+L185-K185</f>
        <v>0</v>
      </c>
    </row>
    <row r="186" spans="1:13">
      <c r="A186" s="29"/>
      <c r="B186" s="124"/>
      <c r="C186" s="18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>
      <c r="A187" s="150" t="s">
        <v>546</v>
      </c>
      <c r="B187" s="124"/>
      <c r="C187" s="18"/>
      <c r="D187" s="146">
        <v>145518544.92435998</v>
      </c>
      <c r="E187" s="146">
        <v>189424020.38407001</v>
      </c>
      <c r="F187" s="146">
        <v>107840800</v>
      </c>
      <c r="G187" s="146">
        <v>91207600</v>
      </c>
      <c r="H187" s="146">
        <v>243329200</v>
      </c>
      <c r="I187" s="146">
        <v>310765700</v>
      </c>
      <c r="J187" s="146">
        <v>398072249.05696195</v>
      </c>
      <c r="K187" s="146">
        <v>429659491.97237331</v>
      </c>
      <c r="L187" s="146">
        <f>+IF(L38&lt;0,0,L38)+IF(L68&lt;0,0,L68)+IF(L100&lt;0,0,L100)+IF(L124&lt;0,0,L124)+IF(L146&lt;0,0,L146)</f>
        <v>418292935.56957638</v>
      </c>
      <c r="M187" s="146">
        <f t="shared" ref="M187:M195" si="6">+L187-K187</f>
        <v>-11366556.402796924</v>
      </c>
    </row>
    <row r="188" spans="1:13">
      <c r="A188" s="151" t="s">
        <v>547</v>
      </c>
      <c r="B188" s="152"/>
      <c r="C188" s="29"/>
      <c r="D188" s="146">
        <v>-479893705.57071</v>
      </c>
      <c r="E188" s="146">
        <v>-372178487.23178005</v>
      </c>
      <c r="F188" s="146">
        <v>-1081966900</v>
      </c>
      <c r="G188" s="146">
        <v>-489946600</v>
      </c>
      <c r="H188" s="146">
        <v>-936590400</v>
      </c>
      <c r="I188" s="146">
        <v>-839661500</v>
      </c>
      <c r="J188" s="146">
        <v>-800940254.05069113</v>
      </c>
      <c r="K188" s="146">
        <v>-770482703.63347435</v>
      </c>
      <c r="L188" s="146">
        <f>+IF(L38&lt;0,L38,0)+IF(L68&lt;0,L68,0)+IF(L100&lt;0,L100,0)+IF(L124&lt;0,L124,0)+IF(L146&lt;0,L146,0)</f>
        <v>-766642179.53347397</v>
      </c>
      <c r="M188" s="146">
        <f t="shared" si="6"/>
        <v>3840524.1000003815</v>
      </c>
    </row>
    <row r="189" spans="1:13" ht="15" thickBot="1">
      <c r="A189" s="153" t="s">
        <v>548</v>
      </c>
      <c r="B189" s="154"/>
      <c r="C189" s="155"/>
      <c r="D189" s="156">
        <v>-334375160.64634997</v>
      </c>
      <c r="E189" s="156">
        <v>-182754466.84770998</v>
      </c>
      <c r="F189" s="156">
        <v>-974126100</v>
      </c>
      <c r="G189" s="156">
        <v>-398739000</v>
      </c>
      <c r="H189" s="156">
        <v>-693261200</v>
      </c>
      <c r="I189" s="156">
        <v>-528895800.00000006</v>
      </c>
      <c r="J189" s="156">
        <v>-402868004.99372917</v>
      </c>
      <c r="K189" s="156">
        <v>-340823211.66110104</v>
      </c>
      <c r="L189" s="156">
        <f>+L187+L188</f>
        <v>-348349243.96389759</v>
      </c>
      <c r="M189" s="156">
        <f t="shared" si="6"/>
        <v>-7526032.3027965426</v>
      </c>
    </row>
    <row r="190" spans="1:13" ht="15" thickTop="1">
      <c r="A190" s="135" t="s">
        <v>549</v>
      </c>
      <c r="B190" s="157"/>
      <c r="C190" s="29"/>
      <c r="D190" s="4">
        <v>334375160.64634997</v>
      </c>
      <c r="E190" s="4">
        <v>182754466.84770998</v>
      </c>
      <c r="F190" s="4">
        <v>974126100</v>
      </c>
      <c r="G190" s="4">
        <v>398739000</v>
      </c>
      <c r="H190" s="4">
        <v>693261200</v>
      </c>
      <c r="I190" s="4">
        <v>528895800.00000006</v>
      </c>
      <c r="J190" s="4">
        <v>402868004.99372917</v>
      </c>
      <c r="K190" s="4">
        <v>340823211.66110104</v>
      </c>
      <c r="L190" s="4">
        <f>-L189</f>
        <v>348349243.96389759</v>
      </c>
      <c r="M190" s="4">
        <f t="shared" si="6"/>
        <v>7526032.3027965426</v>
      </c>
    </row>
    <row r="191" spans="1:13">
      <c r="A191" s="29"/>
      <c r="B191" s="124">
        <v>1</v>
      </c>
      <c r="C191" s="18" t="s">
        <v>499</v>
      </c>
      <c r="D191" s="4">
        <v>609817672</v>
      </c>
      <c r="E191" s="4">
        <v>605492793.29999995</v>
      </c>
      <c r="F191" s="4">
        <v>399417600</v>
      </c>
      <c r="G191" s="4">
        <v>593852559</v>
      </c>
      <c r="H191" s="4">
        <v>842775700</v>
      </c>
      <c r="I191" s="4">
        <v>764351700</v>
      </c>
      <c r="J191" s="4">
        <v>1174973967.7999997</v>
      </c>
      <c r="K191" s="4">
        <v>1452499883.4743328</v>
      </c>
      <c r="L191" s="4">
        <f>+L126+L102+L70+L40</f>
        <v>1452499883.4743328</v>
      </c>
      <c r="M191" s="4">
        <f t="shared" si="6"/>
        <v>0</v>
      </c>
    </row>
    <row r="192" spans="1:13">
      <c r="A192" s="29"/>
      <c r="B192" s="124">
        <v>2</v>
      </c>
      <c r="C192" s="18" t="s">
        <v>500</v>
      </c>
      <c r="D192" s="4">
        <v>0</v>
      </c>
      <c r="E192" s="4">
        <v>0</v>
      </c>
      <c r="F192" s="4">
        <v>1100000</v>
      </c>
      <c r="G192" s="4">
        <v>1100000</v>
      </c>
      <c r="H192" s="4">
        <v>1100000</v>
      </c>
      <c r="I192" s="4">
        <v>0</v>
      </c>
      <c r="J192" s="4">
        <v>0</v>
      </c>
      <c r="K192" s="4">
        <v>0</v>
      </c>
      <c r="L192" s="4">
        <f>+L127+L103+L71+L41</f>
        <v>0</v>
      </c>
      <c r="M192" s="4">
        <f t="shared" si="6"/>
        <v>0</v>
      </c>
    </row>
    <row r="193" spans="1:13">
      <c r="A193" s="29"/>
      <c r="B193" s="124">
        <v>3</v>
      </c>
      <c r="C193" s="18" t="s">
        <v>509</v>
      </c>
      <c r="D193" s="4">
        <v>0</v>
      </c>
      <c r="E193" s="4">
        <v>24469264.371669997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f>+L72+L149</f>
        <v>0</v>
      </c>
      <c r="M193" s="4">
        <f t="shared" si="6"/>
        <v>0</v>
      </c>
    </row>
    <row r="194" spans="1:13">
      <c r="A194" s="29"/>
      <c r="B194" s="124">
        <v>4</v>
      </c>
      <c r="C194" s="18" t="s">
        <v>532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f>+L150</f>
        <v>0</v>
      </c>
      <c r="M194" s="4">
        <f t="shared" si="6"/>
        <v>0</v>
      </c>
    </row>
    <row r="195" spans="1:13">
      <c r="A195" s="29"/>
      <c r="B195" s="124">
        <v>5</v>
      </c>
      <c r="C195" s="18" t="s">
        <v>501</v>
      </c>
      <c r="D195" s="4">
        <v>-275442511.35365003</v>
      </c>
      <c r="E195" s="4">
        <v>-447207590.82396001</v>
      </c>
      <c r="F195" s="4">
        <v>573608500</v>
      </c>
      <c r="G195" s="4">
        <v>-196213559</v>
      </c>
      <c r="H195" s="4">
        <v>-150614500</v>
      </c>
      <c r="I195" s="4">
        <v>-236638900</v>
      </c>
      <c r="J195" s="4">
        <v>-772105962.8062706</v>
      </c>
      <c r="K195" s="4">
        <v>-1111676671.8132312</v>
      </c>
      <c r="L195" s="4">
        <f>+L42+L73+L104+L128+L151</f>
        <v>-1104150639.5104346</v>
      </c>
      <c r="M195" s="4">
        <f t="shared" si="6"/>
        <v>7526032.3027966022</v>
      </c>
    </row>
    <row r="196" spans="1:13">
      <c r="A196" s="29"/>
      <c r="B196" s="124"/>
      <c r="C196" s="18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3">
      <c r="A197" s="158" t="s">
        <v>550</v>
      </c>
      <c r="B197" s="140"/>
      <c r="C197" s="29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>
      <c r="A198" s="29"/>
      <c r="B198" s="124"/>
      <c r="C198" s="25" t="s">
        <v>551</v>
      </c>
      <c r="D198" s="42">
        <v>4.6019113172491526</v>
      </c>
      <c r="E198" s="42">
        <v>6.7348634742332658</v>
      </c>
      <c r="F198" s="42">
        <v>3.9981809552988934</v>
      </c>
      <c r="G198" s="42">
        <v>5.0721822302918103</v>
      </c>
      <c r="H198" s="42">
        <v>4.9876357861221452</v>
      </c>
      <c r="I198" s="42">
        <v>6.0640503698439652</v>
      </c>
      <c r="J198" s="42">
        <v>5.9562787825020997</v>
      </c>
      <c r="K198" s="42">
        <v>5.7622390841800462</v>
      </c>
      <c r="L198" s="42">
        <f>+L153/L207*100</f>
        <v>6.061075499032845</v>
      </c>
      <c r="M198" s="42">
        <f t="shared" ref="M198:M205" si="7">+L198-K198</f>
        <v>0.29883641485279888</v>
      </c>
    </row>
    <row r="199" spans="1:13">
      <c r="A199" s="29"/>
      <c r="B199" s="124"/>
      <c r="C199" s="25" t="s">
        <v>552</v>
      </c>
      <c r="D199" s="42">
        <v>5.6414422192224576</v>
      </c>
      <c r="E199" s="42">
        <v>5.5891650954849954</v>
      </c>
      <c r="F199" s="42">
        <v>6.6339071428501999</v>
      </c>
      <c r="G199" s="42">
        <v>6.0891286031305256</v>
      </c>
      <c r="H199" s="42">
        <v>6.3838789046219038</v>
      </c>
      <c r="I199" s="42">
        <v>5.729792372564221</v>
      </c>
      <c r="J199" s="42">
        <v>6.5497226083991045</v>
      </c>
      <c r="K199" s="42">
        <v>6.1917258838837572</v>
      </c>
      <c r="L199" s="42">
        <f>+L173/L207*100</f>
        <v>6.5356724389267384</v>
      </c>
      <c r="M199" s="42">
        <f t="shared" si="7"/>
        <v>0.34394655504298122</v>
      </c>
    </row>
    <row r="200" spans="1:13">
      <c r="A200" s="29"/>
      <c r="B200" s="124"/>
      <c r="C200" s="118" t="s">
        <v>539</v>
      </c>
      <c r="D200" s="43">
        <v>5.0342854376575481</v>
      </c>
      <c r="E200" s="43">
        <v>4.9845868444071382</v>
      </c>
      <c r="F200" s="43">
        <v>5.8269433885738939</v>
      </c>
      <c r="G200" s="43">
        <v>5.4155724067547197</v>
      </c>
      <c r="H200" s="43">
        <v>5.6653983350457553</v>
      </c>
      <c r="I200" s="43">
        <v>5.134782746237442</v>
      </c>
      <c r="J200" s="43">
        <v>5.9850078606314483</v>
      </c>
      <c r="K200" s="43">
        <v>5.6751838255974008</v>
      </c>
      <c r="L200" s="43">
        <f>+L174/L207*100</f>
        <v>5.9690672733030672</v>
      </c>
      <c r="M200" s="43">
        <f t="shared" si="7"/>
        <v>0.29388344770566643</v>
      </c>
    </row>
    <row r="201" spans="1:13">
      <c r="A201" s="29"/>
      <c r="B201" s="124"/>
      <c r="C201" s="118" t="s">
        <v>540</v>
      </c>
      <c r="D201" s="43">
        <v>0.34864169334672934</v>
      </c>
      <c r="E201" s="43">
        <v>0.33667217543719774</v>
      </c>
      <c r="F201" s="43">
        <v>0.3934399432425516</v>
      </c>
      <c r="G201" s="43">
        <v>0.40212064034556821</v>
      </c>
      <c r="H201" s="43">
        <v>0.31014234697659554</v>
      </c>
      <c r="I201" s="43">
        <v>0.30164129428037645</v>
      </c>
      <c r="J201" s="43">
        <v>0.33129129508727517</v>
      </c>
      <c r="K201" s="43">
        <v>0.29584536395821448</v>
      </c>
      <c r="L201" s="43">
        <f>+L175/L207*100</f>
        <v>0.31227939150838752</v>
      </c>
      <c r="M201" s="43">
        <f t="shared" si="7"/>
        <v>1.6434027550173036E-2</v>
      </c>
    </row>
    <row r="202" spans="1:13">
      <c r="A202" s="29"/>
      <c r="B202" s="124"/>
      <c r="C202" s="118" t="s">
        <v>541</v>
      </c>
      <c r="D202" s="43">
        <v>9.3067858963130662E-2</v>
      </c>
      <c r="E202" s="43">
        <v>8.3547079761648282E-2</v>
      </c>
      <c r="F202" s="43">
        <v>8.5635405476336579E-2</v>
      </c>
      <c r="G202" s="43">
        <v>7.2952401295880959E-2</v>
      </c>
      <c r="H202" s="43">
        <v>6.7159325379906001E-2</v>
      </c>
      <c r="I202" s="43">
        <v>5.8946772400524247E-2</v>
      </c>
      <c r="J202" s="43">
        <v>7.8141276424152112E-2</v>
      </c>
      <c r="K202" s="43">
        <v>7.0201657807777373E-2</v>
      </c>
      <c r="L202" s="43">
        <f>+L176/L207*100</f>
        <v>7.4101316612786683E-2</v>
      </c>
      <c r="M202" s="43">
        <f t="shared" si="7"/>
        <v>3.8996588050093095E-3</v>
      </c>
    </row>
    <row r="203" spans="1:13">
      <c r="A203" s="29"/>
      <c r="B203" s="124"/>
      <c r="C203" s="118" t="s">
        <v>542</v>
      </c>
      <c r="D203" s="43">
        <v>0.10681270492168395</v>
      </c>
      <c r="E203" s="43">
        <v>0.11804238527996702</v>
      </c>
      <c r="F203" s="43">
        <v>0.25539014395150744</v>
      </c>
      <c r="G203" s="43">
        <v>0.13531133183808608</v>
      </c>
      <c r="H203" s="43">
        <v>0.1470607524201592</v>
      </c>
      <c r="I203" s="43">
        <v>0.15640492504046813</v>
      </c>
      <c r="J203" s="43">
        <v>0.15528217625622814</v>
      </c>
      <c r="K203" s="43">
        <v>0.15049503652036497</v>
      </c>
      <c r="L203" s="43">
        <f>+L177/L207*100</f>
        <v>0.18022445750249835</v>
      </c>
      <c r="M203" s="43">
        <f t="shared" si="7"/>
        <v>2.9729420982133381E-2</v>
      </c>
    </row>
    <row r="204" spans="1:13">
      <c r="A204" s="29"/>
      <c r="B204" s="124"/>
      <c r="C204" s="118" t="s">
        <v>553</v>
      </c>
      <c r="D204" s="43">
        <v>0</v>
      </c>
      <c r="E204" s="43">
        <v>0</v>
      </c>
      <c r="F204" s="43">
        <v>0</v>
      </c>
      <c r="G204" s="43">
        <v>0</v>
      </c>
      <c r="H204" s="43">
        <v>0</v>
      </c>
      <c r="I204" s="43">
        <v>0</v>
      </c>
      <c r="J204" s="43">
        <v>0</v>
      </c>
      <c r="K204" s="43">
        <v>0</v>
      </c>
      <c r="L204" s="43">
        <f>+L178/L207*100</f>
        <v>0</v>
      </c>
      <c r="M204" s="43">
        <f t="shared" si="7"/>
        <v>0</v>
      </c>
    </row>
    <row r="205" spans="1:13">
      <c r="A205" s="29"/>
      <c r="B205" s="124"/>
      <c r="C205" s="118" t="s">
        <v>554</v>
      </c>
      <c r="D205" s="43">
        <v>5.8634524333364972E-4</v>
      </c>
      <c r="E205" s="43">
        <v>6.6316610599043125E-4</v>
      </c>
      <c r="F205" s="43">
        <v>7.2498261605857752E-4</v>
      </c>
      <c r="G205" s="43">
        <v>6.3171822896270185E-4</v>
      </c>
      <c r="H205" s="43">
        <v>5.833291041574568E-4</v>
      </c>
      <c r="I205" s="43">
        <v>6.1343086535150474E-4</v>
      </c>
      <c r="J205" s="43">
        <v>0</v>
      </c>
      <c r="K205" s="43">
        <v>0</v>
      </c>
      <c r="L205" s="43">
        <f>+L180/L207</f>
        <v>0</v>
      </c>
      <c r="M205" s="43">
        <f t="shared" si="7"/>
        <v>0</v>
      </c>
    </row>
    <row r="206" spans="1:13">
      <c r="A206" s="29"/>
      <c r="B206" s="124"/>
      <c r="C206" s="118"/>
      <c r="D206" s="159"/>
      <c r="E206" s="159"/>
      <c r="F206" s="159"/>
      <c r="G206" s="159"/>
      <c r="H206" s="159"/>
      <c r="I206" s="159"/>
      <c r="J206" s="159"/>
      <c r="K206" s="159"/>
      <c r="L206" s="159"/>
      <c r="M206" s="159"/>
    </row>
    <row r="207" spans="1:13">
      <c r="A207" s="158" t="s">
        <v>116</v>
      </c>
      <c r="B207" s="124"/>
      <c r="C207" s="18"/>
      <c r="D207" s="3">
        <v>32165966400</v>
      </c>
      <c r="E207" s="3">
        <v>36897640200</v>
      </c>
      <c r="F207" s="3">
        <v>36958550100</v>
      </c>
      <c r="G207" s="3">
        <v>42133500000</v>
      </c>
      <c r="H207" s="3">
        <v>53505302200</v>
      </c>
      <c r="I207" s="3">
        <v>70441515810</v>
      </c>
      <c r="J207" s="3">
        <v>79215619268.287582</v>
      </c>
      <c r="K207" s="3">
        <v>95010000000</v>
      </c>
      <c r="L207" s="3">
        <f>+'Bal-Gen'!E92</f>
        <v>90010000000</v>
      </c>
      <c r="M207" s="3">
        <f>+L207-K207</f>
        <v>-5000000000</v>
      </c>
    </row>
    <row r="210" spans="10:12">
      <c r="J210" s="4"/>
      <c r="L210" s="4"/>
    </row>
    <row r="3110" spans="8:8">
      <c r="H3110" s="15">
        <f>SUM(H9:H15,H18:H27,H29:H104,H106:H190,H196:H251,H253:H938,H961,H963:H966,H968:H1019,H1023:H1024,H1026:H1044,H1046:H1048,H1050:H1054,H1056:H1057,H1059:H1272,H1274:H1275,H1277:H1280,H1282:H1332,H1334:H1387,H1389:H1392,H1394:H1398,H1400:H1415,H1417:H1420,H1422:H1424,H1426:H1428,H1430:H1431,H1433,H1435:H1438,H1440:H1553,H1558:H1560,H1562:H1564,H1566:H1568,H1570:H1577,H1579:H1727,H1729:H1968,H1971:H2011,H2014:H2352,H2354:H2420,H2423:H2479,H2481:H2501,H2504:H2607,H2609:H2672,H2674:H2707,H2709:H2717,H2719:H2760,H2762:H2765,H2767,H2769:H2778,H2780,H2782:H2783,H2785,H2787,H2789,H2791:H2969,H2972:H3009,H3026:H3034,H3068:H3075,H3078:H3079,H3081:H3095,H3097:H3098,H3100)</f>
        <v>76737687917.561859</v>
      </c>
    </row>
  </sheetData>
  <mergeCells count="2">
    <mergeCell ref="A5:C7"/>
    <mergeCell ref="M5:M6"/>
  </mergeCells>
  <pageMargins left="0.48" right="0.16" top="0.25" bottom="0.16" header="0.18" footer="0.16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Дашням Батхишиг</dc:creator>
  <cp:keywords/>
  <dc:description/>
  <cp:lastModifiedBy/>
  <cp:revision/>
  <dcterms:created xsi:type="dcterms:W3CDTF">2025-06-25T10:23:37Z</dcterms:created>
  <dcterms:modified xsi:type="dcterms:W3CDTF">2025-06-25T11:45:16Z</dcterms:modified>
  <cp:category/>
  <cp:contentStatus/>
</cp:coreProperties>
</file>